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Secretaria General 2\Downloads\"/>
    </mc:Choice>
  </mc:AlternateContent>
  <xr:revisionPtr revIDLastSave="0" documentId="13_ncr:1_{43B09FA7-1353-4362-9674-356CFAF9FE37}" xr6:coauthVersionLast="47" xr6:coauthVersionMax="47" xr10:uidLastSave="{00000000-0000-0000-0000-000000000000}"/>
  <bookViews>
    <workbookView xWindow="-120" yWindow="-120" windowWidth="20730" windowHeight="11040" xr2:uid="{00000000-000D-0000-FFFF-FFFF00000000}"/>
  </bookViews>
  <sheets>
    <sheet name="Contratos 2024" sheetId="1" r:id="rId1"/>
    <sheet name="Modificaciones al contrato" sheetId="3" r:id="rId2"/>
    <sheet name="Lista de Valores 1" sheetId="4" r:id="rId3"/>
    <sheet name="Listas de Valores 2" sheetId="5" r:id="rId4"/>
    <sheet name="Contratos 2022" sheetId="6" state="hidden" r:id="rId5"/>
    <sheet name="Lista de Valores" sheetId="7" state="hidden" r:id="rId6"/>
  </sheets>
  <definedNames>
    <definedName name="_xlnm._FilterDatabase" localSheetId="4" hidden="1">'Contratos 2022'!$A$4:$AH$86</definedName>
    <definedName name="_xlnm._FilterDatabase" localSheetId="0" hidden="1">'Contratos 2024'!$A$1:$X$337</definedName>
    <definedName name="_xlnm._FilterDatabase" localSheetId="5" hidden="1">'Lista de Valores'!$K$1:$L$38</definedName>
    <definedName name="_xlnm._FilterDatabase" localSheetId="3" hidden="1">'Listas de Valores 2'!$K$1:$L$50</definedName>
    <definedName name="_Hlk530669088" localSheetId="4">'Contratos 2022'!$K$40</definedName>
    <definedName name="_Hlk530669088" localSheetId="0">'Contratos 2024'!$H$35</definedName>
    <definedName name="_Hlk535929742" localSheetId="4">'Contratos 2022'!$E$8</definedName>
    <definedName name="_Hlk535929742" localSheetId="0">'Contratos 2024'!$C$3</definedName>
    <definedName name="Concurso_de_Méritos">'Listas de Valores 2'!$G$2</definedName>
    <definedName name="Contratación_Directa">'Listas de Valores 2'!$E$2:$E$8</definedName>
    <definedName name="Z_0CAF4BE4_5FC4_4C2E_B16F_5E38028CFB53_.wvu.FilterData" localSheetId="0" hidden="1">'Contratos 2024'!$A$1:$V$250</definedName>
    <definedName name="Z_8C4FA9C9_00BB_435C_BCDA_C56BEFC3237D_.wvu.FilterData" localSheetId="0" hidden="1">'Contratos 2024'!$A$1:$X$337</definedName>
    <definedName name="Z_CABC42EB_E7E8_40B1_8FFD_312B3FC0C500_.wvu.FilterData" localSheetId="0" hidden="1">'Contratos 2024'!$A$1:$V$336</definedName>
    <definedName name="Z_CABC42EB_E7E8_40B1_8FFD_312B3FC0C500_.wvu.FilterData" localSheetId="5" hidden="1">'Lista de Valores'!$K$1:$L$38</definedName>
    <definedName name="Z_EC219AB0_EAEC_4FC8_86CA_4F5D7F64635F_.wvu.FilterData" localSheetId="0" hidden="1">'Contratos 2024'!$P$1:$P$337</definedName>
    <definedName name="Z_ECD6278A_E78E_49BD_8D1C_889996498785_.wvu.FilterData" localSheetId="0" hidden="1">'Contratos 2024'!$A$1:$V$336</definedName>
    <definedName name="Z_ECD6278A_E78E_49BD_8D1C_889996498785_.wvu.FilterData" localSheetId="5" hidden="1">'Lista de Valores'!$K$1:$L$38</definedName>
  </definedNames>
  <calcPr calcId="191029"/>
  <customWorkbookViews>
    <customWorkbookView name="Filtro 3" guid="{8C4FA9C9-00BB-435C-BCDA-C56BEFC3237D}" maximized="1" windowWidth="0" windowHeight="0" activeSheetId="0"/>
    <customWorkbookView name="Filtro 2" guid="{CABC42EB-E7E8-40B1-8FFD-312B3FC0C500}" maximized="1" windowWidth="0" windowHeight="0" activeSheetId="0"/>
    <customWorkbookView name="Filtro 1" guid="{ECD6278A-E78E-49BD-8D1C-889996498785}" maximized="1" windowWidth="0" windowHeight="0" activeSheetId="0"/>
    <customWorkbookView name="Filtro 5" guid="{EC219AB0-EAEC-4FC8-86CA-4F5D7F64635F}" maximized="1" windowWidth="0" windowHeight="0" activeSheetId="0"/>
    <customWorkbookView name="Filtro 4" guid="{0CAF4BE4-5FC4-4C2E-B16F-5E38028CFB53}"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 i="1" l="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6"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9" i="1"/>
  <c r="T300" i="1"/>
  <c r="T301" i="1"/>
  <c r="T302" i="1"/>
  <c r="T303" i="1"/>
  <c r="T304" i="1"/>
  <c r="T305" i="1"/>
  <c r="T306" i="1"/>
  <c r="T308" i="1"/>
  <c r="T309" i="1"/>
  <c r="T310" i="1"/>
  <c r="T311" i="1"/>
  <c r="T312" i="1"/>
  <c r="T313" i="1"/>
  <c r="T314" i="1"/>
  <c r="T315" i="1"/>
  <c r="T316" i="1"/>
  <c r="T317" i="1"/>
  <c r="T318" i="1"/>
  <c r="T319" i="1"/>
  <c r="T320" i="1"/>
  <c r="T321" i="1"/>
  <c r="T322" i="1"/>
  <c r="T324" i="1"/>
  <c r="T325" i="1"/>
  <c r="T326" i="1"/>
  <c r="T327" i="1"/>
  <c r="T328" i="1"/>
  <c r="T329" i="1"/>
  <c r="T330" i="1"/>
  <c r="T331" i="1"/>
  <c r="T332" i="1"/>
  <c r="T333" i="1"/>
  <c r="T335" i="1"/>
  <c r="T336" i="1"/>
  <c r="T337" i="1"/>
  <c r="T2" i="1"/>
  <c r="Q195" i="6"/>
  <c r="Q194" i="6"/>
  <c r="O194" i="6"/>
  <c r="Q193" i="6"/>
  <c r="Q192" i="6"/>
  <c r="Q191" i="6"/>
  <c r="Q190" i="6"/>
  <c r="Q189" i="6"/>
  <c r="Q188" i="6"/>
  <c r="Q187"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9" i="6"/>
  <c r="Q158" i="6"/>
  <c r="Q157" i="6"/>
  <c r="Q156" i="6"/>
  <c r="Q155" i="6"/>
  <c r="Q154" i="6"/>
  <c r="Q153" i="6"/>
  <c r="Q152" i="6"/>
  <c r="Q151" i="6"/>
  <c r="Q150" i="6"/>
  <c r="Q149" i="6"/>
  <c r="Q148" i="6"/>
  <c r="Q147" i="6"/>
  <c r="O147" i="6"/>
  <c r="Q146" i="6"/>
  <c r="Q145" i="6"/>
  <c r="Q144" i="6"/>
  <c r="Q143" i="6"/>
  <c r="Q142" i="6"/>
  <c r="Q141" i="6"/>
  <c r="Q140" i="6"/>
  <c r="Q139" i="6"/>
  <c r="Q138" i="6"/>
  <c r="Q137" i="6"/>
  <c r="Q136" i="6"/>
  <c r="Q135" i="6"/>
  <c r="Q134" i="6"/>
  <c r="Q133" i="6"/>
  <c r="Q132" i="6"/>
  <c r="Q131" i="6"/>
  <c r="Q130" i="6"/>
  <c r="Q129" i="6"/>
  <c r="Q128" i="6"/>
  <c r="Q127" i="6"/>
  <c r="Q126" i="6"/>
  <c r="Q125" i="6"/>
  <c r="O125" i="6"/>
  <c r="Q124" i="6"/>
  <c r="Q123" i="6"/>
  <c r="Q122" i="6"/>
  <c r="Q121" i="6"/>
  <c r="Q120" i="6"/>
  <c r="Q119" i="6"/>
  <c r="Q118" i="6"/>
  <c r="Q117" i="6"/>
  <c r="Q116" i="6"/>
  <c r="Q115" i="6"/>
  <c r="Q114" i="6"/>
  <c r="Q113" i="6"/>
  <c r="O113" i="6"/>
  <c r="Q112" i="6"/>
  <c r="Q111" i="6"/>
  <c r="O111" i="6"/>
  <c r="Q110" i="6"/>
  <c r="Q109" i="6"/>
  <c r="Q108" i="6"/>
  <c r="Q107" i="6"/>
  <c r="Q106" i="6"/>
  <c r="Q105" i="6"/>
  <c r="Q104" i="6"/>
  <c r="Q103" i="6"/>
  <c r="Q102" i="6"/>
  <c r="Q101" i="6"/>
  <c r="Q100" i="6"/>
  <c r="Q99" i="6"/>
  <c r="Q98" i="6"/>
  <c r="Q97" i="6"/>
  <c r="Q96" i="6"/>
  <c r="Q95" i="6"/>
  <c r="Q94" i="6"/>
  <c r="Q93" i="6"/>
  <c r="Q92" i="6"/>
  <c r="Q91" i="6"/>
  <c r="Q90" i="6"/>
  <c r="Q89" i="6"/>
  <c r="Q88" i="6"/>
  <c r="Q87" i="6"/>
  <c r="Q86" i="6"/>
  <c r="Q85" i="6"/>
  <c r="Q84" i="6"/>
  <c r="Q83" i="6"/>
  <c r="Q82" i="6"/>
  <c r="Q81" i="6"/>
  <c r="Q80" i="6"/>
  <c r="Q79" i="6"/>
  <c r="Q78" i="6"/>
  <c r="Q77" i="6"/>
  <c r="Q76" i="6"/>
  <c r="Q75" i="6"/>
  <c r="Q74" i="6"/>
  <c r="O74" i="6"/>
  <c r="Q73" i="6"/>
  <c r="Q72" i="6"/>
  <c r="Q71" i="6"/>
  <c r="Q70" i="6"/>
  <c r="Q69" i="6"/>
  <c r="Q68" i="6"/>
  <c r="Q67" i="6"/>
  <c r="Q66" i="6"/>
  <c r="Q65" i="6"/>
  <c r="Q64" i="6"/>
  <c r="Q63" i="6"/>
  <c r="Q62" i="6"/>
  <c r="Q61" i="6"/>
  <c r="Q60" i="6"/>
  <c r="Q59" i="6"/>
  <c r="Q58" i="6"/>
  <c r="Q57" i="6"/>
  <c r="Q56" i="6"/>
  <c r="Q55" i="6"/>
  <c r="Q54" i="6"/>
  <c r="O54" i="6"/>
  <c r="Q53" i="6"/>
  <c r="Q52" i="6"/>
  <c r="Q51" i="6"/>
  <c r="Q50" i="6"/>
  <c r="Q49" i="6"/>
  <c r="Q48" i="6"/>
  <c r="Q47" i="6"/>
  <c r="Q46" i="6"/>
  <c r="Q45" i="6"/>
  <c r="Q44" i="6"/>
  <c r="Q43" i="6"/>
  <c r="Q42" i="6"/>
  <c r="Q41" i="6"/>
  <c r="Q40" i="6"/>
  <c r="Q39" i="6"/>
  <c r="Q38" i="6"/>
  <c r="Q37" i="6"/>
  <c r="Q36" i="6"/>
  <c r="Q35" i="6"/>
  <c r="Q34" i="6"/>
  <c r="Q33" i="6"/>
  <c r="Q32" i="6"/>
  <c r="Q31" i="6"/>
  <c r="Q30" i="6"/>
  <c r="Q29" i="6"/>
  <c r="Q28" i="6"/>
  <c r="Q27" i="6"/>
  <c r="O27" i="6"/>
  <c r="Q26" i="6"/>
  <c r="Q25" i="6"/>
  <c r="Q24" i="6"/>
  <c r="Q23" i="6"/>
  <c r="Q22" i="6"/>
  <c r="Q21" i="6"/>
  <c r="Q20" i="6"/>
  <c r="Q19" i="6"/>
  <c r="Q18" i="6"/>
  <c r="Q17" i="6"/>
  <c r="Q16" i="6"/>
  <c r="Q15" i="6"/>
  <c r="Q14" i="6"/>
  <c r="Q13" i="6"/>
  <c r="Q12" i="6"/>
  <c r="Q11" i="6"/>
  <c r="Q10" i="6"/>
  <c r="Q9" i="6"/>
  <c r="Q8" i="6"/>
  <c r="Q5" i="6"/>
  <c r="I5" i="6"/>
  <c r="G5" i="6"/>
  <c r="B24" i="5"/>
  <c r="B23" i="5"/>
  <c r="B16" i="5"/>
  <c r="B17" i="5" s="1"/>
  <c r="B19" i="5" s="1"/>
  <c r="B3" i="5"/>
  <c r="B4" i="5" s="1"/>
  <c r="S337" i="1"/>
  <c r="Q337" i="1"/>
  <c r="O337" i="1"/>
  <c r="N337" i="1"/>
  <c r="M337" i="1"/>
  <c r="K337" i="1"/>
  <c r="F337" i="1"/>
  <c r="E337" i="1"/>
  <c r="S336" i="1"/>
  <c r="Q336" i="1"/>
  <c r="O336" i="1"/>
  <c r="N336" i="1"/>
  <c r="M336" i="1"/>
  <c r="K336" i="1"/>
  <c r="F336" i="1"/>
  <c r="E336" i="1"/>
  <c r="S335" i="1"/>
  <c r="Q335" i="1"/>
  <c r="O335" i="1"/>
  <c r="N335" i="1"/>
  <c r="M335" i="1"/>
  <c r="K335" i="1"/>
  <c r="F335" i="1"/>
  <c r="E335" i="1"/>
  <c r="S334" i="1"/>
  <c r="Q334" i="1"/>
  <c r="O334" i="1"/>
  <c r="N334" i="1"/>
  <c r="M334" i="1"/>
  <c r="K334" i="1"/>
  <c r="F334" i="1"/>
  <c r="E334" i="1"/>
  <c r="S333" i="1"/>
  <c r="Q333" i="1"/>
  <c r="O333" i="1"/>
  <c r="N333" i="1"/>
  <c r="M333" i="1"/>
  <c r="K333" i="1"/>
  <c r="F333" i="1"/>
  <c r="E333" i="1"/>
  <c r="S332" i="1"/>
  <c r="Q332" i="1"/>
  <c r="O332" i="1"/>
  <c r="N332" i="1"/>
  <c r="M332" i="1"/>
  <c r="K332" i="1"/>
  <c r="F332" i="1"/>
  <c r="E332" i="1"/>
  <c r="S331" i="1"/>
  <c r="Q331" i="1"/>
  <c r="O331" i="1"/>
  <c r="N331" i="1"/>
  <c r="M331" i="1"/>
  <c r="K331" i="1"/>
  <c r="F331" i="1"/>
  <c r="E331" i="1"/>
  <c r="S330" i="1"/>
  <c r="Q330" i="1"/>
  <c r="O330" i="1"/>
  <c r="N330" i="1"/>
  <c r="M330" i="1"/>
  <c r="K330" i="1"/>
  <c r="F330" i="1"/>
  <c r="E330" i="1"/>
  <c r="S329" i="1"/>
  <c r="Q329" i="1"/>
  <c r="O329" i="1"/>
  <c r="N329" i="1"/>
  <c r="M329" i="1"/>
  <c r="K329" i="1"/>
  <c r="F329" i="1"/>
  <c r="E329" i="1"/>
  <c r="S328" i="1"/>
  <c r="Q328" i="1"/>
  <c r="O328" i="1"/>
  <c r="N328" i="1"/>
  <c r="M328" i="1"/>
  <c r="K328" i="1"/>
  <c r="F328" i="1"/>
  <c r="E328" i="1"/>
  <c r="S327" i="1"/>
  <c r="Q327" i="1"/>
  <c r="O327" i="1"/>
  <c r="N327" i="1"/>
  <c r="M327" i="1"/>
  <c r="K327" i="1"/>
  <c r="F327" i="1"/>
  <c r="E327" i="1"/>
  <c r="S326" i="1"/>
  <c r="Q326" i="1"/>
  <c r="O326" i="1"/>
  <c r="N326" i="1"/>
  <c r="M326" i="1"/>
  <c r="K326" i="1"/>
  <c r="F326" i="1"/>
  <c r="E326" i="1"/>
  <c r="S325" i="1"/>
  <c r="Q325" i="1"/>
  <c r="O325" i="1"/>
  <c r="N325" i="1"/>
  <c r="M325" i="1"/>
  <c r="K325" i="1"/>
  <c r="F325" i="1"/>
  <c r="E325" i="1"/>
  <c r="S324" i="1"/>
  <c r="O324" i="1"/>
  <c r="N324" i="1"/>
  <c r="M324" i="1"/>
  <c r="K324" i="1"/>
  <c r="F324" i="1"/>
  <c r="E324" i="1"/>
  <c r="S323" i="1"/>
  <c r="Q323" i="1"/>
  <c r="O323" i="1"/>
  <c r="N323" i="1"/>
  <c r="M323" i="1"/>
  <c r="K323" i="1"/>
  <c r="F323" i="1"/>
  <c r="E323" i="1"/>
  <c r="S322" i="1"/>
  <c r="Q322" i="1"/>
  <c r="O322" i="1"/>
  <c r="N322" i="1"/>
  <c r="M322" i="1"/>
  <c r="K322" i="1"/>
  <c r="F322" i="1"/>
  <c r="E322" i="1"/>
  <c r="S321" i="1"/>
  <c r="Q321" i="1"/>
  <c r="O321" i="1"/>
  <c r="N321" i="1"/>
  <c r="M321" i="1"/>
  <c r="K321" i="1"/>
  <c r="F321" i="1"/>
  <c r="E321" i="1"/>
  <c r="S320" i="1"/>
  <c r="Q320" i="1"/>
  <c r="O320" i="1"/>
  <c r="N320" i="1"/>
  <c r="M320" i="1"/>
  <c r="K320" i="1"/>
  <c r="F320" i="1"/>
  <c r="E320" i="1"/>
  <c r="S319" i="1"/>
  <c r="Q319" i="1"/>
  <c r="O319" i="1"/>
  <c r="N319" i="1"/>
  <c r="M319" i="1"/>
  <c r="K319" i="1"/>
  <c r="F319" i="1"/>
  <c r="E319" i="1"/>
  <c r="S318" i="1"/>
  <c r="Q318" i="1"/>
  <c r="O318" i="1"/>
  <c r="N318" i="1"/>
  <c r="M318" i="1"/>
  <c r="K318" i="1"/>
  <c r="F318" i="1"/>
  <c r="E318" i="1"/>
  <c r="S317" i="1"/>
  <c r="Q317" i="1"/>
  <c r="O317" i="1"/>
  <c r="N317" i="1"/>
  <c r="M317" i="1"/>
  <c r="F317" i="1"/>
  <c r="E317" i="1"/>
  <c r="S316" i="1"/>
  <c r="Q316" i="1"/>
  <c r="O316" i="1"/>
  <c r="N316" i="1"/>
  <c r="M316" i="1"/>
  <c r="K316" i="1"/>
  <c r="F316" i="1"/>
  <c r="E316" i="1"/>
  <c r="S315" i="1"/>
  <c r="Q315" i="1"/>
  <c r="O315" i="1"/>
  <c r="N315" i="1"/>
  <c r="M315" i="1"/>
  <c r="K315" i="1"/>
  <c r="F315" i="1"/>
  <c r="E315" i="1"/>
  <c r="S314" i="1"/>
  <c r="Q314" i="1"/>
  <c r="O314" i="1"/>
  <c r="N314" i="1"/>
  <c r="M314" i="1"/>
  <c r="K314" i="1"/>
  <c r="F314" i="1"/>
  <c r="E314" i="1"/>
  <c r="S313" i="1"/>
  <c r="Q313" i="1"/>
  <c r="O313" i="1"/>
  <c r="N313" i="1"/>
  <c r="M313" i="1"/>
  <c r="K313" i="1"/>
  <c r="F313" i="1"/>
  <c r="E313" i="1"/>
  <c r="S312" i="1"/>
  <c r="Q312" i="1"/>
  <c r="O312" i="1"/>
  <c r="N312" i="1"/>
  <c r="M312" i="1"/>
  <c r="K312" i="1"/>
  <c r="F312" i="1"/>
  <c r="E312" i="1"/>
  <c r="S311" i="1"/>
  <c r="Q311" i="1"/>
  <c r="O311" i="1"/>
  <c r="N311" i="1"/>
  <c r="M311" i="1"/>
  <c r="K311" i="1"/>
  <c r="F311" i="1"/>
  <c r="E311" i="1"/>
  <c r="S310" i="1"/>
  <c r="Q310" i="1"/>
  <c r="O310" i="1"/>
  <c r="N310" i="1"/>
  <c r="M310" i="1"/>
  <c r="K310" i="1"/>
  <c r="F310" i="1"/>
  <c r="E310" i="1"/>
  <c r="S309" i="1"/>
  <c r="Q309" i="1"/>
  <c r="O309" i="1"/>
  <c r="N309" i="1"/>
  <c r="M309" i="1"/>
  <c r="K309" i="1"/>
  <c r="F309" i="1"/>
  <c r="E309" i="1"/>
  <c r="S308" i="1"/>
  <c r="Q308" i="1"/>
  <c r="O308" i="1"/>
  <c r="N308" i="1"/>
  <c r="M308" i="1"/>
  <c r="K308" i="1"/>
  <c r="F308" i="1"/>
  <c r="E308" i="1"/>
  <c r="S307" i="1"/>
  <c r="Q307" i="1"/>
  <c r="O307" i="1"/>
  <c r="N307" i="1"/>
  <c r="M307" i="1"/>
  <c r="K307" i="1"/>
  <c r="F307" i="1"/>
  <c r="E307" i="1"/>
  <c r="S306" i="1"/>
  <c r="Q306" i="1"/>
  <c r="O306" i="1"/>
  <c r="N306" i="1"/>
  <c r="M306" i="1"/>
  <c r="K306" i="1"/>
  <c r="F306" i="1"/>
  <c r="E306" i="1"/>
  <c r="S305" i="1"/>
  <c r="Q305" i="1"/>
  <c r="O305" i="1"/>
  <c r="N305" i="1"/>
  <c r="M305" i="1"/>
  <c r="K305" i="1"/>
  <c r="F305" i="1"/>
  <c r="E305" i="1"/>
  <c r="S304" i="1"/>
  <c r="Q304" i="1"/>
  <c r="O304" i="1"/>
  <c r="N304" i="1"/>
  <c r="M304" i="1"/>
  <c r="K304" i="1"/>
  <c r="F304" i="1"/>
  <c r="E304" i="1"/>
  <c r="S303" i="1"/>
  <c r="Q303" i="1"/>
  <c r="O303" i="1"/>
  <c r="N303" i="1"/>
  <c r="M303" i="1"/>
  <c r="K303" i="1"/>
  <c r="F303" i="1"/>
  <c r="E303" i="1"/>
  <c r="S302" i="1"/>
  <c r="Q302" i="1"/>
  <c r="O302" i="1"/>
  <c r="N302" i="1"/>
  <c r="M302" i="1"/>
  <c r="K302" i="1"/>
  <c r="F302" i="1"/>
  <c r="E302" i="1"/>
  <c r="S301" i="1"/>
  <c r="Q301" i="1"/>
  <c r="O301" i="1"/>
  <c r="N301" i="1"/>
  <c r="M301" i="1"/>
  <c r="K301" i="1"/>
  <c r="F301" i="1"/>
  <c r="E301" i="1"/>
  <c r="S300" i="1"/>
  <c r="Q300" i="1"/>
  <c r="O300" i="1"/>
  <c r="N300" i="1"/>
  <c r="M300" i="1"/>
  <c r="K300" i="1"/>
  <c r="F300" i="1"/>
  <c r="E300" i="1"/>
  <c r="S299" i="1"/>
  <c r="Q299" i="1"/>
  <c r="O299" i="1"/>
  <c r="N299" i="1"/>
  <c r="M299" i="1"/>
  <c r="K299" i="1"/>
  <c r="F299" i="1"/>
  <c r="E299" i="1"/>
  <c r="S298" i="1"/>
  <c r="Q298" i="1"/>
  <c r="O298" i="1"/>
  <c r="N298" i="1"/>
  <c r="M298" i="1"/>
  <c r="K298" i="1"/>
  <c r="F298" i="1"/>
  <c r="E298" i="1"/>
  <c r="S297" i="1"/>
  <c r="Q297" i="1"/>
  <c r="O297" i="1"/>
  <c r="N297" i="1"/>
  <c r="M297" i="1"/>
  <c r="K297" i="1"/>
  <c r="F297" i="1"/>
  <c r="E297" i="1"/>
  <c r="S296" i="1"/>
  <c r="Q296" i="1"/>
  <c r="O296" i="1"/>
  <c r="N296" i="1"/>
  <c r="M296" i="1"/>
  <c r="K296" i="1"/>
  <c r="F296" i="1"/>
  <c r="E296" i="1"/>
  <c r="S295" i="1"/>
  <c r="Q295" i="1"/>
  <c r="O295" i="1"/>
  <c r="N295" i="1"/>
  <c r="M295" i="1"/>
  <c r="K295" i="1"/>
  <c r="F295" i="1"/>
  <c r="E295" i="1"/>
  <c r="S294" i="1"/>
  <c r="O294" i="1"/>
  <c r="N294" i="1"/>
  <c r="M294" i="1"/>
  <c r="K294" i="1"/>
  <c r="F294" i="1"/>
  <c r="E294" i="1"/>
  <c r="S293" i="1"/>
  <c r="O293" i="1"/>
  <c r="N293" i="1"/>
  <c r="M293" i="1"/>
  <c r="K293" i="1"/>
  <c r="F293" i="1"/>
  <c r="E293" i="1"/>
  <c r="S292" i="1"/>
  <c r="O292" i="1"/>
  <c r="N292" i="1"/>
  <c r="M292" i="1"/>
  <c r="K292" i="1"/>
  <c r="F292" i="1"/>
  <c r="E292" i="1"/>
  <c r="S291" i="1"/>
  <c r="Q291" i="1"/>
  <c r="O291" i="1"/>
  <c r="N291" i="1"/>
  <c r="M291" i="1"/>
  <c r="K291" i="1"/>
  <c r="F291" i="1"/>
  <c r="E291" i="1"/>
  <c r="S290" i="1"/>
  <c r="O290" i="1"/>
  <c r="N290" i="1"/>
  <c r="M290" i="1"/>
  <c r="K290" i="1"/>
  <c r="F290" i="1"/>
  <c r="E290" i="1"/>
  <c r="S289" i="1"/>
  <c r="Q289" i="1"/>
  <c r="O289" i="1"/>
  <c r="N289" i="1"/>
  <c r="M289" i="1"/>
  <c r="K289" i="1"/>
  <c r="F289" i="1"/>
  <c r="E289" i="1"/>
  <c r="S288" i="1"/>
  <c r="Q288" i="1"/>
  <c r="O288" i="1"/>
  <c r="N288" i="1"/>
  <c r="M288" i="1"/>
  <c r="K288" i="1"/>
  <c r="F288" i="1"/>
  <c r="E288" i="1"/>
  <c r="S287" i="1"/>
  <c r="Q287" i="1"/>
  <c r="O287" i="1"/>
  <c r="N287" i="1"/>
  <c r="M287" i="1"/>
  <c r="K287" i="1"/>
  <c r="F287" i="1"/>
  <c r="E287" i="1"/>
  <c r="S286" i="1"/>
  <c r="Q286" i="1"/>
  <c r="O286" i="1"/>
  <c r="N286" i="1"/>
  <c r="M286" i="1"/>
  <c r="K286" i="1"/>
  <c r="F286" i="1"/>
  <c r="E286" i="1"/>
  <c r="S285" i="1"/>
  <c r="Q285" i="1"/>
  <c r="O285" i="1"/>
  <c r="N285" i="1"/>
  <c r="M285" i="1"/>
  <c r="K285" i="1"/>
  <c r="F285" i="1"/>
  <c r="E285" i="1"/>
  <c r="S284" i="1"/>
  <c r="Q284" i="1"/>
  <c r="O284" i="1"/>
  <c r="N284" i="1"/>
  <c r="M284" i="1"/>
  <c r="K284" i="1"/>
  <c r="F284" i="1"/>
  <c r="E284" i="1"/>
  <c r="S283" i="1"/>
  <c r="Q283" i="1"/>
  <c r="O283" i="1"/>
  <c r="N283" i="1"/>
  <c r="M283" i="1"/>
  <c r="K283" i="1"/>
  <c r="F283" i="1"/>
  <c r="E283" i="1"/>
  <c r="S282" i="1"/>
  <c r="Q282" i="1"/>
  <c r="O282" i="1"/>
  <c r="N282" i="1"/>
  <c r="M282" i="1"/>
  <c r="K282" i="1"/>
  <c r="F282" i="1"/>
  <c r="E282" i="1"/>
  <c r="S281" i="1"/>
  <c r="Q281" i="1"/>
  <c r="O281" i="1"/>
  <c r="N281" i="1"/>
  <c r="M281" i="1"/>
  <c r="K281" i="1"/>
  <c r="F281" i="1"/>
  <c r="E281" i="1"/>
  <c r="S280" i="1"/>
  <c r="Q280" i="1"/>
  <c r="O280" i="1"/>
  <c r="N280" i="1"/>
  <c r="M280" i="1"/>
  <c r="K280" i="1"/>
  <c r="F280" i="1"/>
  <c r="E280" i="1"/>
  <c r="S279" i="1"/>
  <c r="Q279" i="1"/>
  <c r="O279" i="1"/>
  <c r="N279" i="1"/>
  <c r="M279" i="1"/>
  <c r="K279" i="1"/>
  <c r="F279" i="1"/>
  <c r="E279" i="1"/>
  <c r="S278" i="1"/>
  <c r="Q278" i="1"/>
  <c r="O278" i="1"/>
  <c r="N278" i="1"/>
  <c r="M278" i="1"/>
  <c r="K278" i="1"/>
  <c r="F278" i="1"/>
  <c r="E278" i="1"/>
  <c r="S277" i="1"/>
  <c r="Q277" i="1"/>
  <c r="O277" i="1"/>
  <c r="N277" i="1"/>
  <c r="M277" i="1"/>
  <c r="K277" i="1"/>
  <c r="F277" i="1"/>
  <c r="E277" i="1"/>
  <c r="S276" i="1"/>
  <c r="O276" i="1"/>
  <c r="N276" i="1"/>
  <c r="M276" i="1"/>
  <c r="K276" i="1"/>
  <c r="F276" i="1"/>
  <c r="E276" i="1"/>
  <c r="S275" i="1"/>
  <c r="Q275" i="1"/>
  <c r="O275" i="1"/>
  <c r="N275" i="1"/>
  <c r="M275" i="1"/>
  <c r="K275" i="1"/>
  <c r="F275" i="1"/>
  <c r="E275" i="1"/>
  <c r="S274" i="1"/>
  <c r="Q274" i="1"/>
  <c r="O274" i="1"/>
  <c r="N274" i="1"/>
  <c r="M274" i="1"/>
  <c r="K274" i="1"/>
  <c r="F274" i="1"/>
  <c r="E274" i="1"/>
  <c r="S273" i="1"/>
  <c r="Q273" i="1"/>
  <c r="O273" i="1"/>
  <c r="N273" i="1"/>
  <c r="M273" i="1"/>
  <c r="K273" i="1"/>
  <c r="F273" i="1"/>
  <c r="E273" i="1"/>
  <c r="S272" i="1"/>
  <c r="Q272" i="1"/>
  <c r="O272" i="1"/>
  <c r="N272" i="1"/>
  <c r="M272" i="1"/>
  <c r="K272" i="1"/>
  <c r="F272" i="1"/>
  <c r="E272" i="1"/>
  <c r="S271" i="1"/>
  <c r="Q271" i="1"/>
  <c r="O271" i="1"/>
  <c r="N271" i="1"/>
  <c r="M271" i="1"/>
  <c r="K271" i="1"/>
  <c r="F271" i="1"/>
  <c r="E271" i="1"/>
  <c r="S270" i="1"/>
  <c r="Q270" i="1"/>
  <c r="O270" i="1"/>
  <c r="N270" i="1"/>
  <c r="M270" i="1"/>
  <c r="K270" i="1"/>
  <c r="F270" i="1"/>
  <c r="E270" i="1"/>
  <c r="S269" i="1"/>
  <c r="Q269" i="1"/>
  <c r="O269" i="1"/>
  <c r="N269" i="1"/>
  <c r="M269" i="1"/>
  <c r="K269" i="1"/>
  <c r="F269" i="1"/>
  <c r="E269" i="1"/>
  <c r="S268" i="1"/>
  <c r="Q268" i="1"/>
  <c r="O268" i="1"/>
  <c r="N268" i="1"/>
  <c r="M268" i="1"/>
  <c r="K268" i="1"/>
  <c r="F268" i="1"/>
  <c r="E268" i="1"/>
  <c r="S267" i="1"/>
  <c r="Q267" i="1"/>
  <c r="O267" i="1"/>
  <c r="N267" i="1"/>
  <c r="M267" i="1"/>
  <c r="K267" i="1"/>
  <c r="F267" i="1"/>
  <c r="E267" i="1"/>
  <c r="S266" i="1"/>
  <c r="Q266" i="1"/>
  <c r="O266" i="1"/>
  <c r="N266" i="1"/>
  <c r="M266" i="1"/>
  <c r="K266" i="1"/>
  <c r="F266" i="1"/>
  <c r="E266" i="1"/>
  <c r="S265" i="1"/>
  <c r="Q265" i="1"/>
  <c r="O265" i="1"/>
  <c r="N265" i="1"/>
  <c r="M265" i="1"/>
  <c r="K265" i="1"/>
  <c r="F265" i="1"/>
  <c r="E265" i="1"/>
  <c r="S264" i="1"/>
  <c r="Q264" i="1"/>
  <c r="O264" i="1"/>
  <c r="N264" i="1"/>
  <c r="M264" i="1"/>
  <c r="K264" i="1"/>
  <c r="F264" i="1"/>
  <c r="E264" i="1"/>
  <c r="S263" i="1"/>
  <c r="Q263" i="1"/>
  <c r="O263" i="1"/>
  <c r="N263" i="1"/>
  <c r="M263" i="1"/>
  <c r="K263" i="1"/>
  <c r="F263" i="1"/>
  <c r="E263" i="1"/>
  <c r="S262" i="1"/>
  <c r="Q262" i="1"/>
  <c r="O262" i="1"/>
  <c r="N262" i="1"/>
  <c r="M262" i="1"/>
  <c r="K262" i="1"/>
  <c r="F262" i="1"/>
  <c r="E262" i="1"/>
  <c r="S261" i="1"/>
  <c r="Q261" i="1"/>
  <c r="O261" i="1"/>
  <c r="N261" i="1"/>
  <c r="M261" i="1"/>
  <c r="K261" i="1"/>
  <c r="F261" i="1"/>
  <c r="E261" i="1"/>
  <c r="S260" i="1"/>
  <c r="Q260" i="1"/>
  <c r="O260" i="1"/>
  <c r="N260" i="1"/>
  <c r="M260" i="1"/>
  <c r="K260" i="1"/>
  <c r="F260" i="1"/>
  <c r="E260" i="1"/>
  <c r="S259" i="1"/>
  <c r="Q259" i="1"/>
  <c r="O259" i="1"/>
  <c r="N259" i="1"/>
  <c r="M259" i="1"/>
  <c r="K259" i="1"/>
  <c r="F259" i="1"/>
  <c r="E259" i="1"/>
  <c r="S258" i="1"/>
  <c r="Q258" i="1"/>
  <c r="O258" i="1"/>
  <c r="N258" i="1"/>
  <c r="M258" i="1"/>
  <c r="K258" i="1"/>
  <c r="F258" i="1"/>
  <c r="E258" i="1"/>
  <c r="S257" i="1"/>
  <c r="Q257" i="1"/>
  <c r="O257" i="1"/>
  <c r="N257" i="1"/>
  <c r="M257" i="1"/>
  <c r="K257" i="1"/>
  <c r="F257" i="1"/>
  <c r="E257" i="1"/>
  <c r="S256" i="1"/>
  <c r="Q256" i="1"/>
  <c r="O256" i="1"/>
  <c r="N256" i="1"/>
  <c r="M256" i="1"/>
  <c r="K256" i="1"/>
  <c r="F256" i="1"/>
  <c r="E256" i="1"/>
  <c r="S255" i="1"/>
  <c r="Q255" i="1"/>
  <c r="O255" i="1"/>
  <c r="N255" i="1"/>
  <c r="M255" i="1"/>
  <c r="K255" i="1"/>
  <c r="F255" i="1"/>
  <c r="E255" i="1"/>
  <c r="S254" i="1"/>
  <c r="Q254" i="1"/>
  <c r="O254" i="1"/>
  <c r="N254" i="1"/>
  <c r="M254" i="1"/>
  <c r="K254" i="1"/>
  <c r="F254" i="1"/>
  <c r="E254" i="1"/>
  <c r="S253" i="1"/>
  <c r="Q253" i="1"/>
  <c r="O253" i="1"/>
  <c r="N253" i="1"/>
  <c r="M253" i="1"/>
  <c r="K253" i="1"/>
  <c r="F253" i="1"/>
  <c r="E253" i="1"/>
  <c r="S252" i="1"/>
  <c r="Q252" i="1"/>
  <c r="O252" i="1"/>
  <c r="N252" i="1"/>
  <c r="M252" i="1"/>
  <c r="K252" i="1"/>
  <c r="F252" i="1"/>
  <c r="E252" i="1"/>
  <c r="S251" i="1"/>
  <c r="Q251" i="1"/>
  <c r="O251" i="1"/>
  <c r="N251" i="1"/>
  <c r="M251" i="1"/>
  <c r="K251" i="1"/>
  <c r="F251" i="1"/>
  <c r="E251" i="1"/>
  <c r="S250" i="1"/>
  <c r="Q250" i="1"/>
  <c r="O250" i="1"/>
  <c r="N250" i="1"/>
  <c r="M250" i="1"/>
  <c r="K250" i="1"/>
  <c r="F250" i="1"/>
  <c r="E250" i="1"/>
  <c r="S249" i="1"/>
  <c r="Q249" i="1"/>
  <c r="O249" i="1"/>
  <c r="N249" i="1"/>
  <c r="M249" i="1"/>
  <c r="K249" i="1"/>
  <c r="F249" i="1"/>
  <c r="E249" i="1"/>
  <c r="S248" i="1"/>
  <c r="Q248" i="1"/>
  <c r="O248" i="1"/>
  <c r="N248" i="1"/>
  <c r="M248" i="1"/>
  <c r="K248" i="1"/>
  <c r="F248" i="1"/>
  <c r="E248" i="1"/>
  <c r="S247" i="1"/>
  <c r="Q247" i="1"/>
  <c r="O247" i="1"/>
  <c r="N247" i="1"/>
  <c r="M247" i="1"/>
  <c r="K247" i="1"/>
  <c r="F247" i="1"/>
  <c r="E247" i="1"/>
  <c r="S246" i="1"/>
  <c r="Q246" i="1"/>
  <c r="O246" i="1"/>
  <c r="N246" i="1"/>
  <c r="M246" i="1"/>
  <c r="K246" i="1"/>
  <c r="F246" i="1"/>
  <c r="E246" i="1"/>
  <c r="S245" i="1"/>
  <c r="Q245" i="1"/>
  <c r="O245" i="1"/>
  <c r="N245" i="1"/>
  <c r="M245" i="1"/>
  <c r="K245" i="1"/>
  <c r="F245" i="1"/>
  <c r="E245" i="1"/>
  <c r="S244" i="1"/>
  <c r="Q244" i="1"/>
  <c r="O244" i="1"/>
  <c r="N244" i="1"/>
  <c r="M244" i="1"/>
  <c r="K244" i="1"/>
  <c r="F244" i="1"/>
  <c r="E244" i="1"/>
  <c r="S243" i="1"/>
  <c r="Q243" i="1"/>
  <c r="O243" i="1"/>
  <c r="N243" i="1"/>
  <c r="M243" i="1"/>
  <c r="K243" i="1"/>
  <c r="F243" i="1"/>
  <c r="E243" i="1"/>
  <c r="S242" i="1"/>
  <c r="Q242" i="1"/>
  <c r="O242" i="1"/>
  <c r="N242" i="1"/>
  <c r="M242" i="1"/>
  <c r="K242" i="1"/>
  <c r="F242" i="1"/>
  <c r="E242" i="1"/>
  <c r="S241" i="1"/>
  <c r="Q241" i="1"/>
  <c r="O241" i="1"/>
  <c r="N241" i="1"/>
  <c r="M241" i="1"/>
  <c r="K241" i="1"/>
  <c r="F241" i="1"/>
  <c r="E241" i="1"/>
  <c r="S240" i="1"/>
  <c r="Q240" i="1"/>
  <c r="O240" i="1"/>
  <c r="N240" i="1"/>
  <c r="M240" i="1"/>
  <c r="K240" i="1"/>
  <c r="F240" i="1"/>
  <c r="E240" i="1"/>
  <c r="S239" i="1"/>
  <c r="Q239" i="1"/>
  <c r="O239" i="1"/>
  <c r="N239" i="1"/>
  <c r="M239" i="1"/>
  <c r="K239" i="1"/>
  <c r="F239" i="1"/>
  <c r="E239" i="1"/>
  <c r="S238" i="1"/>
  <c r="Q238" i="1"/>
  <c r="O238" i="1"/>
  <c r="N238" i="1"/>
  <c r="M238" i="1"/>
  <c r="K238" i="1"/>
  <c r="F238" i="1"/>
  <c r="E238" i="1"/>
  <c r="S237" i="1"/>
  <c r="Q237" i="1"/>
  <c r="O237" i="1"/>
  <c r="N237" i="1"/>
  <c r="M237" i="1"/>
  <c r="K237" i="1"/>
  <c r="F237" i="1"/>
  <c r="E237" i="1"/>
  <c r="S236" i="1"/>
  <c r="O236" i="1"/>
  <c r="N236" i="1"/>
  <c r="M236" i="1"/>
  <c r="K236" i="1"/>
  <c r="F236" i="1"/>
  <c r="E236" i="1"/>
  <c r="S235" i="1"/>
  <c r="Q235" i="1"/>
  <c r="O235" i="1"/>
  <c r="N235" i="1"/>
  <c r="M235" i="1"/>
  <c r="K235" i="1"/>
  <c r="F235" i="1"/>
  <c r="E235" i="1"/>
  <c r="S234" i="1"/>
  <c r="Q234" i="1"/>
  <c r="O234" i="1"/>
  <c r="N234" i="1"/>
  <c r="M234" i="1"/>
  <c r="K234" i="1"/>
  <c r="F234" i="1"/>
  <c r="E234" i="1"/>
  <c r="S233" i="1"/>
  <c r="Q233" i="1"/>
  <c r="O233" i="1"/>
  <c r="N233" i="1"/>
  <c r="M233" i="1"/>
  <c r="K233" i="1"/>
  <c r="F233" i="1"/>
  <c r="E233" i="1"/>
  <c r="S232" i="1"/>
  <c r="Q232" i="1"/>
  <c r="O232" i="1"/>
  <c r="N232" i="1"/>
  <c r="M232" i="1"/>
  <c r="K232" i="1"/>
  <c r="F232" i="1"/>
  <c r="E232" i="1"/>
  <c r="S231" i="1"/>
  <c r="Q231" i="1"/>
  <c r="O231" i="1"/>
  <c r="N231" i="1"/>
  <c r="M231" i="1"/>
  <c r="K231" i="1"/>
  <c r="F231" i="1"/>
  <c r="E231" i="1"/>
  <c r="S230" i="1"/>
  <c r="Q230" i="1"/>
  <c r="O230" i="1"/>
  <c r="N230" i="1"/>
  <c r="M230" i="1"/>
  <c r="K230" i="1"/>
  <c r="F230" i="1"/>
  <c r="E230" i="1"/>
  <c r="S229" i="1"/>
  <c r="O229" i="1"/>
  <c r="N229" i="1"/>
  <c r="M229" i="1"/>
  <c r="K229" i="1"/>
  <c r="F229" i="1"/>
  <c r="E229" i="1"/>
  <c r="S228" i="1"/>
  <c r="Q228" i="1"/>
  <c r="O228" i="1"/>
  <c r="N228" i="1"/>
  <c r="M228" i="1"/>
  <c r="K228" i="1"/>
  <c r="F228" i="1"/>
  <c r="E228" i="1"/>
  <c r="S227" i="1"/>
  <c r="Q227" i="1"/>
  <c r="O227" i="1"/>
  <c r="N227" i="1"/>
  <c r="M227" i="1"/>
  <c r="K227" i="1"/>
  <c r="F227" i="1"/>
  <c r="E227" i="1"/>
  <c r="S226" i="1"/>
  <c r="Q226" i="1"/>
  <c r="O226" i="1"/>
  <c r="N226" i="1"/>
  <c r="M226" i="1"/>
  <c r="K226" i="1"/>
  <c r="F226" i="1"/>
  <c r="E226" i="1"/>
  <c r="S225" i="1"/>
  <c r="Q225" i="1"/>
  <c r="O225" i="1"/>
  <c r="N225" i="1"/>
  <c r="M225" i="1"/>
  <c r="K225" i="1"/>
  <c r="F225" i="1"/>
  <c r="E225" i="1"/>
  <c r="S224" i="1"/>
  <c r="Q224" i="1"/>
  <c r="O224" i="1"/>
  <c r="N224" i="1"/>
  <c r="M224" i="1"/>
  <c r="K224" i="1"/>
  <c r="F224" i="1"/>
  <c r="E224" i="1"/>
  <c r="S223" i="1"/>
  <c r="Q223" i="1"/>
  <c r="O223" i="1"/>
  <c r="N223" i="1"/>
  <c r="M223" i="1"/>
  <c r="K223" i="1"/>
  <c r="F223" i="1"/>
  <c r="E223" i="1"/>
  <c r="S222" i="1"/>
  <c r="Q222" i="1"/>
  <c r="O222" i="1"/>
  <c r="N222" i="1"/>
  <c r="M222" i="1"/>
  <c r="K222" i="1"/>
  <c r="F222" i="1"/>
  <c r="E222" i="1"/>
  <c r="S221" i="1"/>
  <c r="Q221" i="1"/>
  <c r="O221" i="1"/>
  <c r="N221" i="1"/>
  <c r="M221" i="1"/>
  <c r="K221" i="1"/>
  <c r="F221" i="1"/>
  <c r="E221" i="1"/>
  <c r="S220" i="1"/>
  <c r="Q220" i="1"/>
  <c r="O220" i="1"/>
  <c r="N220" i="1"/>
  <c r="M220" i="1"/>
  <c r="K220" i="1"/>
  <c r="F220" i="1"/>
  <c r="E220" i="1"/>
  <c r="S219" i="1"/>
  <c r="Q219" i="1"/>
  <c r="O219" i="1"/>
  <c r="N219" i="1"/>
  <c r="M219" i="1"/>
  <c r="K219" i="1"/>
  <c r="F219" i="1"/>
  <c r="E219" i="1"/>
  <c r="S218" i="1"/>
  <c r="Q218" i="1"/>
  <c r="O218" i="1"/>
  <c r="N218" i="1"/>
  <c r="M218" i="1"/>
  <c r="K218" i="1"/>
  <c r="F218" i="1"/>
  <c r="E218" i="1"/>
  <c r="S217" i="1"/>
  <c r="Q217" i="1"/>
  <c r="O217" i="1"/>
  <c r="N217" i="1"/>
  <c r="M217" i="1"/>
  <c r="K217" i="1"/>
  <c r="F217" i="1"/>
  <c r="E217" i="1"/>
  <c r="S216" i="1"/>
  <c r="Q216" i="1"/>
  <c r="O216" i="1"/>
  <c r="N216" i="1"/>
  <c r="M216" i="1"/>
  <c r="K216" i="1"/>
  <c r="F216" i="1"/>
  <c r="E216" i="1"/>
  <c r="S215" i="1"/>
  <c r="Q215" i="1"/>
  <c r="O215" i="1"/>
  <c r="N215" i="1"/>
  <c r="M215" i="1"/>
  <c r="K215" i="1"/>
  <c r="F215" i="1"/>
  <c r="E215" i="1"/>
  <c r="S214" i="1"/>
  <c r="Q214" i="1"/>
  <c r="O214" i="1"/>
  <c r="N214" i="1"/>
  <c r="M214" i="1"/>
  <c r="K214" i="1"/>
  <c r="F214" i="1"/>
  <c r="E214" i="1"/>
  <c r="S213" i="1"/>
  <c r="Q213" i="1"/>
  <c r="O213" i="1"/>
  <c r="N213" i="1"/>
  <c r="M213" i="1"/>
  <c r="K213" i="1"/>
  <c r="F213" i="1"/>
  <c r="E213" i="1"/>
  <c r="S212" i="1"/>
  <c r="Q212" i="1"/>
  <c r="O212" i="1"/>
  <c r="N212" i="1"/>
  <c r="M212" i="1"/>
  <c r="K212" i="1"/>
  <c r="F212" i="1"/>
  <c r="E212" i="1"/>
  <c r="S211" i="1"/>
  <c r="Q211" i="1"/>
  <c r="O211" i="1"/>
  <c r="N211" i="1"/>
  <c r="M211" i="1"/>
  <c r="K211" i="1"/>
  <c r="F211" i="1"/>
  <c r="E211" i="1"/>
  <c r="S210" i="1"/>
  <c r="Q210" i="1"/>
  <c r="O210" i="1"/>
  <c r="N210" i="1"/>
  <c r="M210" i="1"/>
  <c r="K210" i="1"/>
  <c r="F210" i="1"/>
  <c r="E210" i="1"/>
  <c r="S209" i="1"/>
  <c r="Q209" i="1"/>
  <c r="O209" i="1"/>
  <c r="N209" i="1"/>
  <c r="M209" i="1"/>
  <c r="K209" i="1"/>
  <c r="F209" i="1"/>
  <c r="E209" i="1"/>
  <c r="S208" i="1"/>
  <c r="Q208" i="1"/>
  <c r="O208" i="1"/>
  <c r="N208" i="1"/>
  <c r="M208" i="1"/>
  <c r="K208" i="1"/>
  <c r="F208" i="1"/>
  <c r="E208" i="1"/>
  <c r="S207" i="1"/>
  <c r="Q207" i="1"/>
  <c r="O207" i="1"/>
  <c r="N207" i="1"/>
  <c r="M207" i="1"/>
  <c r="K207" i="1"/>
  <c r="F207" i="1"/>
  <c r="E207" i="1"/>
  <c r="S206" i="1"/>
  <c r="Q206" i="1"/>
  <c r="O206" i="1"/>
  <c r="N206" i="1"/>
  <c r="M206" i="1"/>
  <c r="K206" i="1"/>
  <c r="F206" i="1"/>
  <c r="E206" i="1"/>
  <c r="S205" i="1"/>
  <c r="Q205" i="1"/>
  <c r="O205" i="1"/>
  <c r="N205" i="1"/>
  <c r="M205" i="1"/>
  <c r="K205" i="1"/>
  <c r="F205" i="1"/>
  <c r="E205" i="1"/>
  <c r="S204" i="1"/>
  <c r="Q204" i="1"/>
  <c r="O204" i="1"/>
  <c r="N204" i="1"/>
  <c r="M204" i="1"/>
  <c r="K204" i="1"/>
  <c r="F204" i="1"/>
  <c r="E204" i="1"/>
  <c r="S203" i="1"/>
  <c r="Q203" i="1"/>
  <c r="O203" i="1"/>
  <c r="N203" i="1"/>
  <c r="M203" i="1"/>
  <c r="K203" i="1"/>
  <c r="F203" i="1"/>
  <c r="E203" i="1"/>
  <c r="S202" i="1"/>
  <c r="Q202" i="1"/>
  <c r="O202" i="1"/>
  <c r="N202" i="1"/>
  <c r="M202" i="1"/>
  <c r="K202" i="1"/>
  <c r="F202" i="1"/>
  <c r="E202" i="1"/>
  <c r="S201" i="1"/>
  <c r="Q201" i="1"/>
  <c r="O201" i="1"/>
  <c r="N201" i="1"/>
  <c r="M201" i="1"/>
  <c r="K201" i="1"/>
  <c r="F201" i="1"/>
  <c r="E201" i="1"/>
  <c r="S200" i="1"/>
  <c r="Q200" i="1"/>
  <c r="O200" i="1"/>
  <c r="N200" i="1"/>
  <c r="M200" i="1"/>
  <c r="K200" i="1"/>
  <c r="F200" i="1"/>
  <c r="E200" i="1"/>
  <c r="S199" i="1"/>
  <c r="Q199" i="1"/>
  <c r="O199" i="1"/>
  <c r="N199" i="1"/>
  <c r="M199" i="1"/>
  <c r="K199" i="1"/>
  <c r="F199" i="1"/>
  <c r="E199" i="1"/>
  <c r="S198" i="1"/>
  <c r="Q198" i="1"/>
  <c r="O198" i="1"/>
  <c r="N198" i="1"/>
  <c r="M198" i="1"/>
  <c r="K198" i="1"/>
  <c r="F198" i="1"/>
  <c r="E198" i="1"/>
  <c r="S197" i="1"/>
  <c r="Q197" i="1"/>
  <c r="O197" i="1"/>
  <c r="N197" i="1"/>
  <c r="M197" i="1"/>
  <c r="K197" i="1"/>
  <c r="F197" i="1"/>
  <c r="E197" i="1"/>
  <c r="S196" i="1"/>
  <c r="Q196" i="1"/>
  <c r="O196" i="1"/>
  <c r="N196" i="1"/>
  <c r="M196" i="1"/>
  <c r="K196" i="1"/>
  <c r="F196" i="1"/>
  <c r="E196" i="1"/>
  <c r="S195" i="1"/>
  <c r="O195" i="1"/>
  <c r="N195" i="1"/>
  <c r="M195" i="1"/>
  <c r="K195" i="1"/>
  <c r="F195" i="1"/>
  <c r="E195" i="1"/>
  <c r="S194" i="1"/>
  <c r="Q194" i="1"/>
  <c r="O194" i="1"/>
  <c r="N194" i="1"/>
  <c r="M194" i="1"/>
  <c r="K194" i="1"/>
  <c r="F194" i="1"/>
  <c r="E194" i="1"/>
  <c r="S193" i="1"/>
  <c r="Q193" i="1"/>
  <c r="O193" i="1"/>
  <c r="N193" i="1"/>
  <c r="M193" i="1"/>
  <c r="K193" i="1"/>
  <c r="F193" i="1"/>
  <c r="E193" i="1"/>
  <c r="S192" i="1"/>
  <c r="Q192" i="1"/>
  <c r="O192" i="1"/>
  <c r="N192" i="1"/>
  <c r="M192" i="1"/>
  <c r="K192" i="1"/>
  <c r="F192" i="1"/>
  <c r="E192" i="1"/>
  <c r="S191" i="1"/>
  <c r="Q191" i="1"/>
  <c r="O191" i="1"/>
  <c r="N191" i="1"/>
  <c r="M191" i="1"/>
  <c r="K191" i="1"/>
  <c r="F191" i="1"/>
  <c r="E191" i="1"/>
  <c r="S190" i="1"/>
  <c r="Q190" i="1"/>
  <c r="O190" i="1"/>
  <c r="N190" i="1"/>
  <c r="M190" i="1"/>
  <c r="K190" i="1"/>
  <c r="F190" i="1"/>
  <c r="E190" i="1"/>
  <c r="S189" i="1"/>
  <c r="Q189" i="1"/>
  <c r="O189" i="1"/>
  <c r="N189" i="1"/>
  <c r="M189" i="1"/>
  <c r="K189" i="1"/>
  <c r="F189" i="1"/>
  <c r="E189" i="1"/>
  <c r="S188" i="1"/>
  <c r="Q188" i="1"/>
  <c r="O188" i="1"/>
  <c r="N188" i="1"/>
  <c r="M188" i="1"/>
  <c r="K188" i="1"/>
  <c r="F188" i="1"/>
  <c r="E188" i="1"/>
  <c r="S187" i="1"/>
  <c r="Q187" i="1"/>
  <c r="O187" i="1"/>
  <c r="N187" i="1"/>
  <c r="M187" i="1"/>
  <c r="K187" i="1"/>
  <c r="F187" i="1"/>
  <c r="E187" i="1"/>
  <c r="S186" i="1"/>
  <c r="Q186" i="1"/>
  <c r="O186" i="1"/>
  <c r="N186" i="1"/>
  <c r="M186" i="1"/>
  <c r="K186" i="1"/>
  <c r="F186" i="1"/>
  <c r="E186" i="1"/>
  <c r="S185" i="1"/>
  <c r="Q185" i="1"/>
  <c r="O185" i="1"/>
  <c r="N185" i="1"/>
  <c r="M185" i="1"/>
  <c r="K185" i="1"/>
  <c r="F185" i="1"/>
  <c r="E185" i="1"/>
  <c r="S184" i="1"/>
  <c r="Q184" i="1"/>
  <c r="O184" i="1"/>
  <c r="N184" i="1"/>
  <c r="M184" i="1"/>
  <c r="K184" i="1"/>
  <c r="F184" i="1"/>
  <c r="E184" i="1"/>
  <c r="S183" i="1"/>
  <c r="Q183" i="1"/>
  <c r="O183" i="1"/>
  <c r="N183" i="1"/>
  <c r="M183" i="1"/>
  <c r="K183" i="1"/>
  <c r="F183" i="1"/>
  <c r="E183" i="1"/>
  <c r="S182" i="1"/>
  <c r="Q182" i="1"/>
  <c r="O182" i="1"/>
  <c r="N182" i="1"/>
  <c r="M182" i="1"/>
  <c r="K182" i="1"/>
  <c r="F182" i="1"/>
  <c r="E182" i="1"/>
  <c r="S181" i="1"/>
  <c r="Q181" i="1"/>
  <c r="O181" i="1"/>
  <c r="N181" i="1"/>
  <c r="M181" i="1"/>
  <c r="K181" i="1"/>
  <c r="F181" i="1"/>
  <c r="E181" i="1"/>
  <c r="S180" i="1"/>
  <c r="Q180" i="1"/>
  <c r="O180" i="1"/>
  <c r="N180" i="1"/>
  <c r="M180" i="1"/>
  <c r="K180" i="1"/>
  <c r="F180" i="1"/>
  <c r="E180" i="1"/>
  <c r="S179" i="1"/>
  <c r="Q179" i="1"/>
  <c r="O179" i="1"/>
  <c r="N179" i="1"/>
  <c r="M179" i="1"/>
  <c r="K179" i="1"/>
  <c r="F179" i="1"/>
  <c r="E179" i="1"/>
  <c r="S178" i="1"/>
  <c r="Q178" i="1"/>
  <c r="O178" i="1"/>
  <c r="N178" i="1"/>
  <c r="M178" i="1"/>
  <c r="K178" i="1"/>
  <c r="F178" i="1"/>
  <c r="E178" i="1"/>
  <c r="S177" i="1"/>
  <c r="Q177" i="1"/>
  <c r="O177" i="1"/>
  <c r="N177" i="1"/>
  <c r="M177" i="1"/>
  <c r="K177" i="1"/>
  <c r="F177" i="1"/>
  <c r="E177" i="1"/>
  <c r="S176" i="1"/>
  <c r="Q176" i="1"/>
  <c r="O176" i="1"/>
  <c r="N176" i="1"/>
  <c r="M176" i="1"/>
  <c r="K176" i="1"/>
  <c r="F176" i="1"/>
  <c r="E176" i="1"/>
  <c r="S175" i="1"/>
  <c r="Q175" i="1"/>
  <c r="O175" i="1"/>
  <c r="N175" i="1"/>
  <c r="M175" i="1"/>
  <c r="K175" i="1"/>
  <c r="F175" i="1"/>
  <c r="E175" i="1"/>
  <c r="S174" i="1"/>
  <c r="Q174" i="1"/>
  <c r="O174" i="1"/>
  <c r="N174" i="1"/>
  <c r="M174" i="1"/>
  <c r="K174" i="1"/>
  <c r="F174" i="1"/>
  <c r="E174" i="1"/>
  <c r="S173" i="1"/>
  <c r="Q173" i="1"/>
  <c r="O173" i="1"/>
  <c r="N173" i="1"/>
  <c r="M173" i="1"/>
  <c r="K173" i="1"/>
  <c r="F173" i="1"/>
  <c r="E173" i="1"/>
  <c r="S172" i="1"/>
  <c r="Q172" i="1"/>
  <c r="O172" i="1"/>
  <c r="N172" i="1"/>
  <c r="M172" i="1"/>
  <c r="K172" i="1"/>
  <c r="F172" i="1"/>
  <c r="E172" i="1"/>
  <c r="S171" i="1"/>
  <c r="Q171" i="1"/>
  <c r="O171" i="1"/>
  <c r="N171" i="1"/>
  <c r="M171" i="1"/>
  <c r="K171" i="1"/>
  <c r="F171" i="1"/>
  <c r="E171" i="1"/>
  <c r="S170" i="1"/>
  <c r="Q170" i="1"/>
  <c r="O170" i="1"/>
  <c r="N170" i="1"/>
  <c r="M170" i="1"/>
  <c r="K170" i="1"/>
  <c r="F170" i="1"/>
  <c r="E170" i="1"/>
  <c r="S169" i="1"/>
  <c r="Q169" i="1"/>
  <c r="O169" i="1"/>
  <c r="N169" i="1"/>
  <c r="M169" i="1"/>
  <c r="K169" i="1"/>
  <c r="F169" i="1"/>
  <c r="E169" i="1"/>
  <c r="S168" i="1"/>
  <c r="Q168" i="1"/>
  <c r="O168" i="1"/>
  <c r="N168" i="1"/>
  <c r="M168" i="1"/>
  <c r="K168" i="1"/>
  <c r="F168" i="1"/>
  <c r="E168" i="1"/>
  <c r="S167" i="1"/>
  <c r="Q167" i="1"/>
  <c r="O167" i="1"/>
  <c r="N167" i="1"/>
  <c r="M167" i="1"/>
  <c r="K167" i="1"/>
  <c r="F167" i="1"/>
  <c r="E167" i="1"/>
  <c r="S166" i="1"/>
  <c r="Q166" i="1"/>
  <c r="O166" i="1"/>
  <c r="N166" i="1"/>
  <c r="M166" i="1"/>
  <c r="K166" i="1"/>
  <c r="F166" i="1"/>
  <c r="E166" i="1"/>
  <c r="S165" i="1"/>
  <c r="Q165" i="1"/>
  <c r="O165" i="1"/>
  <c r="N165" i="1"/>
  <c r="M165" i="1"/>
  <c r="K165" i="1"/>
  <c r="F165" i="1"/>
  <c r="E165" i="1"/>
  <c r="S164" i="1"/>
  <c r="Q164" i="1"/>
  <c r="O164" i="1"/>
  <c r="N164" i="1"/>
  <c r="M164" i="1"/>
  <c r="K164" i="1"/>
  <c r="F164" i="1"/>
  <c r="E164" i="1"/>
  <c r="S163" i="1"/>
  <c r="Q163" i="1"/>
  <c r="O163" i="1"/>
  <c r="N163" i="1"/>
  <c r="M163" i="1"/>
  <c r="K163" i="1"/>
  <c r="F163" i="1"/>
  <c r="E163" i="1"/>
  <c r="S162" i="1"/>
  <c r="Q162" i="1"/>
  <c r="O162" i="1"/>
  <c r="N162" i="1"/>
  <c r="M162" i="1"/>
  <c r="K162" i="1"/>
  <c r="F162" i="1"/>
  <c r="E162" i="1"/>
  <c r="S161" i="1"/>
  <c r="Q161" i="1"/>
  <c r="O161" i="1"/>
  <c r="N161" i="1"/>
  <c r="M161" i="1"/>
  <c r="K161" i="1"/>
  <c r="F161" i="1"/>
  <c r="E161" i="1"/>
  <c r="S160" i="1"/>
  <c r="Q160" i="1"/>
  <c r="O160" i="1"/>
  <c r="N160" i="1"/>
  <c r="M160" i="1"/>
  <c r="K160" i="1"/>
  <c r="F160" i="1"/>
  <c r="E160" i="1"/>
  <c r="S159" i="1"/>
  <c r="Q159" i="1"/>
  <c r="O159" i="1"/>
  <c r="N159" i="1"/>
  <c r="M159" i="1"/>
  <c r="K159" i="1"/>
  <c r="F159" i="1"/>
  <c r="E159" i="1"/>
  <c r="S158" i="1"/>
  <c r="Q158" i="1"/>
  <c r="O158" i="1"/>
  <c r="N158" i="1"/>
  <c r="M158" i="1"/>
  <c r="K158" i="1"/>
  <c r="F158" i="1"/>
  <c r="E158" i="1"/>
  <c r="S157" i="1"/>
  <c r="Q157" i="1"/>
  <c r="O157" i="1"/>
  <c r="N157" i="1"/>
  <c r="M157" i="1"/>
  <c r="K157" i="1"/>
  <c r="F157" i="1"/>
  <c r="E157" i="1"/>
  <c r="S156" i="1"/>
  <c r="Q156" i="1"/>
  <c r="O156" i="1"/>
  <c r="N156" i="1"/>
  <c r="M156" i="1"/>
  <c r="K156" i="1"/>
  <c r="F156" i="1"/>
  <c r="E156" i="1"/>
  <c r="S155" i="1"/>
  <c r="Q155" i="1"/>
  <c r="O155" i="1"/>
  <c r="N155" i="1"/>
  <c r="M155" i="1"/>
  <c r="K155" i="1"/>
  <c r="F155" i="1"/>
  <c r="E155" i="1"/>
  <c r="S154" i="1"/>
  <c r="Q154" i="1"/>
  <c r="O154" i="1"/>
  <c r="N154" i="1"/>
  <c r="M154" i="1"/>
  <c r="K154" i="1"/>
  <c r="F154" i="1"/>
  <c r="E154" i="1"/>
  <c r="S153" i="1"/>
  <c r="Q153" i="1"/>
  <c r="O153" i="1"/>
  <c r="N153" i="1"/>
  <c r="M153" i="1"/>
  <c r="K153" i="1"/>
  <c r="F153" i="1"/>
  <c r="E153" i="1"/>
  <c r="S152" i="1"/>
  <c r="Q152" i="1"/>
  <c r="O152" i="1"/>
  <c r="N152" i="1"/>
  <c r="M152" i="1"/>
  <c r="K152" i="1"/>
  <c r="F152" i="1"/>
  <c r="E152" i="1"/>
  <c r="S151" i="1"/>
  <c r="Q151" i="1"/>
  <c r="O151" i="1"/>
  <c r="N151" i="1"/>
  <c r="M151" i="1"/>
  <c r="K151" i="1"/>
  <c r="F151" i="1"/>
  <c r="E151" i="1"/>
  <c r="S150" i="1"/>
  <c r="Q150" i="1"/>
  <c r="O150" i="1"/>
  <c r="N150" i="1"/>
  <c r="M150" i="1"/>
  <c r="K150" i="1"/>
  <c r="F150" i="1"/>
  <c r="E150" i="1"/>
  <c r="S149" i="1"/>
  <c r="O149" i="1"/>
  <c r="N149" i="1"/>
  <c r="M149" i="1"/>
  <c r="K149" i="1"/>
  <c r="F149" i="1"/>
  <c r="E149" i="1"/>
  <c r="S148" i="1"/>
  <c r="Q148" i="1"/>
  <c r="O148" i="1"/>
  <c r="N148" i="1"/>
  <c r="M148" i="1"/>
  <c r="K148" i="1"/>
  <c r="F148" i="1"/>
  <c r="E148" i="1"/>
  <c r="S147" i="1"/>
  <c r="Q147" i="1"/>
  <c r="O147" i="1"/>
  <c r="N147" i="1"/>
  <c r="M147" i="1"/>
  <c r="K147" i="1"/>
  <c r="F147" i="1"/>
  <c r="E147" i="1"/>
  <c r="S146" i="1"/>
  <c r="Q146" i="1"/>
  <c r="O146" i="1"/>
  <c r="N146" i="1"/>
  <c r="M146" i="1"/>
  <c r="K146" i="1"/>
  <c r="F146" i="1"/>
  <c r="E146" i="1"/>
  <c r="S145" i="1"/>
  <c r="Q145" i="1"/>
  <c r="O145" i="1"/>
  <c r="N145" i="1"/>
  <c r="M145" i="1"/>
  <c r="K145" i="1"/>
  <c r="F145" i="1"/>
  <c r="E145" i="1"/>
  <c r="S144" i="1"/>
  <c r="Q144" i="1"/>
  <c r="O144" i="1"/>
  <c r="N144" i="1"/>
  <c r="M144" i="1"/>
  <c r="K144" i="1"/>
  <c r="F144" i="1"/>
  <c r="E144" i="1"/>
  <c r="S143" i="1"/>
  <c r="Q143" i="1"/>
  <c r="O143" i="1"/>
  <c r="N143" i="1"/>
  <c r="M143" i="1"/>
  <c r="K143" i="1"/>
  <c r="F143" i="1"/>
  <c r="E143" i="1"/>
  <c r="S142" i="1"/>
  <c r="Q142" i="1"/>
  <c r="O142" i="1"/>
  <c r="N142" i="1"/>
  <c r="M142" i="1"/>
  <c r="K142" i="1"/>
  <c r="F142" i="1"/>
  <c r="E142" i="1"/>
  <c r="S141" i="1"/>
  <c r="Q141" i="1"/>
  <c r="O141" i="1"/>
  <c r="N141" i="1"/>
  <c r="M141" i="1"/>
  <c r="K141" i="1"/>
  <c r="F141" i="1"/>
  <c r="E141" i="1"/>
  <c r="S140" i="1"/>
  <c r="Q140" i="1"/>
  <c r="O140" i="1"/>
  <c r="N140" i="1"/>
  <c r="M140" i="1"/>
  <c r="K140" i="1"/>
  <c r="F140" i="1"/>
  <c r="E140" i="1"/>
  <c r="S139" i="1"/>
  <c r="Q139" i="1"/>
  <c r="O139" i="1"/>
  <c r="N139" i="1"/>
  <c r="M139" i="1"/>
  <c r="K139" i="1"/>
  <c r="F139" i="1"/>
  <c r="E139" i="1"/>
  <c r="S138" i="1"/>
  <c r="Q138" i="1"/>
  <c r="O138" i="1"/>
  <c r="N138" i="1"/>
  <c r="M138" i="1"/>
  <c r="K138" i="1"/>
  <c r="F138" i="1"/>
  <c r="E138" i="1"/>
  <c r="S137" i="1"/>
  <c r="O137" i="1"/>
  <c r="N137" i="1"/>
  <c r="M137" i="1"/>
  <c r="K137" i="1"/>
  <c r="F137" i="1"/>
  <c r="E137" i="1"/>
  <c r="S136" i="1"/>
  <c r="Q136" i="1"/>
  <c r="O136" i="1"/>
  <c r="N136" i="1"/>
  <c r="M136" i="1"/>
  <c r="K136" i="1"/>
  <c r="F136" i="1"/>
  <c r="E136" i="1"/>
  <c r="S135" i="1"/>
  <c r="Q135" i="1"/>
  <c r="O135" i="1"/>
  <c r="N135" i="1"/>
  <c r="M135" i="1"/>
  <c r="K135" i="1"/>
  <c r="F135" i="1"/>
  <c r="E135" i="1"/>
  <c r="S134" i="1"/>
  <c r="Q134" i="1"/>
  <c r="O134" i="1"/>
  <c r="N134" i="1"/>
  <c r="M134" i="1"/>
  <c r="K134" i="1"/>
  <c r="F134" i="1"/>
  <c r="E134" i="1"/>
  <c r="S133" i="1"/>
  <c r="Q133" i="1"/>
  <c r="O133" i="1"/>
  <c r="N133" i="1"/>
  <c r="M133" i="1"/>
  <c r="K133" i="1"/>
  <c r="F133" i="1"/>
  <c r="E133" i="1"/>
  <c r="S132" i="1"/>
  <c r="Q132" i="1"/>
  <c r="O132" i="1"/>
  <c r="N132" i="1"/>
  <c r="M132" i="1"/>
  <c r="K132" i="1"/>
  <c r="F132" i="1"/>
  <c r="E132" i="1"/>
  <c r="S131" i="1"/>
  <c r="O131" i="1"/>
  <c r="N131" i="1"/>
  <c r="M131" i="1"/>
  <c r="K131" i="1"/>
  <c r="F131" i="1"/>
  <c r="E131" i="1"/>
  <c r="S130" i="1"/>
  <c r="Q130" i="1"/>
  <c r="O130" i="1"/>
  <c r="N130" i="1"/>
  <c r="M130" i="1"/>
  <c r="K130" i="1"/>
  <c r="F130" i="1"/>
  <c r="E130" i="1"/>
  <c r="S129" i="1"/>
  <c r="Q129" i="1"/>
  <c r="O129" i="1"/>
  <c r="N129" i="1"/>
  <c r="M129" i="1"/>
  <c r="K129" i="1"/>
  <c r="F129" i="1"/>
  <c r="E129" i="1"/>
  <c r="S128" i="1"/>
  <c r="Q128" i="1"/>
  <c r="O128" i="1"/>
  <c r="N128" i="1"/>
  <c r="M128" i="1"/>
  <c r="K128" i="1"/>
  <c r="F128" i="1"/>
  <c r="E128" i="1"/>
  <c r="S127" i="1"/>
  <c r="Q127" i="1"/>
  <c r="O127" i="1"/>
  <c r="N127" i="1"/>
  <c r="M127" i="1"/>
  <c r="K127" i="1"/>
  <c r="F127" i="1"/>
  <c r="E127" i="1"/>
  <c r="S126" i="1"/>
  <c r="Q126" i="1"/>
  <c r="O126" i="1"/>
  <c r="N126" i="1"/>
  <c r="M126" i="1"/>
  <c r="K126" i="1"/>
  <c r="F126" i="1"/>
  <c r="E126" i="1"/>
  <c r="S125" i="1"/>
  <c r="Q125" i="1"/>
  <c r="O125" i="1"/>
  <c r="N125" i="1"/>
  <c r="M125" i="1"/>
  <c r="K125" i="1"/>
  <c r="F125" i="1"/>
  <c r="E125" i="1"/>
  <c r="S124" i="1"/>
  <c r="Q124" i="1"/>
  <c r="O124" i="1"/>
  <c r="N124" i="1"/>
  <c r="M124" i="1"/>
  <c r="K124" i="1"/>
  <c r="F124" i="1"/>
  <c r="E124" i="1"/>
  <c r="S123" i="1"/>
  <c r="Q123" i="1"/>
  <c r="O123" i="1"/>
  <c r="N123" i="1"/>
  <c r="M123" i="1"/>
  <c r="K123" i="1"/>
  <c r="F123" i="1"/>
  <c r="E123" i="1"/>
  <c r="S122" i="1"/>
  <c r="Q122" i="1"/>
  <c r="O122" i="1"/>
  <c r="N122" i="1"/>
  <c r="M122" i="1"/>
  <c r="K122" i="1"/>
  <c r="F122" i="1"/>
  <c r="E122" i="1"/>
  <c r="S121" i="1"/>
  <c r="Q121" i="1"/>
  <c r="O121" i="1"/>
  <c r="N121" i="1"/>
  <c r="M121" i="1"/>
  <c r="K121" i="1"/>
  <c r="F121" i="1"/>
  <c r="E121" i="1"/>
  <c r="S120" i="1"/>
  <c r="Q120" i="1"/>
  <c r="O120" i="1"/>
  <c r="N120" i="1"/>
  <c r="M120" i="1"/>
  <c r="K120" i="1"/>
  <c r="F120" i="1"/>
  <c r="E120" i="1"/>
  <c r="S119" i="1"/>
  <c r="Q119" i="1"/>
  <c r="O119" i="1"/>
  <c r="N119" i="1"/>
  <c r="M119" i="1"/>
  <c r="K119" i="1"/>
  <c r="F119" i="1"/>
  <c r="E119" i="1"/>
  <c r="S118" i="1"/>
  <c r="Q118" i="1"/>
  <c r="O118" i="1"/>
  <c r="N118" i="1"/>
  <c r="M118" i="1"/>
  <c r="K118" i="1"/>
  <c r="F118" i="1"/>
  <c r="E118" i="1"/>
  <c r="S117" i="1"/>
  <c r="Q117" i="1"/>
  <c r="O117" i="1"/>
  <c r="N117" i="1"/>
  <c r="M117" i="1"/>
  <c r="K117" i="1"/>
  <c r="F117" i="1"/>
  <c r="E117" i="1"/>
  <c r="S116" i="1"/>
  <c r="Q116" i="1"/>
  <c r="O116" i="1"/>
  <c r="N116" i="1"/>
  <c r="M116" i="1"/>
  <c r="K116" i="1"/>
  <c r="F116" i="1"/>
  <c r="E116" i="1"/>
  <c r="S115" i="1"/>
  <c r="Q115" i="1"/>
  <c r="O115" i="1"/>
  <c r="N115" i="1"/>
  <c r="M115" i="1"/>
  <c r="K115" i="1"/>
  <c r="F115" i="1"/>
  <c r="E115" i="1"/>
  <c r="S114" i="1"/>
  <c r="Q114" i="1"/>
  <c r="O114" i="1"/>
  <c r="N114" i="1"/>
  <c r="M114" i="1"/>
  <c r="K114" i="1"/>
  <c r="F114" i="1"/>
  <c r="E114" i="1"/>
  <c r="S113" i="1"/>
  <c r="Q113" i="1"/>
  <c r="O113" i="1"/>
  <c r="N113" i="1"/>
  <c r="M113" i="1"/>
  <c r="K113" i="1"/>
  <c r="F113" i="1"/>
  <c r="E113" i="1"/>
  <c r="S112" i="1"/>
  <c r="Q112" i="1"/>
  <c r="O112" i="1"/>
  <c r="N112" i="1"/>
  <c r="M112" i="1"/>
  <c r="K112" i="1"/>
  <c r="F112" i="1"/>
  <c r="E112" i="1"/>
  <c r="S111" i="1"/>
  <c r="Q111" i="1"/>
  <c r="O111" i="1"/>
  <c r="N111" i="1"/>
  <c r="M111" i="1"/>
  <c r="K111" i="1"/>
  <c r="F111" i="1"/>
  <c r="E111" i="1"/>
  <c r="S110" i="1"/>
  <c r="Q110" i="1"/>
  <c r="O110" i="1"/>
  <c r="N110" i="1"/>
  <c r="M110" i="1"/>
  <c r="K110" i="1"/>
  <c r="F110" i="1"/>
  <c r="E110" i="1"/>
  <c r="S109" i="1"/>
  <c r="Q109" i="1"/>
  <c r="O109" i="1"/>
  <c r="N109" i="1"/>
  <c r="M109" i="1"/>
  <c r="K109" i="1"/>
  <c r="F109" i="1"/>
  <c r="E109" i="1"/>
  <c r="S108" i="1"/>
  <c r="Q108" i="1"/>
  <c r="O108" i="1"/>
  <c r="N108" i="1"/>
  <c r="M108" i="1"/>
  <c r="K108" i="1"/>
  <c r="F108" i="1"/>
  <c r="E108" i="1"/>
  <c r="S107" i="1"/>
  <c r="Q107" i="1"/>
  <c r="O107" i="1"/>
  <c r="N107" i="1"/>
  <c r="M107" i="1"/>
  <c r="K107" i="1"/>
  <c r="F107" i="1"/>
  <c r="E107" i="1"/>
  <c r="S106" i="1"/>
  <c r="Q106" i="1"/>
  <c r="O106" i="1"/>
  <c r="N106" i="1"/>
  <c r="M106" i="1"/>
  <c r="K106" i="1"/>
  <c r="F106" i="1"/>
  <c r="E106" i="1"/>
  <c r="S105" i="1"/>
  <c r="Q105" i="1"/>
  <c r="O105" i="1"/>
  <c r="N105" i="1"/>
  <c r="M105" i="1"/>
  <c r="K105" i="1"/>
  <c r="F105" i="1"/>
  <c r="E105" i="1"/>
  <c r="S104" i="1"/>
  <c r="O104" i="1"/>
  <c r="N104" i="1"/>
  <c r="M104" i="1"/>
  <c r="K104" i="1"/>
  <c r="F104" i="1"/>
  <c r="E104" i="1"/>
  <c r="S103" i="1"/>
  <c r="Q103" i="1"/>
  <c r="O103" i="1"/>
  <c r="N103" i="1"/>
  <c r="M103" i="1"/>
  <c r="K103" i="1"/>
  <c r="F103" i="1"/>
  <c r="E103" i="1"/>
  <c r="S102" i="1"/>
  <c r="Q102" i="1"/>
  <c r="O102" i="1"/>
  <c r="N102" i="1"/>
  <c r="M102" i="1"/>
  <c r="K102" i="1"/>
  <c r="F102" i="1"/>
  <c r="E102" i="1"/>
  <c r="S101" i="1"/>
  <c r="Q101" i="1"/>
  <c r="O101" i="1"/>
  <c r="N101" i="1"/>
  <c r="M101" i="1"/>
  <c r="K101" i="1"/>
  <c r="F101" i="1"/>
  <c r="E101" i="1"/>
  <c r="S100" i="1"/>
  <c r="Q100" i="1"/>
  <c r="O100" i="1"/>
  <c r="N100" i="1"/>
  <c r="M100" i="1"/>
  <c r="K100" i="1"/>
  <c r="F100" i="1"/>
  <c r="E100" i="1"/>
  <c r="S99" i="1"/>
  <c r="Q99" i="1"/>
  <c r="O99" i="1"/>
  <c r="N99" i="1"/>
  <c r="M99" i="1"/>
  <c r="K99" i="1"/>
  <c r="F99" i="1"/>
  <c r="E99" i="1"/>
  <c r="S98" i="1"/>
  <c r="Q98" i="1"/>
  <c r="O98" i="1"/>
  <c r="N98" i="1"/>
  <c r="M98" i="1"/>
  <c r="K98" i="1"/>
  <c r="F98" i="1"/>
  <c r="E98" i="1"/>
  <c r="S97" i="1"/>
  <c r="Q97" i="1"/>
  <c r="O97" i="1"/>
  <c r="N97" i="1"/>
  <c r="M97" i="1"/>
  <c r="K97" i="1"/>
  <c r="F97" i="1"/>
  <c r="E97" i="1"/>
  <c r="S96" i="1"/>
  <c r="Q96" i="1"/>
  <c r="O96" i="1"/>
  <c r="N96" i="1"/>
  <c r="M96" i="1"/>
  <c r="K96" i="1"/>
  <c r="F96" i="1"/>
  <c r="E96" i="1"/>
  <c r="S95" i="1"/>
  <c r="Q95" i="1"/>
  <c r="O95" i="1"/>
  <c r="N95" i="1"/>
  <c r="M95" i="1"/>
  <c r="K95" i="1"/>
  <c r="F95" i="1"/>
  <c r="E95" i="1"/>
  <c r="S94" i="1"/>
  <c r="Q94" i="1"/>
  <c r="O94" i="1"/>
  <c r="N94" i="1"/>
  <c r="M94" i="1"/>
  <c r="K94" i="1"/>
  <c r="F94" i="1"/>
  <c r="E94" i="1"/>
  <c r="S93" i="1"/>
  <c r="Q93" i="1"/>
  <c r="O93" i="1"/>
  <c r="N93" i="1"/>
  <c r="M93" i="1"/>
  <c r="K93" i="1"/>
  <c r="F93" i="1"/>
  <c r="E93" i="1"/>
  <c r="S92" i="1"/>
  <c r="Q92" i="1"/>
  <c r="O92" i="1"/>
  <c r="N92" i="1"/>
  <c r="M92" i="1"/>
  <c r="K92" i="1"/>
  <c r="F92" i="1"/>
  <c r="E92" i="1"/>
  <c r="S91" i="1"/>
  <c r="Q91" i="1"/>
  <c r="O91" i="1"/>
  <c r="N91" i="1"/>
  <c r="M91" i="1"/>
  <c r="K91" i="1"/>
  <c r="F91" i="1"/>
  <c r="E91" i="1"/>
  <c r="S90" i="1"/>
  <c r="Q90" i="1"/>
  <c r="O90" i="1"/>
  <c r="N90" i="1"/>
  <c r="M90" i="1"/>
  <c r="K90" i="1"/>
  <c r="F90" i="1"/>
  <c r="E90" i="1"/>
  <c r="S89" i="1"/>
  <c r="Q89" i="1"/>
  <c r="O89" i="1"/>
  <c r="N89" i="1"/>
  <c r="M89" i="1"/>
  <c r="K89" i="1"/>
  <c r="F89" i="1"/>
  <c r="E89" i="1"/>
  <c r="S88" i="1"/>
  <c r="Q88" i="1"/>
  <c r="O88" i="1"/>
  <c r="N88" i="1"/>
  <c r="M88" i="1"/>
  <c r="K88" i="1"/>
  <c r="F88" i="1"/>
  <c r="E88" i="1"/>
  <c r="S87" i="1"/>
  <c r="Q87" i="1"/>
  <c r="O87" i="1"/>
  <c r="N87" i="1"/>
  <c r="M87" i="1"/>
  <c r="K87" i="1"/>
  <c r="F87" i="1"/>
  <c r="E87" i="1"/>
  <c r="S86" i="1"/>
  <c r="Q86" i="1"/>
  <c r="O86" i="1"/>
  <c r="N86" i="1"/>
  <c r="M86" i="1"/>
  <c r="K86" i="1"/>
  <c r="F86" i="1"/>
  <c r="E86" i="1"/>
  <c r="S85" i="1"/>
  <c r="Q85" i="1"/>
  <c r="O85" i="1"/>
  <c r="N85" i="1"/>
  <c r="M85" i="1"/>
  <c r="K85" i="1"/>
  <c r="F85" i="1"/>
  <c r="E85" i="1"/>
  <c r="S84" i="1"/>
  <c r="Q84" i="1"/>
  <c r="O84" i="1"/>
  <c r="N84" i="1"/>
  <c r="M84" i="1"/>
  <c r="K84" i="1"/>
  <c r="F84" i="1"/>
  <c r="E84" i="1"/>
  <c r="S83" i="1"/>
  <c r="Q83" i="1"/>
  <c r="O83" i="1"/>
  <c r="N83" i="1"/>
  <c r="M83" i="1"/>
  <c r="K83" i="1"/>
  <c r="F83" i="1"/>
  <c r="E83" i="1"/>
  <c r="S82" i="1"/>
  <c r="Q82" i="1"/>
  <c r="O82" i="1"/>
  <c r="N82" i="1"/>
  <c r="M82" i="1"/>
  <c r="K82" i="1"/>
  <c r="F82" i="1"/>
  <c r="E82" i="1"/>
  <c r="S81" i="1"/>
  <c r="Q81" i="1"/>
  <c r="O81" i="1"/>
  <c r="N81" i="1"/>
  <c r="M81" i="1"/>
  <c r="K81" i="1"/>
  <c r="F81" i="1"/>
  <c r="E81" i="1"/>
  <c r="S80" i="1"/>
  <c r="Q80" i="1"/>
  <c r="O80" i="1"/>
  <c r="N80" i="1"/>
  <c r="M80" i="1"/>
  <c r="K80" i="1"/>
  <c r="F80" i="1"/>
  <c r="E80" i="1"/>
  <c r="S79" i="1"/>
  <c r="Q79" i="1"/>
  <c r="O79" i="1"/>
  <c r="N79" i="1"/>
  <c r="M79" i="1"/>
  <c r="K79" i="1"/>
  <c r="F79" i="1"/>
  <c r="E79" i="1"/>
  <c r="S78" i="1"/>
  <c r="Q78" i="1"/>
  <c r="O78" i="1"/>
  <c r="N78" i="1"/>
  <c r="M78" i="1"/>
  <c r="K78" i="1"/>
  <c r="F78" i="1"/>
  <c r="E78" i="1"/>
  <c r="S77" i="1"/>
  <c r="Q77" i="1"/>
  <c r="O77" i="1"/>
  <c r="N77" i="1"/>
  <c r="M77" i="1"/>
  <c r="K77" i="1"/>
  <c r="F77" i="1"/>
  <c r="E77" i="1"/>
  <c r="S76" i="1"/>
  <c r="Q76" i="1"/>
  <c r="O76" i="1"/>
  <c r="N76" i="1"/>
  <c r="M76" i="1"/>
  <c r="K76" i="1"/>
  <c r="F76" i="1"/>
  <c r="E76" i="1"/>
  <c r="S75" i="1"/>
  <c r="Q75" i="1"/>
  <c r="O75" i="1"/>
  <c r="N75" i="1"/>
  <c r="M75" i="1"/>
  <c r="K75" i="1"/>
  <c r="F75" i="1"/>
  <c r="E75" i="1"/>
  <c r="S74" i="1"/>
  <c r="Q74" i="1"/>
  <c r="O74" i="1"/>
  <c r="N74" i="1"/>
  <c r="M74" i="1"/>
  <c r="K74" i="1"/>
  <c r="F74" i="1"/>
  <c r="E74" i="1"/>
  <c r="S73" i="1"/>
  <c r="Q73" i="1"/>
  <c r="O73" i="1"/>
  <c r="N73" i="1"/>
  <c r="M73" i="1"/>
  <c r="K73" i="1"/>
  <c r="F73" i="1"/>
  <c r="E73" i="1"/>
  <c r="S72" i="1"/>
  <c r="Q72" i="1"/>
  <c r="O72" i="1"/>
  <c r="N72" i="1"/>
  <c r="M72" i="1"/>
  <c r="K72" i="1"/>
  <c r="F72" i="1"/>
  <c r="E72" i="1"/>
  <c r="S71" i="1"/>
  <c r="Q71" i="1"/>
  <c r="O71" i="1"/>
  <c r="N71" i="1"/>
  <c r="M71" i="1"/>
  <c r="K71" i="1"/>
  <c r="F71" i="1"/>
  <c r="E71" i="1"/>
  <c r="S70" i="1"/>
  <c r="Q70" i="1"/>
  <c r="O70" i="1"/>
  <c r="N70" i="1"/>
  <c r="M70" i="1"/>
  <c r="K70" i="1"/>
  <c r="F70" i="1"/>
  <c r="E70" i="1"/>
  <c r="S69" i="1"/>
  <c r="Q69" i="1"/>
  <c r="O69" i="1"/>
  <c r="N69" i="1"/>
  <c r="M69" i="1"/>
  <c r="K69" i="1"/>
  <c r="F69" i="1"/>
  <c r="E69" i="1"/>
  <c r="S68" i="1"/>
  <c r="Q68" i="1"/>
  <c r="O68" i="1"/>
  <c r="N68" i="1"/>
  <c r="M68" i="1"/>
  <c r="K68" i="1"/>
  <c r="F68" i="1"/>
  <c r="E68" i="1"/>
  <c r="S67" i="1"/>
  <c r="Q67" i="1"/>
  <c r="O67" i="1"/>
  <c r="N67" i="1"/>
  <c r="M67" i="1"/>
  <c r="K67" i="1"/>
  <c r="F67" i="1"/>
  <c r="E67" i="1"/>
  <c r="S66" i="1"/>
  <c r="Q66" i="1"/>
  <c r="O66" i="1"/>
  <c r="N66" i="1"/>
  <c r="M66" i="1"/>
  <c r="K66" i="1"/>
  <c r="F66" i="1"/>
  <c r="E66" i="1"/>
  <c r="S65" i="1"/>
  <c r="Q65" i="1"/>
  <c r="O65" i="1"/>
  <c r="N65" i="1"/>
  <c r="M65" i="1"/>
  <c r="K65" i="1"/>
  <c r="F65" i="1"/>
  <c r="E65" i="1"/>
  <c r="S64" i="1"/>
  <c r="Q64" i="1"/>
  <c r="O64" i="1"/>
  <c r="N64" i="1"/>
  <c r="M64" i="1"/>
  <c r="K64" i="1"/>
  <c r="F64" i="1"/>
  <c r="E64" i="1"/>
  <c r="S63" i="1"/>
  <c r="Q63" i="1"/>
  <c r="O63" i="1"/>
  <c r="N63" i="1"/>
  <c r="M63" i="1"/>
  <c r="K63" i="1"/>
  <c r="F63" i="1"/>
  <c r="E63" i="1"/>
  <c r="S62" i="1"/>
  <c r="Q62" i="1"/>
  <c r="O62" i="1"/>
  <c r="N62" i="1"/>
  <c r="M62" i="1"/>
  <c r="K62" i="1"/>
  <c r="F62" i="1"/>
  <c r="E62" i="1"/>
  <c r="S61" i="1"/>
  <c r="Q61" i="1"/>
  <c r="O61" i="1"/>
  <c r="N61" i="1"/>
  <c r="M61" i="1"/>
  <c r="K61" i="1"/>
  <c r="F61" i="1"/>
  <c r="E61" i="1"/>
  <c r="S60" i="1"/>
  <c r="Q60" i="1"/>
  <c r="O60" i="1"/>
  <c r="N60" i="1"/>
  <c r="M60" i="1"/>
  <c r="K60" i="1"/>
  <c r="F60" i="1"/>
  <c r="E60" i="1"/>
  <c r="S59" i="1"/>
  <c r="Q59" i="1"/>
  <c r="O59" i="1"/>
  <c r="N59" i="1"/>
  <c r="M59" i="1"/>
  <c r="K59" i="1"/>
  <c r="F59" i="1"/>
  <c r="E59" i="1"/>
  <c r="S58" i="1"/>
  <c r="Q58" i="1"/>
  <c r="O58" i="1"/>
  <c r="N58" i="1"/>
  <c r="M58" i="1"/>
  <c r="K58" i="1"/>
  <c r="F58" i="1"/>
  <c r="E58" i="1"/>
  <c r="S57" i="1"/>
  <c r="Q57" i="1"/>
  <c r="O57" i="1"/>
  <c r="N57" i="1"/>
  <c r="M57" i="1"/>
  <c r="K57" i="1"/>
  <c r="F57" i="1"/>
  <c r="E57" i="1"/>
  <c r="S56" i="1"/>
  <c r="Q56" i="1"/>
  <c r="O56" i="1"/>
  <c r="N56" i="1"/>
  <c r="M56" i="1"/>
  <c r="K56" i="1"/>
  <c r="F56" i="1"/>
  <c r="E56" i="1"/>
  <c r="S55" i="1"/>
  <c r="Q55" i="1"/>
  <c r="O55" i="1"/>
  <c r="N55" i="1"/>
  <c r="M55" i="1"/>
  <c r="K55" i="1"/>
  <c r="F55" i="1"/>
  <c r="E55" i="1"/>
  <c r="S54" i="1"/>
  <c r="Q54" i="1"/>
  <c r="O54" i="1"/>
  <c r="N54" i="1"/>
  <c r="M54" i="1"/>
  <c r="K54" i="1"/>
  <c r="F54" i="1"/>
  <c r="E54" i="1"/>
  <c r="S53" i="1"/>
  <c r="O53" i="1"/>
  <c r="N53" i="1"/>
  <c r="M53" i="1"/>
  <c r="K53" i="1"/>
  <c r="F53" i="1"/>
  <c r="E53" i="1"/>
  <c r="S52" i="1"/>
  <c r="Q52" i="1"/>
  <c r="O52" i="1"/>
  <c r="N52" i="1"/>
  <c r="M52" i="1"/>
  <c r="K52" i="1"/>
  <c r="F52" i="1"/>
  <c r="E52" i="1"/>
  <c r="S51" i="1"/>
  <c r="Q51" i="1"/>
  <c r="O51" i="1"/>
  <c r="N51" i="1"/>
  <c r="M51" i="1"/>
  <c r="K51" i="1"/>
  <c r="F51" i="1"/>
  <c r="E51" i="1"/>
  <c r="S50" i="1"/>
  <c r="Q50" i="1"/>
  <c r="O50" i="1"/>
  <c r="N50" i="1"/>
  <c r="M50" i="1"/>
  <c r="K50" i="1"/>
  <c r="F50" i="1"/>
  <c r="E50" i="1"/>
  <c r="S49" i="1"/>
  <c r="Q49" i="1"/>
  <c r="O49" i="1"/>
  <c r="N49" i="1"/>
  <c r="M49" i="1"/>
  <c r="K49" i="1"/>
  <c r="F49" i="1"/>
  <c r="E49" i="1"/>
  <c r="S48" i="1"/>
  <c r="Q48" i="1"/>
  <c r="O48" i="1"/>
  <c r="N48" i="1"/>
  <c r="M48" i="1"/>
  <c r="K48" i="1"/>
  <c r="F48" i="1"/>
  <c r="E48" i="1"/>
  <c r="S47" i="1"/>
  <c r="Q47" i="1"/>
  <c r="O47" i="1"/>
  <c r="N47" i="1"/>
  <c r="M47" i="1"/>
  <c r="K47" i="1"/>
  <c r="F47" i="1"/>
  <c r="E47" i="1"/>
  <c r="S46" i="1"/>
  <c r="Q46" i="1"/>
  <c r="O46" i="1"/>
  <c r="N46" i="1"/>
  <c r="M46" i="1"/>
  <c r="K46" i="1"/>
  <c r="F46" i="1"/>
  <c r="E46" i="1"/>
  <c r="S45" i="1"/>
  <c r="Q45" i="1"/>
  <c r="O45" i="1"/>
  <c r="N45" i="1"/>
  <c r="M45" i="1"/>
  <c r="K45" i="1"/>
  <c r="F45" i="1"/>
  <c r="E45" i="1"/>
  <c r="S44" i="1"/>
  <c r="Q44" i="1"/>
  <c r="O44" i="1"/>
  <c r="N44" i="1"/>
  <c r="M44" i="1"/>
  <c r="K44" i="1"/>
  <c r="F44" i="1"/>
  <c r="E44" i="1"/>
  <c r="S43" i="1"/>
  <c r="Q43" i="1"/>
  <c r="O43" i="1"/>
  <c r="N43" i="1"/>
  <c r="M43" i="1"/>
  <c r="K43" i="1"/>
  <c r="F43" i="1"/>
  <c r="E43" i="1"/>
  <c r="S42" i="1"/>
  <c r="Q42" i="1"/>
  <c r="O42" i="1"/>
  <c r="N42" i="1"/>
  <c r="M42" i="1"/>
  <c r="K42" i="1"/>
  <c r="F42" i="1"/>
  <c r="E42" i="1"/>
  <c r="S41" i="1"/>
  <c r="Q41" i="1"/>
  <c r="O41" i="1"/>
  <c r="N41" i="1"/>
  <c r="M41" i="1"/>
  <c r="K41" i="1"/>
  <c r="F41" i="1"/>
  <c r="E41" i="1"/>
  <c r="S40" i="1"/>
  <c r="Q40" i="1"/>
  <c r="O40" i="1"/>
  <c r="N40" i="1"/>
  <c r="M40" i="1"/>
  <c r="K40" i="1"/>
  <c r="F40" i="1"/>
  <c r="E40" i="1"/>
  <c r="S39" i="1"/>
  <c r="Q39" i="1"/>
  <c r="O39" i="1"/>
  <c r="N39" i="1"/>
  <c r="M39" i="1"/>
  <c r="K39" i="1"/>
  <c r="F39" i="1"/>
  <c r="E39" i="1"/>
  <c r="S38" i="1"/>
  <c r="Q38" i="1"/>
  <c r="O38" i="1"/>
  <c r="N38" i="1"/>
  <c r="M38" i="1"/>
  <c r="K38" i="1"/>
  <c r="F38" i="1"/>
  <c r="E38" i="1"/>
  <c r="S37" i="1"/>
  <c r="Q37" i="1"/>
  <c r="O37" i="1"/>
  <c r="N37" i="1"/>
  <c r="M37" i="1"/>
  <c r="K37" i="1"/>
  <c r="F37" i="1"/>
  <c r="E37" i="1"/>
  <c r="S36" i="1"/>
  <c r="Q36" i="1"/>
  <c r="O36" i="1"/>
  <c r="N36" i="1"/>
  <c r="M36" i="1"/>
  <c r="K36" i="1"/>
  <c r="F36" i="1"/>
  <c r="E36" i="1"/>
  <c r="S35" i="1"/>
  <c r="Q35" i="1"/>
  <c r="O35" i="1"/>
  <c r="N35" i="1"/>
  <c r="M35" i="1"/>
  <c r="K35" i="1"/>
  <c r="F35" i="1"/>
  <c r="E35" i="1"/>
  <c r="S34" i="1"/>
  <c r="Q34" i="1"/>
  <c r="O34" i="1"/>
  <c r="N34" i="1"/>
  <c r="M34" i="1"/>
  <c r="K34" i="1"/>
  <c r="F34" i="1"/>
  <c r="E34" i="1"/>
  <c r="S33" i="1"/>
  <c r="Q33" i="1"/>
  <c r="O33" i="1"/>
  <c r="N33" i="1"/>
  <c r="M33" i="1"/>
  <c r="K33" i="1"/>
  <c r="F33" i="1"/>
  <c r="E33" i="1"/>
  <c r="S32" i="1"/>
  <c r="Q32" i="1"/>
  <c r="O32" i="1"/>
  <c r="N32" i="1"/>
  <c r="M32" i="1"/>
  <c r="K32" i="1"/>
  <c r="F32" i="1"/>
  <c r="E32" i="1"/>
  <c r="S31" i="1"/>
  <c r="Q31" i="1"/>
  <c r="O31" i="1"/>
  <c r="N31" i="1"/>
  <c r="M31" i="1"/>
  <c r="K31" i="1"/>
  <c r="F31" i="1"/>
  <c r="E31" i="1"/>
  <c r="S30" i="1"/>
  <c r="Q30" i="1"/>
  <c r="O30" i="1"/>
  <c r="N30" i="1"/>
  <c r="M30" i="1"/>
  <c r="K30" i="1"/>
  <c r="F30" i="1"/>
  <c r="E30" i="1"/>
  <c r="S29" i="1"/>
  <c r="Q29" i="1"/>
  <c r="O29" i="1"/>
  <c r="N29" i="1"/>
  <c r="M29" i="1"/>
  <c r="K29" i="1"/>
  <c r="F29" i="1"/>
  <c r="E29" i="1"/>
  <c r="S28" i="1"/>
  <c r="Q28" i="1"/>
  <c r="O28" i="1"/>
  <c r="N28" i="1"/>
  <c r="M28" i="1"/>
  <c r="K28" i="1"/>
  <c r="F28" i="1"/>
  <c r="E28" i="1"/>
  <c r="S27" i="1"/>
  <c r="Q27" i="1"/>
  <c r="O27" i="1"/>
  <c r="N27" i="1"/>
  <c r="M27" i="1"/>
  <c r="K27" i="1"/>
  <c r="F27" i="1"/>
  <c r="E27" i="1"/>
  <c r="S26" i="1"/>
  <c r="Q26" i="1"/>
  <c r="O26" i="1"/>
  <c r="N26" i="1"/>
  <c r="M26" i="1"/>
  <c r="K26" i="1"/>
  <c r="F26" i="1"/>
  <c r="E26" i="1"/>
  <c r="S25" i="1"/>
  <c r="Q25" i="1"/>
  <c r="O25" i="1"/>
  <c r="N25" i="1"/>
  <c r="M25" i="1"/>
  <c r="K25" i="1"/>
  <c r="F25" i="1"/>
  <c r="E25" i="1"/>
  <c r="S24" i="1"/>
  <c r="Q24" i="1"/>
  <c r="O24" i="1"/>
  <c r="N24" i="1"/>
  <c r="M24" i="1"/>
  <c r="K24" i="1"/>
  <c r="F24" i="1"/>
  <c r="E24" i="1"/>
  <c r="S23" i="1"/>
  <c r="Q23" i="1"/>
  <c r="O23" i="1"/>
  <c r="N23" i="1"/>
  <c r="M23" i="1"/>
  <c r="K23" i="1"/>
  <c r="F23" i="1"/>
  <c r="E23" i="1"/>
  <c r="S22" i="1"/>
  <c r="Q22" i="1"/>
  <c r="O22" i="1"/>
  <c r="N22" i="1"/>
  <c r="M22" i="1"/>
  <c r="K22" i="1"/>
  <c r="F22" i="1"/>
  <c r="E22" i="1"/>
  <c r="S21" i="1"/>
  <c r="Q21" i="1"/>
  <c r="O21" i="1"/>
  <c r="N21" i="1"/>
  <c r="M21" i="1"/>
  <c r="K21" i="1"/>
  <c r="F21" i="1"/>
  <c r="E21" i="1"/>
  <c r="S20" i="1"/>
  <c r="Q20" i="1"/>
  <c r="O20" i="1"/>
  <c r="N20" i="1"/>
  <c r="M20" i="1"/>
  <c r="K20" i="1"/>
  <c r="F20" i="1"/>
  <c r="E20" i="1"/>
  <c r="S19" i="1"/>
  <c r="Q19" i="1"/>
  <c r="O19" i="1"/>
  <c r="N19" i="1"/>
  <c r="M19" i="1"/>
  <c r="K19" i="1"/>
  <c r="F19" i="1"/>
  <c r="E19" i="1"/>
  <c r="S18" i="1"/>
  <c r="Q18" i="1"/>
  <c r="O18" i="1"/>
  <c r="N18" i="1"/>
  <c r="M18" i="1"/>
  <c r="K18" i="1"/>
  <c r="F18" i="1"/>
  <c r="E18" i="1"/>
  <c r="S17" i="1"/>
  <c r="Q17" i="1"/>
  <c r="O17" i="1"/>
  <c r="N17" i="1"/>
  <c r="M17" i="1"/>
  <c r="K17" i="1"/>
  <c r="F17" i="1"/>
  <c r="E17" i="1"/>
  <c r="S16" i="1"/>
  <c r="Q16" i="1"/>
  <c r="O16" i="1"/>
  <c r="N16" i="1"/>
  <c r="M16" i="1"/>
  <c r="K16" i="1"/>
  <c r="F16" i="1"/>
  <c r="E16" i="1"/>
  <c r="S15" i="1"/>
  <c r="Q15" i="1"/>
  <c r="O15" i="1"/>
  <c r="N15" i="1"/>
  <c r="M15" i="1"/>
  <c r="K15" i="1"/>
  <c r="F15" i="1"/>
  <c r="E15" i="1"/>
  <c r="S14" i="1"/>
  <c r="Q14" i="1"/>
  <c r="O14" i="1"/>
  <c r="N14" i="1"/>
  <c r="M14" i="1"/>
  <c r="K14" i="1"/>
  <c r="F14" i="1"/>
  <c r="E14" i="1"/>
  <c r="S13" i="1"/>
  <c r="Q13" i="1"/>
  <c r="O13" i="1"/>
  <c r="N13" i="1"/>
  <c r="M13" i="1"/>
  <c r="K13" i="1"/>
  <c r="F13" i="1"/>
  <c r="E13" i="1"/>
  <c r="S12" i="1"/>
  <c r="Q12" i="1"/>
  <c r="O12" i="1"/>
  <c r="N12" i="1"/>
  <c r="M12" i="1"/>
  <c r="K12" i="1"/>
  <c r="F12" i="1"/>
  <c r="E12" i="1"/>
  <c r="S11" i="1"/>
  <c r="Q11" i="1"/>
  <c r="O11" i="1"/>
  <c r="N11" i="1"/>
  <c r="M11" i="1"/>
  <c r="K11" i="1"/>
  <c r="F11" i="1"/>
  <c r="E11" i="1"/>
  <c r="S10" i="1"/>
  <c r="Q10" i="1"/>
  <c r="O10" i="1"/>
  <c r="N10" i="1"/>
  <c r="M10" i="1"/>
  <c r="K10" i="1"/>
  <c r="F10" i="1"/>
  <c r="E10" i="1"/>
  <c r="S9" i="1"/>
  <c r="Q9" i="1"/>
  <c r="O9" i="1"/>
  <c r="N9" i="1"/>
  <c r="M9" i="1"/>
  <c r="K9" i="1"/>
  <c r="F9" i="1"/>
  <c r="E9" i="1"/>
  <c r="S8" i="1"/>
  <c r="Q8" i="1"/>
  <c r="O8" i="1"/>
  <c r="N8" i="1"/>
  <c r="M8" i="1"/>
  <c r="K8" i="1"/>
  <c r="F8" i="1"/>
  <c r="E8" i="1"/>
  <c r="S7" i="1"/>
  <c r="Q7" i="1"/>
  <c r="O7" i="1"/>
  <c r="N7" i="1"/>
  <c r="M7" i="1"/>
  <c r="K7" i="1"/>
  <c r="F7" i="1"/>
  <c r="E7" i="1"/>
  <c r="S6" i="1"/>
  <c r="Q6" i="1"/>
  <c r="O6" i="1"/>
  <c r="N6" i="1"/>
  <c r="M6" i="1"/>
  <c r="K6" i="1"/>
  <c r="F6" i="1"/>
  <c r="E6" i="1"/>
  <c r="S5" i="1"/>
  <c r="Q5" i="1"/>
  <c r="O5" i="1"/>
  <c r="N5" i="1"/>
  <c r="M5" i="1"/>
  <c r="K5" i="1"/>
  <c r="F5" i="1"/>
  <c r="E5" i="1"/>
  <c r="S4" i="1"/>
  <c r="Q4" i="1"/>
  <c r="O4" i="1"/>
  <c r="N4" i="1"/>
  <c r="M4" i="1"/>
  <c r="K4" i="1"/>
  <c r="F4" i="1"/>
  <c r="E4" i="1"/>
  <c r="S3" i="1"/>
  <c r="Q3" i="1"/>
  <c r="O3" i="1"/>
  <c r="N3" i="1"/>
  <c r="M3" i="1"/>
  <c r="K3" i="1"/>
  <c r="F3" i="1"/>
  <c r="E3" i="1"/>
  <c r="S2" i="1"/>
  <c r="Q2" i="1"/>
  <c r="O2" i="1"/>
  <c r="N2" i="1"/>
  <c r="M2" i="1"/>
  <c r="K2" i="1"/>
  <c r="F2" i="1"/>
  <c r="E2" i="1"/>
  <c r="O195" i="6" l="1"/>
  <c r="O192" i="6"/>
  <c r="O186" i="6"/>
  <c r="O183" i="6"/>
  <c r="O180" i="6"/>
  <c r="O177" i="6"/>
  <c r="O174" i="6"/>
  <c r="O171" i="6"/>
  <c r="O168" i="6"/>
  <c r="O165" i="6"/>
  <c r="O162" i="6"/>
  <c r="O159" i="6"/>
  <c r="O156" i="6"/>
  <c r="O153" i="6"/>
  <c r="O150" i="6"/>
  <c r="O144" i="6"/>
  <c r="O141" i="6"/>
  <c r="O138" i="6"/>
  <c r="O135" i="6"/>
  <c r="O132" i="6"/>
  <c r="O129" i="6"/>
  <c r="O126" i="6"/>
  <c r="O123" i="6"/>
  <c r="O120" i="6"/>
  <c r="O117" i="6"/>
  <c r="O114" i="6"/>
  <c r="O108" i="6"/>
  <c r="O105" i="6"/>
  <c r="O102" i="6"/>
  <c r="O99" i="6"/>
  <c r="O96" i="6"/>
  <c r="O93" i="6"/>
  <c r="O90" i="6"/>
  <c r="O87" i="6"/>
  <c r="O84" i="6"/>
  <c r="O81" i="6"/>
  <c r="O78" i="6"/>
  <c r="O75" i="6"/>
  <c r="O72" i="6"/>
  <c r="O69" i="6"/>
  <c r="O66" i="6"/>
  <c r="O63" i="6"/>
  <c r="O60" i="6"/>
  <c r="O57" i="6"/>
  <c r="O51" i="6"/>
  <c r="O48" i="6"/>
  <c r="O45" i="6"/>
  <c r="O42" i="6"/>
  <c r="O39" i="6"/>
  <c r="O36" i="6"/>
  <c r="O33" i="6"/>
  <c r="O30" i="6"/>
  <c r="O24" i="6"/>
  <c r="O21" i="6"/>
  <c r="O18" i="6"/>
  <c r="O15" i="6"/>
  <c r="O12" i="6"/>
  <c r="O9" i="6"/>
  <c r="O185" i="6"/>
  <c r="O182" i="6"/>
  <c r="O179" i="6"/>
  <c r="O176" i="6"/>
  <c r="O173" i="6"/>
  <c r="O170" i="6"/>
  <c r="O167" i="6"/>
  <c r="O164" i="6"/>
  <c r="O161" i="6"/>
  <c r="O158" i="6"/>
  <c r="O155" i="6"/>
  <c r="O152" i="6"/>
  <c r="O149" i="6"/>
  <c r="O146" i="6"/>
  <c r="O143" i="6"/>
  <c r="O140" i="6"/>
  <c r="O137" i="6"/>
  <c r="O134" i="6"/>
  <c r="O131" i="6"/>
  <c r="O128" i="6"/>
  <c r="O122" i="6"/>
  <c r="O119" i="6"/>
  <c r="O116" i="6"/>
  <c r="O110" i="6"/>
  <c r="O107" i="6"/>
  <c r="O104" i="6"/>
  <c r="O101" i="6"/>
  <c r="O98" i="6"/>
  <c r="O95" i="6"/>
  <c r="O92" i="6"/>
  <c r="O89" i="6"/>
  <c r="O86" i="6"/>
  <c r="O83" i="6"/>
  <c r="O80" i="6"/>
  <c r="O77" i="6"/>
  <c r="O71" i="6"/>
  <c r="O68" i="6"/>
  <c r="O65" i="6"/>
  <c r="O62" i="6"/>
  <c r="O59" i="6"/>
  <c r="O56" i="6"/>
  <c r="O53" i="6"/>
  <c r="O50" i="6"/>
  <c r="O47" i="6"/>
  <c r="O44" i="6"/>
  <c r="O41" i="6"/>
  <c r="O38" i="6"/>
  <c r="O35" i="6"/>
  <c r="O32" i="6"/>
  <c r="O29" i="6"/>
  <c r="O26" i="6"/>
  <c r="O23" i="6"/>
  <c r="O20" i="6"/>
  <c r="O17" i="6"/>
  <c r="O14" i="6"/>
  <c r="O11" i="6"/>
  <c r="O8" i="6"/>
  <c r="B5" i="5"/>
  <c r="O193" i="6"/>
  <c r="O190" i="6"/>
  <c r="O187" i="6"/>
  <c r="O184" i="6"/>
  <c r="O181" i="6"/>
  <c r="O178" i="6"/>
  <c r="O175" i="6"/>
  <c r="O172" i="6"/>
  <c r="O169" i="6"/>
  <c r="O166" i="6"/>
  <c r="O163" i="6"/>
  <c r="O160" i="6"/>
  <c r="O157" i="6"/>
  <c r="O154" i="6"/>
  <c r="O151" i="6"/>
  <c r="O148" i="6"/>
  <c r="O145" i="6"/>
  <c r="O142" i="6"/>
  <c r="O139" i="6"/>
  <c r="O136" i="6"/>
  <c r="O133" i="6"/>
  <c r="O130" i="6"/>
  <c r="O127" i="6"/>
  <c r="O124" i="6"/>
  <c r="O121" i="6"/>
  <c r="O118" i="6"/>
  <c r="O115" i="6"/>
  <c r="O112" i="6"/>
  <c r="O109" i="6"/>
  <c r="O106" i="6"/>
  <c r="O103" i="6"/>
  <c r="O100" i="6"/>
  <c r="O97" i="6"/>
  <c r="O94" i="6"/>
  <c r="O91" i="6"/>
  <c r="O88" i="6"/>
  <c r="O85" i="6"/>
  <c r="O82" i="6"/>
  <c r="O79" i="6"/>
  <c r="O76" i="6"/>
  <c r="O73" i="6"/>
  <c r="O70" i="6"/>
  <c r="O67" i="6"/>
  <c r="O64" i="6"/>
  <c r="O61" i="6"/>
  <c r="O58" i="6"/>
  <c r="O55" i="6"/>
  <c r="O52" i="6"/>
  <c r="O49" i="6"/>
  <c r="O46" i="6"/>
  <c r="O43" i="6"/>
  <c r="O40" i="6"/>
  <c r="O37" i="6"/>
  <c r="O34" i="6"/>
  <c r="O31" i="6"/>
  <c r="O28" i="6"/>
  <c r="O25" i="6"/>
  <c r="O22" i="6"/>
  <c r="O19" i="6"/>
  <c r="O16" i="6"/>
  <c r="O13" i="6"/>
  <c r="O10" i="6"/>
  <c r="O5" i="6"/>
  <c r="O189" i="6" l="1"/>
  <c r="O191" i="6"/>
  <c r="O188" i="6"/>
  <c r="B7" i="5"/>
  <c r="B8" i="5" s="1"/>
  <c r="B9" i="5" s="1"/>
  <c r="Q131" i="1"/>
  <c r="Q137" i="1"/>
  <c r="Q290" i="1"/>
  <c r="Q276" i="1"/>
  <c r="Q104" i="1"/>
  <c r="Q195" i="1"/>
  <c r="Q236" i="1"/>
  <c r="Q53" i="1"/>
  <c r="Q294" i="1" l="1"/>
  <c r="Q229" i="1"/>
  <c r="Q293" i="1"/>
  <c r="Q324" i="1"/>
  <c r="Q292" i="1"/>
  <c r="Q14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383" authorId="0" shapeId="0" xr:uid="{00000000-0006-0000-0200-000002000000}">
      <text>
        <r>
          <rPr>
            <sz val="11"/>
            <color rgb="FF000000"/>
            <rFont val="Calibri"/>
            <scheme val="minor"/>
          </rPr>
          <t>00000001000205739
	-Emily Nathaly Bertel Angulo
----
00000001000205739
	-Emily Nathaly Bertel Angulo
----
00000001000205739
	-Emily Nathaly Bertel Angulo</t>
        </r>
      </text>
    </comment>
    <comment ref="I383" authorId="0" shapeId="0" xr:uid="{00000000-0006-0000-0200-000001000000}">
      <text>
        <r>
          <rPr>
            <sz val="11"/>
            <color rgb="FF000000"/>
            <rFont val="Calibri"/>
            <scheme val="minor"/>
          </rPr>
          <t>00000001000205739
	-Emily Nathaly Bertel Angulo
----
00000001000205739
	-Emily Nathaly Bertel Angulo
----
00000001000205739
	-Emily Nathaly Bertel Angulo</t>
        </r>
      </text>
    </comment>
  </commentList>
</comments>
</file>

<file path=xl/sharedStrings.xml><?xml version="1.0" encoding="utf-8"?>
<sst xmlns="http://schemas.openxmlformats.org/spreadsheetml/2006/main" count="10026" uniqueCount="2714">
  <si>
    <t>NUMERO DE CONTRATO</t>
  </si>
  <si>
    <t>CONTRATISTA</t>
  </si>
  <si>
    <t>ID</t>
  </si>
  <si>
    <t>OBJETO</t>
  </si>
  <si>
    <t>NIVEL</t>
  </si>
  <si>
    <t>VALOR TOTAL</t>
  </si>
  <si>
    <t>NÚMERO DE ADICIONES</t>
  </si>
  <si>
    <t>VALOR ADICIONES</t>
  </si>
  <si>
    <t>VALOR TOTAL CON ADICIONES</t>
  </si>
  <si>
    <t>VALOR MENSUAL</t>
  </si>
  <si>
    <t>PLAZO</t>
  </si>
  <si>
    <t>INICIO</t>
  </si>
  <si>
    <t>TER/CIÓN</t>
  </si>
  <si>
    <t>NÚMERO DE PRORROGAS</t>
  </si>
  <si>
    <t>NÚMERO DE SUSPENSIONES</t>
  </si>
  <si>
    <t>NÚMERO DE REANUDACIONES</t>
  </si>
  <si>
    <t>NÚMERO DE MODIFICACIÓN</t>
  </si>
  <si>
    <t>CAUSAL DE MODALIDAD</t>
  </si>
  <si>
    <t>MODALIDAD DE CONTRATACIÓN</t>
  </si>
  <si>
    <t>SUPERVISOR</t>
  </si>
  <si>
    <t>DEPENDENCIA</t>
  </si>
  <si>
    <t>TIPO DE GASTO</t>
  </si>
  <si>
    <t>CDP</t>
  </si>
  <si>
    <t>FECHA</t>
  </si>
  <si>
    <t>CRP</t>
  </si>
  <si>
    <t>FECHA2</t>
  </si>
  <si>
    <t>% EJECUCIÓN</t>
  </si>
  <si>
    <t>ARL</t>
  </si>
  <si>
    <t>FECHA AFILIACIÓN ARL</t>
  </si>
  <si>
    <t>INICIO COBERTURA ARL</t>
  </si>
  <si>
    <t>PÓLIZAS</t>
  </si>
  <si>
    <t>FECHA EXP POLIZA</t>
  </si>
  <si>
    <t>SECOP ll</t>
  </si>
  <si>
    <t>FECHA DE PUBLICACIÓN SECOP</t>
  </si>
  <si>
    <t>ESTADO CONTRATO</t>
  </si>
  <si>
    <t>Cristian Echeverri</t>
  </si>
  <si>
    <t>IUD2024001</t>
  </si>
  <si>
    <t>Natalia Sánchez Puerta</t>
  </si>
  <si>
    <t>Prestar servicios profesionales en los procesos de producción de recursos formativos en la Dirección de Tecnología.</t>
  </si>
  <si>
    <t>El plazo de ejecución del contrato será de once (11) meses y doce (12) días calendario, previo cumplimiento de los requisitos de perfeccionamiento y ejecución y aprobación de la garantía única, sin superar el 13 de diciembre de 2024. La presente contratación se ejecutará el Distrito Especial de Ciencia Tecnología e Innovación de Medellín o donde la Institución Universitaria Digital de Antioquia lo requiera.</t>
  </si>
  <si>
    <t>Serv. Prof y Apoyo Gestión Persona Natural</t>
  </si>
  <si>
    <t>Juan Pablo Arroyave Castro</t>
  </si>
  <si>
    <t>INVERSIÓN</t>
  </si>
  <si>
    <t xml:space="preserve">SURA </t>
  </si>
  <si>
    <t>Enlace Secop ll</t>
  </si>
  <si>
    <t>EN EJECUCIÓN</t>
  </si>
  <si>
    <t>IUD2024002</t>
  </si>
  <si>
    <t>Alejandra Ossa Ochoa</t>
  </si>
  <si>
    <t>Prestación de servicios profesionales para liderar la operación y gestión del Banco de Programas yProyectos Institucional, acompañar la implementación del módulo de planificación institucionalen el aplicativo de G+ y el diligenciamiento de la Medición del Desempeño Institucional en línea,a través del Formulario Único de Reporte y Avance de Gestión – FURAG 2023.</t>
  </si>
  <si>
    <t>El plazo de ejecución del contrato será de 330 días calendario, previo cumplimiento de los requisitos de perfeccionamiento y ejecución y aprobación de la garantía única, sin superar el 02 de diciembre de 2024. La presente contratación se ejecutará el Distrito Especial de Ciencia Tecnología e Innovación de Medellín o donde la Institución Universitaria Digital de Antioquia lo requiera.</t>
  </si>
  <si>
    <t xml:space="preserve">Fabián Erley Escudero Salgado </t>
  </si>
  <si>
    <t>Pendiente</t>
  </si>
  <si>
    <t>IUD2024003</t>
  </si>
  <si>
    <t>Santiago Ramírez Cardona</t>
  </si>
  <si>
    <t>Prestación de servicios profesionales con un profesional en derecho para la atención de los trámites contractuales de la IU.Digital.</t>
  </si>
  <si>
    <t>El plazo de ejecución del contrato será de 4 meses, previo cumplimiento de los requisitos de perfeccionamiento y ejecución. La presente contratación se ejecutará el Distrito Especial de Ciencia Tecnología e Innovación de Medellín o donde la Institución Universitaria Digital de Antioquia lo requiera.</t>
  </si>
  <si>
    <t>Juan José Barrientos Restrepo</t>
  </si>
  <si>
    <t>N/A</t>
  </si>
  <si>
    <t>IUD2024004</t>
  </si>
  <si>
    <t>Ana Isabel Dávila Puerta</t>
  </si>
  <si>
    <t>Prestación de servicios profesionales, con plena autonomía técnica y administrativa, tendientes a la íntegra satisfacción de los objetivos del proceso de Gestión Logística, y de sus procedimientos derivados, a cargo de la Dirección de Servicios Generales de la IU. Digital deAntioquia.</t>
  </si>
  <si>
    <t>El plazo de ejecución del contrato será de un (01) mes, sin superar el 31 de diciembre del 2024,previo cumplimiento de los requisitos de perfeccionamiento y ejecución. La presente contratación se ejecutará el Distrito Especial de Ciencia Tecnología e Innovación de Medellín lo donde la Institución Universitaria Digital de Antioquia o requiera.</t>
  </si>
  <si>
    <t>Helbert Andres Oñate</t>
  </si>
  <si>
    <t>IUD2024005</t>
  </si>
  <si>
    <t>Juliana Echeverri Perez</t>
  </si>
  <si>
    <t>Prestación de servicios profesionales con un profesional en derecho para la atención de los trámites contractuales de la IU. Digital.</t>
  </si>
  <si>
    <t>El plazo de ejecución del contrato será de Cuatro (04) meses, previo cumplimiento de los requisitos de perfeccionamiento y ejecución. La presente contratación se ejecutará el Distrito Especial de Ciencia Tecnología e Innovación de Medellín o donde la Institución Universitaria Digital de Antioquia lo requiera.</t>
  </si>
  <si>
    <t>IUD2024006</t>
  </si>
  <si>
    <t>Emily Nathaly Bertel Angulo</t>
  </si>
  <si>
    <t>Prestación de servicios de apoyo a la gestión en los trámites de la gestión contractual de la IU. Digital.</t>
  </si>
  <si>
    <t>El plazo de ejecución del contrato será de cuatro (04)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</si>
  <si>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IUD2024007</t>
  </si>
  <si>
    <t>Jonathan Sneider Toro Hernandez</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</si>
  <si>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 con el objetivo de garantizar espacios óptimos para el desarrollo de las actividades propias de los grupos de valor, satisfaciendo con ello el Plan de Desarrollo 2023-2026 «Digitalidad Próxima»</t>
  </si>
  <si>
    <t>El plazo de ejecución del contrato será de cuatro (04) meses,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</si>
  <si>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IUD2024008</t>
  </si>
  <si>
    <t>Sumny Doreidy Jimenez Ramirez</t>
  </si>
  <si>
    <t>Prestación de servicios profesionales con un profesional en derecho para la atención de los trámites Jurídicos de la IUDigital.</t>
  </si>
  <si>
    <t>Sofia Gomez Quintero</t>
  </si>
  <si>
    <t>SURA</t>
  </si>
  <si>
    <t>IUD2024009</t>
  </si>
  <si>
    <t>Andres Barreto Munera</t>
  </si>
  <si>
    <t>El plazo de ejecución del contrato será de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</si>
  <si>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IUD2024010</t>
  </si>
  <si>
    <t>Alejandra Ocampo Lopera</t>
  </si>
  <si>
    <t>Prestación de servicios profesionales con un profesional en derecho para la atención de los trámites Jurídicos, en especial los referentes a la propiedad intelectual de la IU. Digital.</t>
  </si>
  <si>
    <t>IUD2024011</t>
  </si>
  <si>
    <t>Anibal Dario Quintero Escobar</t>
  </si>
  <si>
    <t>Prestación de servicios profesionales con un profesional en derecho para la atención de los trámites Jurídicos de la IU. Digital..</t>
  </si>
  <si>
    <t>IUD2024012</t>
  </si>
  <si>
    <t>Elizabeth Guevara Mejia</t>
  </si>
  <si>
    <t>IUD2024013</t>
  </si>
  <si>
    <t>Alejandra Paneso</t>
  </si>
  <si>
    <t>Prestación de servicios profesionales para apoyar la estructuración financiera de propuestas desarrolladas desde la Vicerrectoría de Extensión para diferentes partes interesadas, seguimiento administrativo, técnico y financiero relacionado con los proyectos de la Vicerrectoría de Extensión así como la gestión para el proceso de facturación y pago de los proyectos desarrollados por la Vicerrectoría de Extensión.</t>
  </si>
  <si>
    <t>Yesid Castaño Duque</t>
  </si>
  <si>
    <t>IUD2024014</t>
  </si>
  <si>
    <t>Luis Felipe Mendez</t>
  </si>
  <si>
    <t>Prestación de servicios profesionales para apoyar a la Vicerrectoría académica y algunos procesos de las prácticas profesionales en el marco de los programas de la IU Digital de Antioquia.</t>
  </si>
  <si>
    <t>El plazo de ejecución del contrato será de 120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</si>
  <si>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Carlos Eduardo Ortega Zapata</t>
  </si>
  <si>
    <t>IUD2024015</t>
  </si>
  <si>
    <t>Jaime Andrés Oquendo Urrea</t>
  </si>
  <si>
    <t>Prestación de servicios profesionales especializados como apoyo jurídico a la Vicerrectoría Académica de la IU. Digital de Antioquia.</t>
  </si>
  <si>
    <t>IUD2024016</t>
  </si>
  <si>
    <t>Lina Marcela Giraldo Pérez</t>
  </si>
  <si>
    <t>Prestación de servicios profesionales para la atención de las gestiones de Atención al Ciudadano de la IU. Digital.</t>
  </si>
  <si>
    <t>Camilo Alexander Hurtado Castaño</t>
  </si>
  <si>
    <t>IUD2024017</t>
  </si>
  <si>
    <t>Dario Gilberto Saldarriaga Romero</t>
  </si>
  <si>
    <t>Prestación de servicios profesionales para el fortalecimiento de los canales de atención al ciudadano de la entidad.</t>
  </si>
  <si>
    <t>El plazo de ejecución del contrato será de cuatro (4) meses,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</si>
  <si>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IUD2024018</t>
  </si>
  <si>
    <t>Edison Ferney Rodriguez Taborda</t>
  </si>
  <si>
    <t>Prestación de servicios de apoyo a la gestión para la ejecución de actividadesasociadasa los proyectos de inversión de la Vicerrectorría de Extensión atinentes al EstatutodeExtensión y proyección Social, al eje Misional de Internacionalización, en el marco dePlanDesarrollo Institucional 2023-2026 Digitalidad Próxima de la IU Digital de Antioquia.</t>
  </si>
  <si>
    <t>El plazo de ejecución del contrato será de 4 meses contados a partir de la fecha de inicio, previocumplimiento de los requisitos de perfeccionamiento y ejecución. La presente contratación se ejecutará el Distrito Especial de Ciencia Tecnología e Innovación de Medellín o donde la Institución Universitaria Digital de Antioquia lo requiera.</t>
  </si>
  <si>
    <t>IUD2024019</t>
  </si>
  <si>
    <t>Laura Cristina Valencia Henao</t>
  </si>
  <si>
    <t>Prestación de servicios profesionales para el seguimiento administrativo, técnico y financierorelacionado con los proyectos de la Vicerrectoría de Extensión así como la gestión para el procesode facturación y cierre y organización de entregables para pago de los proyectos desarrollados porla Vicerrectoría de Extensión</t>
  </si>
  <si>
    <t>El plazo de ejecución del contrato será de 2 meses sin superar el 31 de diciembre de 2024, previocumplimiento de los requisitos de perfeccionamiento y ejecución. La presente contratación se ejecutará el Distrito Especial de Ciencia Tecnología e Innovación de Medellín o donde la Institución Universitaria Digital de Antioquia lo requiera.</t>
  </si>
  <si>
    <t>IUD2024020</t>
  </si>
  <si>
    <t>Valentina Alvarez Perez</t>
  </si>
  <si>
    <t>Prestación de servicios profesionales para la operacionalización de alianzas con actores nacionales e internacionales orientadas al desarrollo territorial de la IU digital de Antioquia y la gestión administrativa, técnica y financiera de los proyectos de la Vicerrectoría de Extensión que hacen parte del plan institucional 2023-2026.</t>
  </si>
  <si>
    <t>Clara Paula Roldan Palacio</t>
  </si>
  <si>
    <t>IUD2024021</t>
  </si>
  <si>
    <t>Julian Camilo Suarez Sarmiento</t>
  </si>
  <si>
    <t>Prestación de servicios profesionales como ingeniero civil, con plena autonomíatécnica y administrativa, para apoyar transversalmente a la Dirección de Servicios Generales en lacoordinación de la actualización y ejecución del Plan de Mantenimiento de Infraestructura Físicade la IU. Digital de Antioquia, con el objetivo de garantizar espacios óptimos para el desarrollo delas actividades propias de los grupos de valor, satisfaciendo con ello el Plan de Desarrollo 2023-2026 «Digitalidad Próxima»”.</t>
  </si>
  <si>
    <t>IUD2024022</t>
  </si>
  <si>
    <t>Daniela Suarez Patiño</t>
  </si>
  <si>
    <t>Prestación de servicios profesionales, con plena autonomía técnica y administrativa, para apoyar transversalmente los procesos, procedimientos y proyectos a cargo de la Dirección de Servicios Generales de la IU. Digital de Antioquia, en aras de satisfacer el Plan de Desarrollo 2023-2026 «Digitalidad Próxima».</t>
  </si>
  <si>
    <t>TERMINADO BILATERAL</t>
  </si>
  <si>
    <t>IUD2024023</t>
  </si>
  <si>
    <t>Jose Andrés Monsalve Escudero</t>
  </si>
  <si>
    <t>Prestación de servicios de apoyo a la gestión, con plena autonomía técnica y administrativa, para apoyar transversalmente a la Dirección de Servicios Generales en las diferentes actividades operativas y logísticas orientadas a la satisfacción del Plan de Desarrollo2023-2026 “Digitalidad Próxima”.</t>
  </si>
  <si>
    <t>IUD2024024</t>
  </si>
  <si>
    <t>Sebastian Tabares Bohorquez</t>
  </si>
  <si>
    <t>Prestación de servicios profesionales como ingeniero electrónico, con plena autonomía técnica y administrativa, para apoyar transversalmente a la Dirección de Servicios Generales con el objetivo de garantizar una infraestructura óptima, segura y eficiente para eldesarrollo de las actividades propias de los grupos de valor de la IU. Digital de Antioquia,satisfaciendo con ello el Plan de Desarrollo 2023-2026 «Digitalidad Próxima»”.</t>
  </si>
  <si>
    <t>El plazo de ejecución del contrato será de cuatro (04) meses, sin superar el 31 de diciembre del2024, previo cumplimiento de los requisitos de perfeccionamiento y ejecución. La presente contratación se ejecutará el Distrito Especial de Ciencia Tecnología e Innovación de Medellín o donde la Institución Universitaria Digital de Antioquia lo requiera.</t>
  </si>
  <si>
    <t>IUD2024025</t>
  </si>
  <si>
    <t>Jose Miguel Murillo Roman</t>
  </si>
  <si>
    <t>Prestación de servicios profesionales como arquitecto, con plena autonomía técnica y administrativa, para apoyar transversalmente los procesos, procedimientos y proyectos a cargo de la Dirección de Servicios Generales, con el objetivo de garantizar espacios óptimos y eficientes para el desarrollo de las actividades propias de los grupos de valor de la IU. Digital de Antioquia,satisfaciendo con ello el Plan de Desarrollo 2023-2026 «Digitalidad Próxima».</t>
  </si>
  <si>
    <t>IUD2024026</t>
  </si>
  <si>
    <t>Dubian Andres Tobon Orozco</t>
  </si>
  <si>
    <t>Prestar servicios profesionales en el desarrollo, implementación, operación y soporte técnico de las plataformas y estrategias que soportan el proceso de GestiónTecnológica.</t>
  </si>
  <si>
    <t>El plazo de ejecución del contrato será de cuatro (4) meses,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</si>
  <si>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Juan Andres Diaz Mazo</t>
  </si>
  <si>
    <t>IUD2024027</t>
  </si>
  <si>
    <t>Maria Marcela Gallego Montes</t>
  </si>
  <si>
    <t xml:space="preserve">Prestar servicios de apoyo a la gestión para la ejecución de actividades digitales de mercadeo de la oferta institucional a cargo de la Dirección de Comunicaciones y Mercadeo. </t>
  </si>
  <si>
    <t>El plazo de ejecución del contrato será de 120 días calendario, previo cumplimiento de losrequisitos de perfeccionamiento y ejecución, sin exceder el 31 de diciembre de 2024, previocumplimiento de los requisitos de perfeccionamiento y ejecución. La presente contratación se ejecutará el Distrito Especial de Ciencia Tecnología e Innovación de Medellín o donde la Institución Universitaria Digital de Antioquia lo requiera.</t>
  </si>
  <si>
    <t>Melissa Stefany Velasquez Acevedo</t>
  </si>
  <si>
    <t>IUD2024028</t>
  </si>
  <si>
    <t>Fernaris Andrés Causil Lozano</t>
  </si>
  <si>
    <t>Prestación de servicios profesionales para el apoyo al seguimiento administrativo, técnico y financiero relacionado con los proyectos de la Vicerrectoría de Extensión así como la gestión parael proceso de facturación y cierre y organización de  Intregables para pago de los proyectosdesarrollados por la Vicerrectoría de Extensión.</t>
  </si>
  <si>
    <t>El plazo de ejecución del contrato será de 2 meses, previo cumplimiento de los requisitos de perfeccionamiento y ejecución. La presente contratación se ejecutará el Distrito Especial de Ciencia Tecnología e Innovación de Medellín o donde la Institución Universitaria Digital de Antioquia lo requiera.</t>
  </si>
  <si>
    <t>IUD2024029</t>
  </si>
  <si>
    <t>Juan Pablo Montoya Montoya</t>
  </si>
  <si>
    <t>Prestar servicios profesionales en el desarrollo, implementación, operacióny soporte técnico de las plataformas e infraestructura tecnológica que soportan el proceso de Gestión Tecnológica.</t>
  </si>
  <si>
    <t>Cesar Alexander Zapata Jimenez</t>
  </si>
  <si>
    <t>IUD2024030</t>
  </si>
  <si>
    <t>Ledys Correa Quintero</t>
  </si>
  <si>
    <t>Prestación de servicios profesionales para apoyar seguimiento administrativo, técnico y financiero relacionado con los proyectos de la Vicerrectoría de Extensión , el proceso de facturación y pago de los proyectos desarrollados por la Vicerrectoría de Extensión y el apoyo en las orientaciones metodológicas y técnicas para la generación de instrumentos que permitan organizar la información y cierre de proyectos de la Vicerrectoría.</t>
  </si>
  <si>
    <t>IUD2024031</t>
  </si>
  <si>
    <t>María Camila Ospina Granda</t>
  </si>
  <si>
    <t>Prestar servicios profesionales en el desarrollo, implementación, operación y soporte técnico de las plataformas y estrategias que soportan el proceso de Gestión Tecnológica</t>
  </si>
  <si>
    <t>Cuatro (4) meses,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</si>
  <si>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IUD2024032</t>
  </si>
  <si>
    <t>Andres Felipe Ruiz Tabares</t>
  </si>
  <si>
    <t>Prestar servicios de apoyo en el desarrollo, implementación y gestión delos proyectos y plataformas tecnológicas que soportan el proceso de Gestión Tecnológicaen la IU Digital de Antioquia</t>
  </si>
  <si>
    <t>El plazo de ejecución del contrato será de cuatro (4) meses, previo cumplimiento de losrequisitos de perfeccionamiento y ejecución, sin superar el 13 de diciembre de 2024. La presente contratación se ejecutará el Distrito Especial de Ciencia Tecnología e Innovación de Medellín o donde la Institución Universitaria Digital de Antioquia lo requiera.</t>
  </si>
  <si>
    <t>Jhonatan Arroyave Jaramillo</t>
  </si>
  <si>
    <t>IUD2024033</t>
  </si>
  <si>
    <t>Jeferson Alexander Castro Pacheco</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</si>
  <si>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 con el objetivo de garantizar espacios óptimos para el desarrollo de las actividades propias de los grupos de valor, satisfaciendo con ello el Plan de Desarrollo 2023-2026 «Digitalidad Próxima</t>
  </si>
  <si>
    <t>IUD2024034</t>
  </si>
  <si>
    <t>Johana Jaramillo Alcaraz</t>
  </si>
  <si>
    <t>Prestar servicios de apoyo a la gestión como enlace técnico para la atención y distribución de las diferentes solicitudes realizadas a la Dirección de Comunicaciones y Mercadeo.</t>
  </si>
  <si>
    <t>El plazo de ejecución del contrato será de 120 días calendario, previo cumplimiento de los requisitos de perfeccionamiento y ejecución,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</si>
  <si>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IUD2024035</t>
  </si>
  <si>
    <t>Yeimer andres Buritica Duque</t>
  </si>
  <si>
    <t>Prestar servicios de apoyo en la implementación, operación y soporte técnico de las plataformas e infraestructura tecnológica que soportan el proceso de Gestión Tecnológica.</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</si>
  <si>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</si>
  <si>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IUD2024036</t>
  </si>
  <si>
    <t>Angie Durley Lujan Ospina</t>
  </si>
  <si>
    <t>Prestación de servicios de apoyo al área de Admisiones, Registro y Control en los procesos académicos relacionados con la Facultad de Ciencias y Humanidades y Bienestar Institucional.</t>
  </si>
  <si>
    <t>El plazo de ejecución del contrato será de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</si>
  <si>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Eliana Mileidy López Alvarez</t>
  </si>
  <si>
    <t>IUD2024037</t>
  </si>
  <si>
    <t>Ellyn Mary Vasquez Valdeblanquez</t>
  </si>
  <si>
    <t>IUD2024038</t>
  </si>
  <si>
    <t>Mario Giovanny Escobar Uribe</t>
  </si>
  <si>
    <t>Prestar servicios profesionales en operación y soporte del Centro de Producción Audiovisual de la Institución Universitaria Digital de Antioquia.</t>
  </si>
  <si>
    <t>IUD2024039</t>
  </si>
  <si>
    <t>Convenio Municipio de Caicedo</t>
  </si>
  <si>
    <t>Aunar esfuerzos para fortalecer el acceso a la educación superior a la población del Municipio en actividades académicas e investigativas en todas aquellas áreas de interés recíproco, propios de sus objetivos, entre la Alcaldía Municipal de Caicedo y la Institución Universitaria Digital de Antioquia - IU. Digital.</t>
  </si>
  <si>
    <t>El presente convenio tendrá una duración de tres (03) años contados a partir del perfeccionamiento y podrá ser prorrogado de común acuerdo por LAS PARTES, previa revisión de los resultados del mismo, por escrito. En tal sentido, LAS PARTES podrán darlo por terminado manifestando por escrito tal intención con una antelación de seis (6) meses a la fecha en que se pretenda concluir el termino de ejecución del mismo. En todo caso, las partes adelantarán y coordinarán todas las actividades tendientes a la culminación y cumplimiento de compromisos adquiridos durante la ejecución del presente convenio.</t>
  </si>
  <si>
    <t>Convenio interadministrativos</t>
  </si>
  <si>
    <t>Juan José Torres Ramírez</t>
  </si>
  <si>
    <t>IUD2024040</t>
  </si>
  <si>
    <t xml:space="preserve">Andres Felipe Palacio Angel </t>
  </si>
  <si>
    <t>Prestar servicios profesionales en el desarrollo, implementación,operación y soporte técnico de las plataformas y estrategias que soportan el proceso de Gestión Tecnológica.</t>
  </si>
  <si>
    <t>IUD2024041</t>
  </si>
  <si>
    <t>Diana Marcela Rojas Morales</t>
  </si>
  <si>
    <t>Prestar servicios profesionales en el desarrollo, implementación, operacióny soporte técnico de las plataformas y estrategias que soportan el proceso de GestiónTecnológica.</t>
  </si>
  <si>
    <t>IUD2024042</t>
  </si>
  <si>
    <t>Juan Manuel Quintero Ibarra</t>
  </si>
  <si>
    <t>Prestación de servicios de apoyo a la gestión, con plena autonomía técnica y administrativa, para apoyar transversalmente las actividades de la Dirección de Servicios Generales de la Institución Universitaria Digital de Antioquia, con el objetivo de satisfacer el Plande Desarrollo 2023-2026 «Digitalidad Próxima».</t>
  </si>
  <si>
    <t>IUD2024043</t>
  </si>
  <si>
    <t>Juliet Cristina Montaño Restrepo</t>
  </si>
  <si>
    <t>Prestación de servicios de apoyo a la gestión de la Dirección de Recursos Humanos en los procesos de contratación y nómina de la Institución Universitaria Digital de Antioquia.</t>
  </si>
  <si>
    <t>El plazo de ejecución del contrato será de CIENTO VEINTE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</si>
  <si>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Luz Ofelia Rivera Restrepo</t>
  </si>
  <si>
    <t>IUD2024044</t>
  </si>
  <si>
    <t>Luisa Fernanda Tangarife Tangarife</t>
  </si>
  <si>
    <t>Prestación de servicios de apoyo a la gestión para atender los requerimientos del proceso estratégico de Atención al Ciudadano.</t>
  </si>
  <si>
    <t>El plazo de ejecución del contrato será de cuatro (4) meses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</si>
  <si>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IUD2024045</t>
  </si>
  <si>
    <t>Yesica Alexandra Tuberquia Lozano</t>
  </si>
  <si>
    <t>Prestar servicios profesionales en la gestión administrativa y de planeación de la Dirección de Tecnología</t>
  </si>
  <si>
    <t>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</si>
  <si>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IUD2024046</t>
  </si>
  <si>
    <t>Nikol Tamayo Rua</t>
  </si>
  <si>
    <t>Prestar servicios de apoyo en la implementación, operación y soporte técnico de las plataformas que soportan el proceso de Gestión Tecnológica.</t>
  </si>
  <si>
    <t>José Daniel Rodríguez López</t>
  </si>
  <si>
    <t>IUD2024047</t>
  </si>
  <si>
    <t>Nataly Rojas Acevedo</t>
  </si>
  <si>
    <t>Prestación de servicios profesionales para la ejecución de actividades asociadas a los proyectos de inversión de la Secretaría General en el marco de Plan Desarrollo Institucional 2023-2026 “Digitalidad Próxima” de la IU Digital de Antioquia.</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</si>
  <si>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</si>
  <si>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Cristian Andres Echeverri Jaramillo</t>
  </si>
  <si>
    <t>IUD2024048</t>
  </si>
  <si>
    <t>Santiago Cruz Ortiz</t>
  </si>
  <si>
    <t>Prestación de servicios profesionales para apoyar a la Dirección de Planeación en el desarrollo de acciones encaminadas al análisis y proyección de datos, rendición y suministro de información estadística Institucional como también la requerida por los entes externos de control, en el marco del direccionamiento estratégico Institucional.</t>
  </si>
  <si>
    <t>El plazo de ejecución del contrato será de El plazo de ejecución del contrato será de ciento veinte (120) días, previo cumplimiento de los requisitos de perfeccionamiento y ejecución, sin superar el 02 de diciembre de 2024. La presente contratación se ejecutará el Distrito Especial de Ciencia Tecnología e Innovación de Medellín o donde la Institución Universitaria Digital de Antioquia lo requiera.</t>
  </si>
  <si>
    <t>IUD2024049</t>
  </si>
  <si>
    <t>Diana Milena Ruge Marin</t>
  </si>
  <si>
    <t>Prestar servicios profesionales para la gestión en la organización de los eventos institucionales con los diferentes grupos de valor, creación de contenidos audiovisuales y textuales para el cumplimiento de los objetivos institucionales enmarcados en el plan de desarrollo 2023-2026.</t>
  </si>
  <si>
    <t>El plazo de ejecución del contrato será de CUATRO (4) MESES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</si>
  <si>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 xml:space="preserve">Salim Radi Avalos </t>
  </si>
  <si>
    <t>IUD2024050</t>
  </si>
  <si>
    <t>Ricardo Edilberto Casas Peñaralda</t>
  </si>
  <si>
    <t>IUD2024051</t>
  </si>
  <si>
    <t>Juan Camilo Cardona Alvarez</t>
  </si>
  <si>
    <t>Prestación de servicios profesionales para apoyar el fortalecimiento de la gestión ambiental en el marco de las metas estratégicas establecidas dentro del Plan de Desarrollo 2023-2026 “Digitalidad Próxima”.</t>
  </si>
  <si>
    <t>ciento veinte (120) días, previo cumplimiento de los requisitos de perfeccionamiento y ejecución, sin superar el 02 de diciembre de 2024 La presente contratación se ejecutará el Distrito Especial de Ciencia Tecnología e Innovación de Medellín o donde la Institución Universitaria Digital de Antioquia lo requiera.</t>
  </si>
  <si>
    <t>IUD2024052</t>
  </si>
  <si>
    <t>Fortalecer Institucional S.A.S</t>
  </si>
  <si>
    <t>Brindar servicios especializados de soporte operativo y coordinación logística para llevar a cabo los distintos actos y encuentros de índole institucional programados desde el Despacho de la Rectoría de la Institución Universitaria Digital de Antioquia.</t>
  </si>
  <si>
    <t>El plazo de ejecución del contrato será desde la aprobación de la garantía única hasta el 31 de diciembre de 2024 o hasta agotar el valor del contrato, lo que primero ocurra, previo cumplimiento de los requisitos de perfeccionamiento y ejecución. La presente contratación se ejecutará en Distrito Especial de Ciencia, Tecnología e Innovación de Medellín o donde la Institución Universitaria Digital de Antioquia lo requiera.</t>
  </si>
  <si>
    <t>Serv. Prof y Apoyo Gestión Persona Juridica</t>
  </si>
  <si>
    <t>Leonardo Fabio Marulanda Londoño</t>
  </si>
  <si>
    <t>IUD2024053</t>
  </si>
  <si>
    <t>Santiago Arango Jimenez</t>
  </si>
  <si>
    <t>Prestación de servicios de apoyo a la gestión de los diferentes requerimientos administrativos que se requieran por parte de las subdependencias de la Secretaría General.</t>
  </si>
  <si>
    <t>El plazo de ejecución del contrato será de 4 meses,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</si>
  <si>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IUD2024054</t>
  </si>
  <si>
    <t>Sandra Yolima Pino</t>
  </si>
  <si>
    <t>Prestación de servicios profesionales para apoyar a la Dirección de Planeación en el desarrollo de actividades estratégicas y administrativas asociadas a requerimientos de los diferentes procesos y entes externos de control.</t>
  </si>
  <si>
    <t>El plazo de ejecución del contrato será de ciento veinte (120) días, previo cumplimiento de los requisitos de perfeccionamiento y ejecución, sin superar el 02 de diciembre de 2024. La presente contratación se ejecutará el Distrito Especial de Ciencia Tecnología e Innovación de Medellín o donde la Institución Universitaria Digital de Antioquia lo requiera.</t>
  </si>
  <si>
    <t>IUD2024055</t>
  </si>
  <si>
    <t>Carolina Alvarez Sierra</t>
  </si>
  <si>
    <t>Prestación de servicios profesionales para apoyar a la Dirección de Planeación en la formulación, ejecución y mejora de los Sistemas de Gestión Institucionales, como también la rendición de información requerida por entidades externas.</t>
  </si>
  <si>
    <t>IUD2024056</t>
  </si>
  <si>
    <t>Leonardo Restrepo Berrio</t>
  </si>
  <si>
    <t>Prestación de servicios de apoyo a la gestión en la coordinación técnica de la unidad contractual de la IU. Digital.</t>
  </si>
  <si>
    <t>IUD2024057</t>
  </si>
  <si>
    <t>Laura Arcila Restrepo</t>
  </si>
  <si>
    <t>Prestar servicios de apoyo a la gestión del proceso de Atención al Ciudadano de la Institución Universitaria Digital de Antioquia.</t>
  </si>
  <si>
    <t>IUD2024058</t>
  </si>
  <si>
    <t>Maria Isabel Sanchez Gutierrez</t>
  </si>
  <si>
    <t>IUD2024059</t>
  </si>
  <si>
    <t xml:space="preserve">Juan Camilo Palacios Mosquera </t>
  </si>
  <si>
    <t>Prestación de servicios profesionales para apoyar a la Dirección dePlaneación en la gestión y evaluación de planes, políticas y lineamientos adoptados por la Institución.</t>
  </si>
  <si>
    <t>El plazo de ejecución del contrato será de El plazo de ejecución del contrato será deciento veinte (120) días, previo cumplimiento de los requisitos de perfeccionamiento yejecución, sin superar el 02 de diciembre de 2024. La presente contratación se ejecutará el Distrito Especial de Ciencia Tecnología e Innovación de Medellín o donde la Institución Universitaria Digital de Antioquia lo requiera.</t>
  </si>
  <si>
    <t>IUD2024060</t>
  </si>
  <si>
    <t>Manuela Villa Morales</t>
  </si>
  <si>
    <t>Prestar servicios profesionales en la gestión administrativa y de planeación de la Dirección de Tecnología.</t>
  </si>
  <si>
    <t>IUD2024061</t>
  </si>
  <si>
    <t>Jason Faru Gomez Montoya</t>
  </si>
  <si>
    <t>Prestación de servicios de apoyo a la gestión de la Dirección de Recursos Humanos relacionado con el proceso de gestión humana (nómina, gestión documental,modelo de operación) de la Institución Universitaria Digital de Antioquia.</t>
  </si>
  <si>
    <t>El plazo de ejecución del contrato será de CIENTO VEINTE (120) días calendario, sin superar el 13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</si>
  <si>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IUD2024062</t>
  </si>
  <si>
    <t>Milena Patricia Mora Cano</t>
  </si>
  <si>
    <t xml:space="preserve">Prestación de servicios profesionales para apoyar a la Dirección de Planeación en el desarrollo de actividades asociadas el proceso de condiciones de calidad Institucional </t>
  </si>
  <si>
    <t>Ciento veinte (120) días, previo cumplimiento de los requisitos de perfeccionamiento y ejecución, sin superar el 02 de diciembre de 2024 La presente contratación se ejecutará el Distrito Especial de Ciencia Tecnología e Innovación de Medellín o donde la Institución Universitaria Digital de Antioquia lo requiera.</t>
  </si>
  <si>
    <t>IUD2024063</t>
  </si>
  <si>
    <t>Laura Elena Avendaño Gonzalez</t>
  </si>
  <si>
    <t>Prestación de servicios de apoyo a la gestión para el acompañamiento al proceso deatención al ciudadano y al público en general en el registro y control de PQRSFD.</t>
  </si>
  <si>
    <t>El plazo de ejecución del contrato será de 4 meses, previo cumplimiento de los requisitos deperfeccionamiento y ejecución, sin sobrepasar el 31 de diciembre de 2024. La presente contratación se ejecutará el Distrito Especial de Ciencia Tecnología e Innovación de Medellín o donde la Institución Universitaria Digital de Antioquia lo requiera.</t>
  </si>
  <si>
    <t>IUD2024064</t>
  </si>
  <si>
    <t>Sara Rodriguez Gil</t>
  </si>
  <si>
    <t>Prestación de servicios de apoyo a la gestión para el manejo de la ventanilla única de radicación asociado al proceso de Gestión Documental de la Secretaría General de la Institución Universitaria Digital de Antioquia.</t>
  </si>
  <si>
    <t>El plazo de ejecución del contrato será de cuatro (4) meses,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</si>
  <si>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 xml:space="preserve">Sandra Milena Mesa Franco  </t>
  </si>
  <si>
    <t>IUD2024065</t>
  </si>
  <si>
    <t>Andres Enrique Barrera Morales</t>
  </si>
  <si>
    <t>Prestar servicios profesionales para el apoyo en las actividades de community manager, generación de contenidos para publicaciones físicas y digitales, acompañamiento al plan de medios institucionales y actividades administrativas derivadas en la Dirección de Comunicaciones y Mercadeo.</t>
  </si>
  <si>
    <t>El plazo de ejecución del contrato será de 4 meses, previo cumplimiento de los requisitos deperfeccionamiento y ejecución, sin exceder el 31 de diciembre de 2024. La presente contratación se ejecutará el Distrito Especial de Ciencia Tecnología e Innovación de Medellín o donde la Institución Universitaria Digital de Antioquia lo requiera.</t>
  </si>
  <si>
    <t>IUD2024066</t>
  </si>
  <si>
    <t>Jose Fernando Gutierrez Trespalacios</t>
  </si>
  <si>
    <t>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</si>
  <si>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IUD2024067</t>
  </si>
  <si>
    <t>Bayron Agudelo Montoya</t>
  </si>
  <si>
    <t>Prestación de servicios de apoyo a la gestión en el área de Admisiones, Registro y Control, relacionado con los tramites y servicios para la comunidad estudiantil.</t>
  </si>
  <si>
    <t>Erika Magaly Patiño Alvarez</t>
  </si>
  <si>
    <t>IUD2024068</t>
  </si>
  <si>
    <t>David Alejandro Galvez Sanchez</t>
  </si>
  <si>
    <t>Prestación de servicios profesionales para apoyar la Dirección dePlaneación en el cumplimiento de lineamientos relacionados con la gestión de latransparencia y acceso a la información establecidos por la Ley 1712 de 2014.</t>
  </si>
  <si>
    <t>IUD2024069</t>
  </si>
  <si>
    <t>Sandra Milena Espinosa George</t>
  </si>
  <si>
    <t>Prestación de servicios de apoyo a la gestión para la gestión administrativa y técnica relacionada con el desarrollo del Plan Institucional de Internacionalización y demás proyectos de la Vicerrectoría de Extensión enmarcados en el plan institucional 2023-2026.</t>
  </si>
  <si>
    <t>El plazo de ejecución del contrato será de 4 meses,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</si>
  <si>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IUD2024070</t>
  </si>
  <si>
    <t>Juliana Maritza Bedoya Pulgarin</t>
  </si>
  <si>
    <t>Prestación de servicios profesionales para la gestión administrativa, operativa y logística, aplicable al desarrollo y materialización de las estrategias, planes,programas y proyectos derivados de los distintos Componentes que integran el Proceso de Bienestar en la IU Digital de Antioquia.</t>
  </si>
  <si>
    <t>El plazo de ejecución del contrato será de CUATRO (4) meses calendario, previo cumplimiento de los requisitos de perfeccionamiento y ejecución, sin superar el 31 dediciembre de 2024. La presente contratación se ejecutará el Distrito Especial de Ciencia Tecnología e Innovación de Medellín o donde la Institución Universitaria Digital de Antioquia lo requiera.</t>
  </si>
  <si>
    <t>Julian Fernando Gomez Lopez</t>
  </si>
  <si>
    <t>IUD2024071</t>
  </si>
  <si>
    <t>Diego Leon Zapata Ruiz</t>
  </si>
  <si>
    <t>IUD2024072</t>
  </si>
  <si>
    <t>Juan Carlos Velandia Galeano</t>
  </si>
  <si>
    <t>Prestación de servicios profesionales como abogado para la defensa jurídica de la institución Universitaria Digital de Antioquia.</t>
  </si>
  <si>
    <t>El plazo de ejecución del contrato será de TRECIENTOS TREINTA (330) DÍAS,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</si>
  <si>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IUD2024073</t>
  </si>
  <si>
    <t>Neidy Norela Gutierrez Martinez</t>
  </si>
  <si>
    <t>Prestación de servicios de apoyo a la gestión de la Dirección de Recursos Humanos en todo lo relacionado con el proceso del Sistema de Gestión y Seguridad en el Trabajo de la Institución Universitaria Digital de Antioquia</t>
  </si>
  <si>
    <t>CIENTO VEINTE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</si>
  <si>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IUD2024074</t>
  </si>
  <si>
    <t>Eliana Maria Zuleta Carmona</t>
  </si>
  <si>
    <t>Prestación de servicios profesionales para el fortalecimiento del componente institucional de emprendimiento, transferencia de conocimiento, apropiación social del conocimiento y desarrollo de acciones enmarcadas en las líneas estratégicas del estatuto de extensión y proyección social.</t>
  </si>
  <si>
    <t>El plazo de ejecución del contrato será de 4 meses, sin sobrepasar el 31 de diciembre de 2024,previo cumplimiento de los requisitos de perfeccionamiento y ejecución. La presente contratación se ejecutará el Distrito Especial de Ciencia Tecnología e Innovación de Medellín o donde la Institución Universitaria Digital de Antioquia lo requiera.</t>
  </si>
  <si>
    <t>Angela Maria Parra Rodriguez</t>
  </si>
  <si>
    <t>IUD2024075</t>
  </si>
  <si>
    <t>Maria Camila Palacio Gonzalez</t>
  </si>
  <si>
    <t>Prestación de servicios de apoyo a la gestión en el área de Admisiones,Registro y Control, para la Facultad de Ingeniería y Ciencia Agropecuarias, y procesos debecas Institucionales relacionados con la inscripción, admisión y matricula.</t>
  </si>
  <si>
    <t>El plazo de ejecución del contrato será de 120 días calendario, sin superar el 31 dediciembre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</si>
  <si>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IUD2024076</t>
  </si>
  <si>
    <t>Maria Camila Naranjo Arcila</t>
  </si>
  <si>
    <t>Prestación de servicios profesionales para realizar actividades relacionadas con la vigilancia y rastreo tecnológico requerido para la identificación, formulación, seguimiento y ejecución de los proyectos desarrollados por la Vicerrectoría de Extensión en sus diferentes líneas  estratégicas.</t>
  </si>
  <si>
    <t>El plazo de ejecución del contrato será de 4 meses,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</si>
  <si>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IUD2024077</t>
  </si>
  <si>
    <t>Jorge Alexander Salazar Santamaria</t>
  </si>
  <si>
    <t>Prestación de servicios profesionales en contaduría en todo lo relacionado con la ejecución de actividades de inspección, control y rendición de cuentas como tercera línea de defensa propias de la Oficina Asesora de Auditoría Interna, según la normatividadvigente, contribuyendo a la mejora continua de los procesos de la Institución UniversitariaDigital de Antioquia.</t>
  </si>
  <si>
    <t>El plazo de ejecución del contrato será de CUATRO (4) MESES, previo cumplimiento de los requisitos de perfeccionamiento y ejecución, sin sobre pasar el 31 de diciembre de 2024. La presente contratación se ejecutará el Distrito Especial de Ciencia Tecnología e Innovación de Medellín o donde la Institución Universitaria Digital de Antioquia lo requiera.</t>
  </si>
  <si>
    <t>Carlos Mauricio Valencia Henao</t>
  </si>
  <si>
    <t>IUD2024078</t>
  </si>
  <si>
    <t>Cesar Augusto Coutin Cordoba</t>
  </si>
  <si>
    <t>IUD2024079</t>
  </si>
  <si>
    <t>Nathali Martinez Maya</t>
  </si>
  <si>
    <t>Prestación de servicios profesionales para apoyar a la Dirección dePlaneación en la gestión de información del Modelo de Operación por Procesos adoptadopor la Institución.</t>
  </si>
  <si>
    <t>IUD2024080</t>
  </si>
  <si>
    <t>Maria del Pilar Orozco Mogollon</t>
  </si>
  <si>
    <t>Prestación de servicios profesionales para el acompañamiento de actividades administrativas y académicas en la gestión de las practicas institucionales y su articulación con el desarrollo del relacionamiento con el sector externo.</t>
  </si>
  <si>
    <t>El plazo de ejecución del contrato será de 120 días,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</si>
  <si>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Ana Paola Montoya Ríos</t>
  </si>
  <si>
    <t>IUD2024081</t>
  </si>
  <si>
    <t>Maria Camila Pachon Avendaño</t>
  </si>
  <si>
    <t>Prestación de servicios profesionales para la formulación y desarrollo deestrategias y actividades que fomenten una adecuada permanencia estudiantil, mitiguenla deserción y posibiliten la graduación exitosa de los estudiantes que hacen parte de laIU Digital de Antioquia.</t>
  </si>
  <si>
    <t>El plazo de ejecución del contrato será de CUATRO (4) meses calendario, previocumplimiento de los requisitos de perfeccionamiento y ejecución, sin superar el 31 dediciembre de 2024. La presente contratación se ejecutará el Distrito Especial de Ciencia Tecnología e Innovación de Medellín o donde la Institución Universitaria Digital de Antioquia lo requiera.</t>
  </si>
  <si>
    <t>IUD2024082</t>
  </si>
  <si>
    <t>Alejandro Alzate Gutierrez</t>
  </si>
  <si>
    <t>Prestar servicios profesionales como diseñador gráfico y audiovisual para apoyar los procesos que faciliten la visibilización de la oferta institucional.</t>
  </si>
  <si>
    <t>El plazo de ejecución del contrato será de 120 días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</si>
  <si>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IUD2024083</t>
  </si>
  <si>
    <t>Elias José Sanabria Nadaff</t>
  </si>
  <si>
    <t>IUD2024084</t>
  </si>
  <si>
    <t>Karen Melissa Grajales Echeverri</t>
  </si>
  <si>
    <t>Prestación de servicios de apoyo a la gestión como auxiliar del área de Admisiones, Registro y Control, para la IU Digital de Antioquia.</t>
  </si>
  <si>
    <t>IUD2024085</t>
  </si>
  <si>
    <t>Yulis Julieth Ramos Hernandez</t>
  </si>
  <si>
    <t>Prestación de servicios profesionales para el desarrollo de estrategias conducentes a la materialización de los apoyos económicos, becas, y estímulos monetarios para los estudiantes nuevos o antiguos de la Institución Universitaria Digital de Antioquia, y como parte del Proceso de Bienestar.</t>
  </si>
  <si>
    <t>El plazo de ejecución del contrato será de CUATRO (4) meses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</si>
  <si>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IUD2024086</t>
  </si>
  <si>
    <t>Valeria Castrillon Ruiz</t>
  </si>
  <si>
    <t>Prestación de servicios de apoyo a la gestión para el acompañamiento,orientación, difusión y seguimiento a estudiantes, en referencia a las diferentes accionesy estrategias que se originen producto de la ejecución de los convenios y convocatoriaspara becas y auxilios económicos a los que pueden acceder los estudiantes o aspirantesde la IU Digital de Antioquia.</t>
  </si>
  <si>
    <t>IUD2024087</t>
  </si>
  <si>
    <t>Susana Casas Toro</t>
  </si>
  <si>
    <t>Prestar servicios profesionales en la producción de contenidos en la Dirección de Tecnología.</t>
  </si>
  <si>
    <t>IUD2024088</t>
  </si>
  <si>
    <t>Danny Arley Marmol Bustamante</t>
  </si>
  <si>
    <t>IUD2024089</t>
  </si>
  <si>
    <t>Diana Lucia Restrepo Bolivar</t>
  </si>
  <si>
    <t>Prestar servicios de apoyo en la gestión administrativa y de planeación dela Dirección de Tecnología.</t>
  </si>
  <si>
    <t>IUD2024090</t>
  </si>
  <si>
    <t>Lya Olivia Muñoz Gomez</t>
  </si>
  <si>
    <t>IUD2024091</t>
  </si>
  <si>
    <t>Juan Guillermo Bedoya Jimenez</t>
  </si>
  <si>
    <t>El plazo de ejecución del contrato será de cuatro (4) meses, previo cumplimiento de losrequisitos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</si>
  <si>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IUD2024092</t>
  </si>
  <si>
    <t>Jeffrey Bonny Miranda Gonzalez</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</si>
  <si>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</si>
  <si>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IUD2024093</t>
  </si>
  <si>
    <t>Julianna Valderrama Giraldo</t>
  </si>
  <si>
    <t>Prestar servicios profesionales especializados para el acompañamiento en el  posicionamiento de la oferta de servicios institucionales acorde a los  objetivos,lineamientos y orientaciones 
derivadas del desarrollo de la agenda rectoral de la Institución Universitaria Digital de Antioquia.</t>
  </si>
  <si>
    <t xml:space="preserve">El plazo de ejecución del contrato será de CUATRO (4) MESES calendario,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
</t>
  </si>
  <si>
    <t>IUD2024094</t>
  </si>
  <si>
    <t>Vanessa Ramírez Cordoba</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</si>
  <si>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</si>
  <si>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IUD2024095</t>
  </si>
  <si>
    <t>Laura Maria Herrera Henao</t>
  </si>
  <si>
    <t>Prestación de servicios profesionales especializados para el desarrollo del proceso de  prácticas y apoyo jurídico a la Vicerrectoría Académica de la Institución Universitaria  Digital de Antioquia</t>
  </si>
  <si>
    <t>El plazo de ejecución del contrato será de 120 días,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</si>
  <si>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IUD2024096</t>
  </si>
  <si>
    <t>Maria Fernanda Quintero Yepes</t>
  </si>
  <si>
    <t xml:space="preserve">Prestación de servicios de apoyo a los procesos administrativos adelantados por la  Facultad de Ciencias y Humanidades.
</t>
  </si>
  <si>
    <t>El plazo de ejecución del contrato será de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</si>
  <si>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Hermes Jaimes Gutiérrez Piedrahita</t>
  </si>
  <si>
    <t>IUD2024097</t>
  </si>
  <si>
    <t>Claudia Helena Cataño Gutierrez</t>
  </si>
  <si>
    <t>Prestación de servicios de apoyo a la gestión del sistema de alertas tempranas como parte del Componente de Permanencia, y en el marco del Proceso de Bienestar de la IU Digital de  Antioquia.</t>
  </si>
  <si>
    <t>El plazo de ejecución del contrato será de CUATRO (4) MESES calendario,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</si>
  <si>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 xml:space="preserve">Jhon Jaime Tuberquia Carvajal </t>
  </si>
  <si>
    <t>IUD2024098</t>
  </si>
  <si>
    <t>Jesus David Rios Ospina</t>
  </si>
  <si>
    <t>Prestar servicios profesionales en la producción de contenidos en la Dirección de Tecnología</t>
  </si>
  <si>
    <t>IUD2024099</t>
  </si>
  <si>
    <t>Carlos Andres Jaramillo Moreno</t>
  </si>
  <si>
    <t>Prestación de servicios profesionales para apoyar el proceso de armonización de proyectos estratégicos internos y externos entre la Dirección de Planeación y la Coordinación de  proyectos Especiales adscrita a la Vicerrectoría deExtensión.</t>
  </si>
  <si>
    <t>El plazo de ejecución del contrato será deciento veinte (120) días, previo cumplimiento de los requisitos de perfeccionamiento yejecución, sin superar el 31 de diciembre de 2024.
La presente contratación se ejecutará el Distrito Especial de Ciencia Tecnología e Innovación de Medellín o donde la Institución Universitaria Digital de Antioquia lo requiera.</t>
  </si>
  <si>
    <t>IUD2024100</t>
  </si>
  <si>
    <t>Jhon Alexander Chaverra Valencia</t>
  </si>
  <si>
    <t>Prestación de servicios profesionales con un profesional en derecho para la atención de los trámites contractuales de la Institución Universitaria Digital de Antioquia.</t>
  </si>
  <si>
    <t>El plazo de ejecución del contrato será de cuatro (04)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</si>
  <si>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IUD2024101</t>
  </si>
  <si>
    <t>Luz Amalia Zapata Marin</t>
  </si>
  <si>
    <t>Prestación de servicios profesionales de apoyo al proceso de Gestión Humana de la Institución Universitaria Digital de Antioquia en el manejo de plataformas y la documentación del área.</t>
  </si>
  <si>
    <t>El plazo de ejecución del contrato será de ciento veinte (120) días, sin superar el 30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</si>
  <si>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IUD2024102</t>
  </si>
  <si>
    <t>Yessica Andrea Zapata Agudelo</t>
  </si>
  <si>
    <t>Prestar servicios de apoyo a la gestión para el acompañamiento al proceso de Propiedad Intelectual de la Secretaría General de la Institución Universitaria Digital deAntioquia.</t>
  </si>
  <si>
    <t>El plazo de ejecución del contrato será de dos (2) meses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</si>
  <si>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IUD2024103</t>
  </si>
  <si>
    <t>Redpepper Agency S.A.S.</t>
  </si>
  <si>
    <t>900.689.835-5</t>
  </si>
  <si>
    <t>Prestación de servicios profesionales de acompañamiento técnico, capacitación, divulgación y orientación al Despacho de Rectoría y a la Dirección de Comunicaciones y Mercadeo para la fase de ejecución y divulgación del Plan de desarrollo Estratégico y la Misión y Visión Institucional.</t>
  </si>
  <si>
    <t>El plazo de ejecución del contrato será de CINCO (5) MESES calendario,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</si>
  <si>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IUD2024104</t>
  </si>
  <si>
    <t>Gabriela Otero Guzman</t>
  </si>
  <si>
    <t>Prestación de servicios profesionales con un profesional en derecho para la atención de los trámites jurídicos de la IU. Digital.</t>
  </si>
  <si>
    <t>IUD2024105</t>
  </si>
  <si>
    <t>Sara Cristina Lopez Muñoz</t>
  </si>
  <si>
    <t>Prestar servicios profesionales en los procesos de producción de recursos formativos en la Dirección de Tecnología</t>
  </si>
  <si>
    <t>ANULADO</t>
  </si>
  <si>
    <t>IUD2024107</t>
  </si>
  <si>
    <t>Alba Fanery Correa Gutierrez</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</si>
  <si>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</si>
  <si>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IUD2024108</t>
  </si>
  <si>
    <t>Yeysy Andrea Quirama Castrillon</t>
  </si>
  <si>
    <t>Prestación de servicios de apoyo a la gestión de la Dirección de Recursos Humanos en todo lo relacionado con el proceso de nómina de la Institución Universitaria Digital de Antioquia.</t>
  </si>
  <si>
    <t>El plazo de ejecución del contrato será de Ciento veinte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</si>
  <si>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IUD2024109</t>
  </si>
  <si>
    <t>Daniela Gallego Velasquez</t>
  </si>
  <si>
    <t>Prestación de servicios profesionales para la gestión de Convenios Interadministrativos relacionados con las becas y beneficios dirigidos a la población de estudiantes actuales y potenciales de la IU Digital de Antioquia, en desarrollo de las estrategias y acciones definidas en el Componente de Promoción Socioeconómica.</t>
  </si>
  <si>
    <t>Enlace Secop II</t>
  </si>
  <si>
    <t>IUD2024110</t>
  </si>
  <si>
    <t>Maria Paula Serna Clavijo</t>
  </si>
  <si>
    <t>Prestación de servicios de apoyo a la gestión a través de la divulgación entre la comunidad de estudiantes y aspirantes de la IU Digital de toda la información referida a los apoyos, auxilios o becas que se tengan vigentes en la Institución, sus características, requisitos y alcances; en desarrollo de las estrategias a cargo del Componente de Promoción Socioeconómica de la Institución Universitaria Digital deAntioquia</t>
  </si>
  <si>
    <t>El plazo de ejecución del contrato será de CUATRO (4) meses, previo cumplimiento de los requisitos de perfeccionamiento y ejecución, y sin superar el 31 de diciembre de2024. La presente contratación se ejecutará el Distrito Especial de Ciencia Tecnología e Innovación de Medellín o donde la Institución Universitaria Digital de Antioquia lo requiera.</t>
  </si>
  <si>
    <t>IUD2024111</t>
  </si>
  <si>
    <t>Yara Cecilia Sánchez Jiménez</t>
  </si>
  <si>
    <t>Prestación de servicios como auxiliar de apoyo a la gestión de Procesos académico-administrativos de la Facultad de Ingenierías y Ciencias Agropecuarias, para la IU Digital de Antioquia.</t>
  </si>
  <si>
    <t>IUD2024112</t>
  </si>
  <si>
    <t>Juan Diego Rojas Tombe</t>
  </si>
  <si>
    <t>Prestar servicios profesionales en el desarrollo, implementación, operación y soporte técnico de las plataformas e infraestructura tecnológica que soportan el proceso de Gestión Tecnológica.</t>
  </si>
  <si>
    <t>IUD2024113</t>
  </si>
  <si>
    <t>Monica Andrea Santa Escobar</t>
  </si>
  <si>
    <t>Prestar servicios profesionales en la implementación y seguimiento a los proyectos que soportan el proceso de Gestión Tecnológica.</t>
  </si>
  <si>
    <t>IUD2024114</t>
  </si>
  <si>
    <t>Carolina Lopera Puerta</t>
  </si>
  <si>
    <t>IUD2024115</t>
  </si>
  <si>
    <t>Jaime Alejandro Cardenas Echeverri</t>
  </si>
  <si>
    <t>Prestar servicios de apoyo a la gestión de la Dirección de Comunicaciones y Mercadeo en la producción de material gráfico institucional, construcción de contenidos y atención de requerimientos que aporten al cumplimiento de los objetivos institucionales.</t>
  </si>
  <si>
    <t>IUD2024116</t>
  </si>
  <si>
    <t>Steevenson Rodas Gomez</t>
  </si>
  <si>
    <t>IUD2024117</t>
  </si>
  <si>
    <t>Sebastian David Correa Mora</t>
  </si>
  <si>
    <t>Prestación de servicios de apoyo a la gestión administrativa y académica relacionada con la comunidad docente de la Facultad de Ciencias Económicas, Administrativas y Contables, para la IU Digital de Antioquia.</t>
  </si>
  <si>
    <t>Cristina Gallego Correa</t>
  </si>
  <si>
    <t>IUD2024118</t>
  </si>
  <si>
    <t>Marisol Aguirre Alvarez</t>
  </si>
  <si>
    <t>Prestación de servicios de apoyo para la atención de los grupos de valor de la Institución Universitaria Digital de Antioquia desde el proceso de Atención al Ciudadano.</t>
  </si>
  <si>
    <t>El plazo de ejecución del contrato será de dos (2) meses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</si>
  <si>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IUD2024119</t>
  </si>
  <si>
    <t>Ginary Rossana Consuegra Mora</t>
  </si>
  <si>
    <t>El plazo de ejecución del contrato será de cuatro (4) meses, previo cumplimiento de los requisitos de perfeccionamiento y ejecución, sin superar el 31 de diciembre de 2024. La presente contratación se ejecutará el Distrito Especial de Ciencia Tecnología e Innovación  e Medellín o donde la Institución Universitaria Digital de Antioquia lo |requiera.</t>
  </si>
  <si>
    <t>IUD2024120</t>
  </si>
  <si>
    <t>Ana Isabel Jaramillo Correa</t>
  </si>
  <si>
    <t>Prestación de servicios como auxiliar de apoyo a la gestión docente y administrativa de la Facultad de Ingenierías y Ciencias Agropecuarias, para la IU Digital de Antioquia.</t>
  </si>
  <si>
    <t>IUD2024121</t>
  </si>
  <si>
    <t>Ludy Bibiana Velasquez Hernandez</t>
  </si>
  <si>
    <t>Prestar servicios de apoyo al proceso de Atención al Ciudadano de la Institución Universitaria Digital de Antioquia para la gestión y trámite de las PQRSFD.</t>
  </si>
  <si>
    <t>IUD2024122</t>
  </si>
  <si>
    <t>Johanna Marcela Osorio franco</t>
  </si>
  <si>
    <t xml:space="preserve">Prestar servicios profesionales en los procesos de producción de recursos formativos en la Dirección de Tecnología.        </t>
  </si>
  <si>
    <t>El plazo de ejecución del contrato será de cuatro (4) meses, previo cumplimiento de los requisitos de perfeccionamiento y ejecución, sin superar el 31 de diciembre de 2024. La presente contratación se ejecutará en el Distrito Especial de Ciencia, Tecnología e Innovación de Medellín o donde la Institución Universitaria Digital de Antioquia lo requiera.</t>
  </si>
  <si>
    <t>IUD2024123</t>
  </si>
  <si>
    <t>Melissa Andrea Alvarez Gutierrez</t>
  </si>
  <si>
    <t>Prestación de servicios de apoyo en la gestión archivística de la InstituciónUniversitaria Digital de Antioquia.</t>
  </si>
  <si>
    <t>IUD2024124</t>
  </si>
  <si>
    <t>Laura Alexandra Paola Chamorro Aristizabal</t>
  </si>
  <si>
    <t>Prestación de servicios profesionales para implementar en el proceso de gestión contractual el fortalecimiento y mejoramiento del uso de las plataformas de Colombia Compra Eficiente-CCE.</t>
  </si>
  <si>
    <t>El plazo de ejecución del contrato será de tres (03) meses, previo cumplimiento de los requisitosde perfeccionamiento y ejecución, sin superar el 31 de diciembre de 2024. La presente contratación se ejecutará el Distrito Especial de Ciencia Tecnología e Innovación de Medellín o donde la Institución Universitaria Digital de Antioquia lo requiera.</t>
  </si>
  <si>
    <t>POSITIVA</t>
  </si>
  <si>
    <t>IUD2024125</t>
  </si>
  <si>
    <t>Oscar David Carmona Diaz</t>
  </si>
  <si>
    <t>Prestación de servicios profesionales para el acompañamiento y gestión de los procedimientos propios del área de facturación y cartera de la IU Digital de Antioquia.</t>
  </si>
  <si>
    <t>El plazo de ejecución del contrato será de 120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</si>
  <si>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Denis Patricia Alzate de Oro</t>
  </si>
  <si>
    <t>COLMENA</t>
  </si>
  <si>
    <t>IUD2024126</t>
  </si>
  <si>
    <t>Maria Lucia Velez Ospina</t>
  </si>
  <si>
    <t>Prestación de servicios profesionales para coordinar estrategias de comunicación y divulgación de las actividades de la Vicerrectoría Académica de la IUDigital de Antioquia.</t>
  </si>
  <si>
    <t>Esteban Zapata Trejos</t>
  </si>
  <si>
    <t>IUD2024127</t>
  </si>
  <si>
    <t>Lucas Jaramillo Escobar</t>
  </si>
  <si>
    <t>Prestación de servicios profesionales para el acompañamiento integral a la supervisión y coordinación del proyecto Campamentos Ciudadanos que se desarrolla en el marco de los Nodos Subregionales para la Paz y la Ciudadanía de la IUDigital de Antioquia.</t>
  </si>
  <si>
    <t>IUD2024128</t>
  </si>
  <si>
    <t>Cristian David Lemus Calderon</t>
  </si>
  <si>
    <t>Prestar servicios de apoyo en el desarrollo, implementación, operación y soporte técnico de las plataformas que soportan el proceso de Gestión Tecnológica.</t>
  </si>
  <si>
    <t>IUD2024129</t>
  </si>
  <si>
    <t>Juan David Bolivar Araque</t>
  </si>
  <si>
    <t>Prestar servicios profesionales para la producción de material fotográfico y audiovisual necesarios para aportar al posicionamiento institucional, en el marco de los objetivos de la Dirección de Comunicaciones y Mercadeo.</t>
  </si>
  <si>
    <t>El plazo de ejecución del contrato será de cuatro (4) meses,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</si>
  <si>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IUD2024130</t>
  </si>
  <si>
    <t>Jaime Alberto Gallo Orozco</t>
  </si>
  <si>
    <t>IUD2024131</t>
  </si>
  <si>
    <t>Meridiano Comunicaciones S.A.S</t>
  </si>
  <si>
    <t>900.586.377-0</t>
  </si>
  <si>
    <t>Prestación de Servicios de apoyo a la gestión bajo su propio riesgo, autonomía e independencia para apoyar las actividades operativas, logísticas y asistenciales relacionadas con la ejecución de actividades de apropiación social del conocimiento, transferencia de conocimiento y posicionamiento del Proyecto Académico Institucional enmarcadas en el desarrollo de los ejes misionales de docencia, investigación, extensión y proyección social, internacionalización, bienestar estudiantil y su articulación con el procesos estratégico de gestión de las comunicaciones y transparencia.</t>
  </si>
  <si>
    <t>El plazo de ejecución del contrato será de 11 meses, contados a partir de la aprobación de la garantía única, previo cumplimiento de los requisitos de perfeccionamiento y ejecución sin sobrepasar el 31 de diciembre de 2024.
La presente contratación se ejecutará en Distrito Especial de Ciencia, Tecnología e Innovación de Medellín o donde la Institución Universitaria Digital de Antioquia lo requiera.</t>
  </si>
  <si>
    <t>IUD2024132</t>
  </si>
  <si>
    <t>Yeison Villada Sanchez</t>
  </si>
  <si>
    <t>Prestar servicios de apoyo a la gestión en los procesos de producción de recursos formativos en la Dirección de Tecnología.</t>
  </si>
  <si>
    <t>IUD2024133</t>
  </si>
  <si>
    <t>Dora María Torres</t>
  </si>
  <si>
    <t>Prestación de servicios profesionales en el desarrollo de los procedimientos y actividades contables y tributarias del área de contabilidad de la Dirección Financiera de la Institución Universitaria Digital deAntioquia.</t>
  </si>
  <si>
    <t>El plazo de ejecución del contrato será de 120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</si>
  <si>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Jorge Eliecer Gonzalez Parra</t>
  </si>
  <si>
    <t>IUD2024134</t>
  </si>
  <si>
    <t>Marilyn Londoño Zapata</t>
  </si>
  <si>
    <t>Prestación de servicios de apoyo a la gestión para actividades de divulgación, posicionamiento y orientación de la oferta académica institucional en territorio y desarrollo operativo de las líneas estratégicas del Estatuto de Extensión y Proyección Social.</t>
  </si>
  <si>
    <t>Sindy Vanessa Naranjo Sánchez</t>
  </si>
  <si>
    <t>IUD2024135</t>
  </si>
  <si>
    <t>Municipio de San José de la Montaña</t>
  </si>
  <si>
    <t>Establecer las bases y criterios generales de cooperación interinstitucional entre la INSTITUCIÓN UNIVERSITARIA DIGITAL DE ANTIOQUIA – IU DIGITAL y LA ADMINISTRACIÓN MUNICIPAL DE SAN JOSÉ DE LA MONTAÑA sobre los cuales realizarán acciones conjuntas de colaboración académica, científica y cultural para el desarrollo de sus objetos sociales.</t>
  </si>
  <si>
    <t>El presente convenio tendrá una duración de un (01) año contado a partir del perfeccionamiento y podrá ser prorrogado de común acuerdo por LAS PARTES, previa revisión de los resultados del mismo, por escrito. En tal sentido, LAS PARTES podrán darlo por terminado manifestando por escrito tal intención con una antelación de seis (6) meses a la fecha en que se pretenda concluir el termino de ejecución del mismo. En todo caso, las partes adelantarán y coordinarán todas las actividades tendientes a la culminación y cumplimiento de compromisos adquiridos durante la ejecución del presente convenio.</t>
  </si>
  <si>
    <t>IUD2024136</t>
  </si>
  <si>
    <t>Maria Camila Valencia Alvarez</t>
  </si>
  <si>
    <t>Prestación de servicios de apoyo a la gestión de las estrategias del Sistema de Gestión Integral para la Permanencia; en lo relacionado con el acompañamiento a estudiantes nuevos, la difusión de convocatorias y trámite de inscripciones para participar de actividades orientadas a la permanencia, la prevención de la deserción, y el logro del éxito académico en la IU Digital de Antioquia.</t>
  </si>
  <si>
    <t>El plazo de ejecución del contrato será de CUATRO (4) meses calendario,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</si>
  <si>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IUD2024137</t>
  </si>
  <si>
    <t>Municipio de Hispania</t>
  </si>
  <si>
    <t>Establecer las bases y criterios generales de cooperación interinstitucional entre la INSTITUCIÓN UNIVERSTARIA DIGITAL DE ANTIOQUIA – IU DIGITAL y LA ADMINISTRACION MUNICIPAL DE HISPANIA, sobre los cuales realizarán acciones conjuntas de colaboración académica, científica y cultural para el desarrollo de sus objetos sociales.</t>
  </si>
  <si>
    <t>El presente convenio tendrá una duración de un (01) año contado a partir del perfeccionamiento y podrá ser prorrogado de común acuerdo por LAS PARTES, previa revisión de los resultados del mismo, por escrito. En tal sentido, LAS PARTES podrán darlo por terminado manifestando por escrito tal intención con una antelación de seis (6) meses a la fecha en que se pretenda concluir el termino de ejecución del mismo. En todo caso, las partes adelantarán y coordinarán todas las actividades tendientes a la culminación y cumplimiento de compromisos
adquiridos durante la ejecución del presente convenio.</t>
  </si>
  <si>
    <t>IUD2024138</t>
  </si>
  <si>
    <t>Laura Castañeda Trespalacios</t>
  </si>
  <si>
    <t>Prestar servicios profesionales para la producción de diseño gráfico, diagramación, ilustración, creación y desarrollo de piezas publicitarias para la divulgación de contenidos institucionales.</t>
  </si>
  <si>
    <t>IUD2024139</t>
  </si>
  <si>
    <t>Katherine Higuita Alzate</t>
  </si>
  <si>
    <t>Prestación de servicios profesionales para la implementación, seguimiento y actualización de las estrategias y acciones que posibiliten el posicionamiento en la Comunidad Académica de la Política de Educación Inclusiva e Intercultural de la Institución Universitaria Digital de Antioquia, en el marco del proceso de Bienestar Institucional.</t>
  </si>
  <si>
    <t>IUD2024140</t>
  </si>
  <si>
    <t>Yaneth Fernandez Peña</t>
  </si>
  <si>
    <t>Prestación de servicios profesionales para la atención de las necesidades programáticas del componente de salud integral, fundamentando la promoción de la salud y prevención de la enfermedad con toda la comunidad académica de la IU. Digital de Antioquia, como parte del proceso de Bienestar Institucional.</t>
  </si>
  <si>
    <t>IUD2024141</t>
  </si>
  <si>
    <t>María Catalina Álvarez Henao</t>
  </si>
  <si>
    <t>Prestar servicios profesionales en el desarrollo, implementación, operación y soporte técnico de las plataformas y estrategias que soportan el proceso de Gestión Tecnológica.</t>
  </si>
  <si>
    <t>IUD2024142</t>
  </si>
  <si>
    <t>Juan Esteban Franco Mir</t>
  </si>
  <si>
    <t>IUD2024143</t>
  </si>
  <si>
    <t>Yeny Paulina Gonzalez Araque</t>
  </si>
  <si>
    <t>Prestación de servicios profesionales como psicóloga para la identificación y materialización de estrategias y actividades en temáticas concernientes a la salud mental, sexual y reproductiva, que beneficien a toda la Comunidad Académica como parte del proceso de Bienestar de la IU. Digital de Antioquia.</t>
  </si>
  <si>
    <t>IUD2024144</t>
  </si>
  <si>
    <t>Edgard Giovanny Rojas Ortega</t>
  </si>
  <si>
    <t>Prestación de servicios profesionales especializados para el apoyo a los procesos de autoevaluación y registros calificados de la IU Digital IU Digital de Antioquia.</t>
  </si>
  <si>
    <t>El plazo de ejecución del contrato será de 120 días,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</si>
  <si>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IUD2024145</t>
  </si>
  <si>
    <t>Erika Yuliana Grajales Betancur</t>
  </si>
  <si>
    <t>Prestación de servicios para el apoyo a la gestión administrativa en el desarrollo de actividades relacionadas con el seguimiento, evaluación y auditoria propias de la Oficina Asesora de Auditoría Interna de los procesos de la Institución Universitaria Digital de Antioquia.</t>
  </si>
  <si>
    <t>El plazo de ejecución del contrato será de cuatro (4) meses, previo cumplimiento de los requisitos de perfeccionamiento y ejecución. y sin sobrepasar el 31 de diciembre de 2024. La presente contratación se ejecutará el Distrito Especial de Ciencia Tecnología e Innovación de Medellín o donde la Institución Universitaria Digital de Antioquia lo requiera.</t>
  </si>
  <si>
    <t>IUD2024146</t>
  </si>
  <si>
    <t>Hernan Dario Hincapie Londoño</t>
  </si>
  <si>
    <t>Brindar acompañamiento profesional en las actividades contables, financieras y tributarias que se presenten en la Dirección Financiera de la Institución Universitaria Digital de Antioquia.</t>
  </si>
  <si>
    <t>IUD2024147</t>
  </si>
  <si>
    <t>Maritza Stella Gutierrez Álvarez</t>
  </si>
  <si>
    <t>Prestar servicios de apoyo a la gestión en operación y soporte del Centro de Producción Audiovisual de la Institución Universitaria Digital de Antioquia.</t>
  </si>
  <si>
    <t>El plazo de ejecución del contrato será de cuatro (4) meses, previo cumplimiento de los requisitos de perfeccionamiento y ejecución, sin superar el 31 de diciembre de 2024.</t>
  </si>
  <si>
    <t>IUD2024148</t>
  </si>
  <si>
    <t>Lorena Alejandra Montoya González</t>
  </si>
  <si>
    <t>Prestación de servicios de apoyo a la gestión para el desarrollo de procesos académico- administrativos de la Facultad de Ciencias Económicas Administrativas y Contables, para la IU Digital de Antioquia.</t>
  </si>
  <si>
    <t>IUD2024149</t>
  </si>
  <si>
    <t>Distracom S.A. Combustible</t>
  </si>
  <si>
    <t>Suministro de combustibles para la Institución Universitaria Digital de Antioquia.</t>
  </si>
  <si>
    <t>El plazo de ejecución del contrato será hasta el 31 de diciembre de 2024. El plazo se computará a partir de los requisitos de perfeccionamiento y ejecución de la Orden de Compra.</t>
  </si>
  <si>
    <t>Orden de compra</t>
  </si>
  <si>
    <t xml:space="preserve">FUNCIONAMIENTO </t>
  </si>
  <si>
    <t>IUD2024150</t>
  </si>
  <si>
    <t>Tax Individual S.A</t>
  </si>
  <si>
    <t>Prestar servicios de transporte terrestre automotor tipo taxi para llevar a cabo el desarrollo de las actividades de la IU. Digital de Antioquia, en aras de satisfacer el Plan de Desarrollo 2023-2026 Digitalidad Próxima.</t>
  </si>
  <si>
    <t>El plazo de ejecución del contrato será hasta el 31 de diciembre de 2024. El plazo se computará a partir de la aprobación de la garantía única y de los requisitos de perfeccionamiento y ejecución del contrato.</t>
  </si>
  <si>
    <t>Mínima cuantia</t>
  </si>
  <si>
    <t>IUD2024151</t>
  </si>
  <si>
    <t>Sara Botero Roncancio</t>
  </si>
  <si>
    <t>Prestación de servicios profesionales para la gestión y el fortalecimiento de las estrategias del Componente de Permanencia, como parte del proceso de Bienestar de la IU. Digital de Antioquia</t>
  </si>
  <si>
    <t>IUD2024152</t>
  </si>
  <si>
    <t>Prestación de servicios profesionales de apoyo administrativo, técnico y financiero, tendientes a la cabal ejecución de los procesos, procedimientos, planes y proyectos a cargo de la Dirección de Servicios Generales de la IU. Digital de Antioquia.</t>
  </si>
  <si>
    <t>El plazo de ejecución del contrato será de tres (3) meses,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</si>
  <si>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IUD2024153</t>
  </si>
  <si>
    <t>Tatiana Vanessa Arteaga Orrego</t>
  </si>
  <si>
    <t>Prestar servicios profesionales para la gestión y desarrollo del plan de medios institucional y atender medios de comunicación como la radio, prensa, televisión, revistas, páginas de internet, entre otros, con el fin de visibilizar la labor de la Institución Universitaria Digital de Antioquia.</t>
  </si>
  <si>
    <t>El plazo de ejecución del contrato será de 4 meses calendario, previo cumplimiento de los requisitos de perfeccionamiento y ejecución, sin exceder el 31 de diciembre 2024.</t>
  </si>
  <si>
    <t>IUD2024155</t>
  </si>
  <si>
    <t>Adriana Urrea Muñoz</t>
  </si>
  <si>
    <t>Prestar servicios profesionales para la grabación, edición, animación y posproducción de materiales audiovisuales, en el marco de los objetivos de la Dirección de Comunicaciones y Mercadeo.</t>
  </si>
  <si>
    <t>El plazo de ejecución del contrato será de 4 meses calendario, previo cumplimiento de los requisitos de perfeccionamiento y ejecución, sin exceder el 31 de diciembre 2024. La presente contratación se ejecutará el Distrito Especial de Ciencia Tecnología e Innovación de Medellín o donde la Institución Universitaria Digital de Antioquia lo requiera.</t>
  </si>
  <si>
    <t>IUD2024156</t>
  </si>
  <si>
    <t>Jairo Alonso Zea Cadavid</t>
  </si>
  <si>
    <t>IUD2024157</t>
  </si>
  <si>
    <t>Juan Diego Blandón Restrepo</t>
  </si>
  <si>
    <t>Prestación de servicios profesionales en las actividades suscitadas en la implementación de las funciones del área de Facturación y Cartera de la IU Digital de Antioquia.</t>
  </si>
  <si>
    <t>El plazo de ejecución del contrato será de 120 días calendario, previo cumplimiento de los requisitos de perfeccionamiento y ejecución, sin superar el 31 de diciembre de 2024.</t>
  </si>
  <si>
    <t>IUD2024158</t>
  </si>
  <si>
    <t>Anderson De Jesus Castaño Cataño</t>
  </si>
  <si>
    <t>Prestación de servicios profesionales en contaduría Pública en todo lo relacionado con la ejecución de actividades de monitoreo, observación, supervisión y seguimiento en actividades propias de la Oficina Asesora de Auditoría Interna como tercera línea de defensa de acuerdo a la normatividad vigente, contribuyendo a la mejora continua de los procesos de la Institución Universitaria Digital de Antioquia.</t>
  </si>
  <si>
    <t>IUD2024159</t>
  </si>
  <si>
    <t>Leidy Milena Parra Rocha</t>
  </si>
  <si>
    <t>Prestar servicios profesionales en la evaluación, diseño e implementación de la experiencia de usuario de las plataformas que soportan el proceso de Gestión Tecnológica.</t>
  </si>
  <si>
    <t>IUD2024160</t>
  </si>
  <si>
    <t>Tanya Ierlandy Castaño Marulanda</t>
  </si>
  <si>
    <t>Prestación de servicios de apoyo a la gestión como estudiante a partir del séptimo semestre del programa profesional de psicología, para el acompañamiento con enfoque psicosocial de estudiantes con riesgo de deserción en la IU. Digital de Antioquia.</t>
  </si>
  <si>
    <t>El plazo de ejecución del contrato será de CUATRO (4) meses calendario, previo cumplimiento de los requisitos de perfeccionamiento y ejecución, sin superar el 31 de diciembre de 2024.</t>
  </si>
  <si>
    <t>IUD2024161</t>
  </si>
  <si>
    <t>Juan Pablo Valderrama Ortiz</t>
  </si>
  <si>
    <t>IUD2024162</t>
  </si>
  <si>
    <t>Luisa Fernanda Sánchez Cardona</t>
  </si>
  <si>
    <t>Prestación de servicios profesionales para la ejecución de las actividades asociadas al proceso presupuestal de la Institución Universitaria Digital de Antioquia.</t>
  </si>
  <si>
    <t>Angela Susana Botero Bedoya</t>
  </si>
  <si>
    <t>IUD2024163</t>
  </si>
  <si>
    <t>Daniela Orozco Lopera</t>
  </si>
  <si>
    <t>Prestar servicios de apoyo en la orientación, gestión y trámite de las PQRSFD y preguntas frecuentes que ingresan al proceso de Atención al Ciudadano de la Institución Universitaria Digital de Antioquia.</t>
  </si>
  <si>
    <t>El plazo de ejecución del contrato será de cuatro (4) meses sin exceder el 31 de diciembre de 2024, previo cumplimiento de los requisitos de perfeccionamiento y ejecución.</t>
  </si>
  <si>
    <t>IUD2024164</t>
  </si>
  <si>
    <t>Victor Manuel Calle Londoño</t>
  </si>
  <si>
    <t>IUD2024165</t>
  </si>
  <si>
    <t>Anderson Andrés Castrillon</t>
  </si>
  <si>
    <t>Prestación de servicios de apoyo a la gestión para la atención de requerimientos relacionados con el soporte en plataformas educativas en el ciclo inscripciones-matrícula-ejecución de ciclos de formación- certificaciones y las consultas asociadas a la interacción con los demás procesos institucionales involucrados, en lo relacionado en la gestión de la Extensión Académica y otras líneas estratégicas de la Vicerrectoría de Extensión.</t>
  </si>
  <si>
    <t>El plazo de ejecución del contrato será de 3 meses y 29 días contados a partir de la fecha de inicio, previo cumplimiento de los requisitos de perfeccionamiento y ejecución sin superar el 31 de diciembre de 2024.</t>
  </si>
  <si>
    <t>Catalina Maria Gutierrez Angel</t>
  </si>
  <si>
    <t>IUD2024166</t>
  </si>
  <si>
    <t>Laura Victoria Botero Berrio</t>
  </si>
  <si>
    <t>Prestar servicios profesionales como comunicadora social para coordinar todos los aspectos relacionados con la estrategia de comunicación interna en pro de la imagen de la institución Universitaria digital de Antioquia.</t>
  </si>
  <si>
    <t>IUD2024167</t>
  </si>
  <si>
    <t>Aura Teresa Giraldo Gonzalez</t>
  </si>
  <si>
    <t>Prestación de servicios para la IU Digital de Antioquia, como apoyo administrativo del Centro de Recursos para el Aprendizaje y la Investigación.</t>
  </si>
  <si>
    <t>El plazo de ejecución del contrato será de 120 días, sin superar el 31 de diciembre del 2024, previo cumplimiento de los requisitos de perfeccionamiento y ejecución.</t>
  </si>
  <si>
    <t>Luz Mery Bedoya Osorio</t>
  </si>
  <si>
    <t>IUD2024168</t>
  </si>
  <si>
    <t>Jackson Andrés Gutierrez Taborda</t>
  </si>
  <si>
    <t>Prestación de servicios profesionales para la promoción, desarrollo e incorporación de hábitos de vida saludable, fundamentación de la salud psicofísica, y el bienestar de todos los integrantes de la IU Digital de Antioquia.</t>
  </si>
  <si>
    <t>IUD2024169</t>
  </si>
  <si>
    <t>Nury Del Socorro Montoya Sierra</t>
  </si>
  <si>
    <t>Prestación de servicios para el sostenimiento y base para la gestión administrativa en el desarrollo de actividades relacionadas con el monitoreo, inspección y seguimiento propias de la Oficina Asesora de Auditoría Interna de los procesos de la Institución Universitaria Digital de Antioquia.</t>
  </si>
  <si>
    <t>El plazo de ejecución del contrato será de CUATRO (4) MESES, previo cumplimiento de los requisitos de perfeccionamiento y ejecución, y sin sobrepasar el 31 de diciembre de 2024. La presente contratación se ejecutará el Distrito Especial de Ciencia Tecnología e Innovación de Medellín o donde la Institución Universitaria Digital de Antioquia lo requiera.</t>
  </si>
  <si>
    <t>IUD2024170</t>
  </si>
  <si>
    <t>Maria Alejandra Gonzalez Gonzalez</t>
  </si>
  <si>
    <t>Prestación de servicios profesionales para la gestión y acompañamiento en materia de salud sexual y reproductiva a la Comunidad IU Digital, como parte del Componente de Salud Integral y en el marco del Proceso de Bienestar Institucional.</t>
  </si>
  <si>
    <t>IUD2024171</t>
  </si>
  <si>
    <t>Camilo Alberto Garcia Gomez</t>
  </si>
  <si>
    <t>Prestación de servicios profesionales para atender las necesidades programáticas y de ejecución de la línea IU. Deportes, como parte del Componente de Salud integral y en el marco del Proceso de Bienestar Institucional de la IU Digital de Antioquia.</t>
  </si>
  <si>
    <t>IUD2024172</t>
  </si>
  <si>
    <t>Marilin Andrea Garcia Galeano</t>
  </si>
  <si>
    <t>Prestación de servicios profesionales para la gestión e implementación de acciones hacia la prevención de factores de riesgo psicosocial, promoción de hábitos de vida saludable y mejoramiento del clima organizacional del talento humano, en el marco del Sistema de Bienestar de la Institución Universitaria Digital de Antioquia.</t>
  </si>
  <si>
    <t>El plazo de ejecución del contrato será de CIENTO VEINTE (120) días calendario sin superar el 5 de junio de 2024, previo cumplimiento de los requisitos de perfeccionamiento y ejecución.</t>
  </si>
  <si>
    <t>Luz Gladys Tamayo Jaramillo</t>
  </si>
  <si>
    <t>IUD2024173</t>
  </si>
  <si>
    <t>Yensi Daniela Machado Capera</t>
  </si>
  <si>
    <t>IUD2024174</t>
  </si>
  <si>
    <t>Diego Alexander Hoyos Arroyave</t>
  </si>
  <si>
    <t>IUD2024175</t>
  </si>
  <si>
    <t>Miguel Tamayo Castaño</t>
  </si>
  <si>
    <t>Prestación de servicios profesionales como ingeniero civil para apoyar la ejecucióndel Proceso de «Gestión Logística» a cargo de la Dirección de Servicios Generales, satisfaciendocon ello el Plan de Desarrollo 2023-2026 «Digitalidad Próxima»</t>
  </si>
  <si>
    <t>IUD2024176</t>
  </si>
  <si>
    <t>Yasmin Elena Tabares Ocampo</t>
  </si>
  <si>
    <t>Prestación de servicios profesionales para la gestión administrativa,logística y operativa relacionada con el apoyo en becas y auxilios económicos a estudiantes, y que hagan parte de Convenios Interadministrativos vigentes en el Componente de Promoción Socioeconómica de la Institución Universitaria Digital deAntioquia.</t>
  </si>
  <si>
    <t>IUD2024177</t>
  </si>
  <si>
    <t>Juan David Vargas Escobar</t>
  </si>
  <si>
    <t>Prestación de servicios profesionales especializados, con plena autonomía técnica y administrativa, tendientes a la íntegra satisfacción de los procesos, procedimientos, planes y proyectos a cargo de la Dirección de Servicios Generales de la IU. Digital de Antioquia, en aras de dar cumplimiento al Plan de Desarrollo 2023-2026 «Digitalidad Próxima».</t>
  </si>
  <si>
    <t>IUD2024178</t>
  </si>
  <si>
    <t>Fredy Alberto Molina Ortiz</t>
  </si>
  <si>
    <t>Prestación de servicios profesionales para la planeación, apoyo en la gestión, implementación y operación de las prácticas recreativas, actividades físicas, entrenamientos deportivos y protocolos de autocuidado, que propicien el mejoramiento de la calidad de vida del talento humano de la institución Universitaria Digital de Antioquia en el marco del Sistema de Bienestar Institucional.</t>
  </si>
  <si>
    <t>IUD2024179</t>
  </si>
  <si>
    <t>Laura Cristina Celis Zapata</t>
  </si>
  <si>
    <t>Prestación de servicios profesionales en el área de Bienestar Institucional orientados al acompañamiento grupal de los estudiantes en pro de la adaptación a la vida universitaria, la permanencia estudiantil y el fortalecimiento institucional.</t>
  </si>
  <si>
    <t>IUD2024180</t>
  </si>
  <si>
    <t>Adriana Maria Martinez Henao</t>
  </si>
  <si>
    <t>IUD2024181</t>
  </si>
  <si>
    <t>Lina María Gómez Correa</t>
  </si>
  <si>
    <t>Prestación de servicios de apoyo a la gestión de la Dirección de Recursos Humanos en todo lo relacionado con el proceso de nómina, prestaciones sociales y seguridad social de la Institución Universitaria Digital de Antioquia.</t>
  </si>
  <si>
    <t>El plazo de ejecución del contrato será de CIENTO VEINTE (120) días calendario, sin superar el 30 de diciembre de 2024, previo cumplimiento de los requisitos de perfeccionamiento y ejecución.</t>
  </si>
  <si>
    <t>IUD2024182</t>
  </si>
  <si>
    <t>Maria Camila Alvarez Quintero</t>
  </si>
  <si>
    <t>IUD2024183</t>
  </si>
  <si>
    <t>Santiago Baena Toro</t>
  </si>
  <si>
    <t>IUD2024184</t>
  </si>
  <si>
    <t>Daniel Alexander Urrea Muñoz</t>
  </si>
  <si>
    <t>IUD2024185</t>
  </si>
  <si>
    <t>Samuel Gallego Moscoso</t>
  </si>
  <si>
    <t>IUD2024186</t>
  </si>
  <si>
    <t>Nicolas Camilo Cuervo Rincon</t>
  </si>
  <si>
    <t>2024-0349</t>
  </si>
  <si>
    <t>IUD2024187</t>
  </si>
  <si>
    <t>Lyda Marcela Suarez Pulgarin</t>
  </si>
  <si>
    <t>Prestación de servicios profesionales para la construcción, gestión e implementación de procesos y encuentros formativos, así como de material educativo y didáctico que fortalezcan la Política de Educación Inclusiva e Intercultural de la institución, en el marco de Bienestar Institucional.</t>
  </si>
  <si>
    <t>El plazo de ejecución del contrato será de CUATRO (4) meses calendario, previo cumplimiento de los requisitos de perfeccionamiento y ejecución sin superar el 31 de diciembre de 2024.</t>
  </si>
  <si>
    <t>IUD2024188</t>
  </si>
  <si>
    <t>Hernando De Jesus Echeverri Zapata</t>
  </si>
  <si>
    <t>Prestación de servicios profesionales realizando seguimiento a todas las entidades a nivel nacional que tienen transacciones con el departamento de Antioquia en la deducción del tributo de estampilla Pro-IU DIGITAL.</t>
  </si>
  <si>
    <t>IUD2024189</t>
  </si>
  <si>
    <t>Jenny Caterine Quiceno Ospina</t>
  </si>
  <si>
    <t>Prestación de servicios profesionales para la atención y fomento de la salud, gestión y apoyo para implementación de acciones hacia la prevención de la enfermedad, y el mejoramiento de la calidad de vida del talento humano en el marco del Sistema de Bienestar de la Institución Universitaria Digital de Antioquia.</t>
  </si>
  <si>
    <t>IUD2024190</t>
  </si>
  <si>
    <t>Juliana Maria Madrigal Ocampo</t>
  </si>
  <si>
    <t>Prestación de servicios profesionales para acompañar de manera diferencial a la población estudiantil con especial protección constitucional tales como estudiantes privados de la libertad, indígenas, personas con discapacidad, habitantes de frontera, víctimas, en tránsito a la vida civil, entre otros; así como la difusión de protocolos y de los lineamientos de la política de educación inclusiva a docentes y administrativos, en el marco del proceso de Bienestar Institucional.</t>
  </si>
  <si>
    <t>El plazo de ejecución del contrato será de CUATRO (4) meses calendario, previo cumplimiento de los requisitos de perfeccionamiento y ejecución sin superar el 31 de 2024.</t>
  </si>
  <si>
    <t>IUD2024191</t>
  </si>
  <si>
    <t>Juan Camilo Ramirez Cardona</t>
  </si>
  <si>
    <t>Prestar servicios de apoyo a la gestión para la revisión, mantenimiento y actualización del portal web institucional, de acuerdo con la demanda de las diferentes áreas y bajo la supervisión de la Dirección de Comunicaciones y Mercadeo.</t>
  </si>
  <si>
    <t>El plazo de ejecución del contrato será de 120 días calendario, previo cumplimiento de los requisitos de perfeccionamiento y ejecución, sin exceder el 31 de diciembre de 2024.</t>
  </si>
  <si>
    <t>IUD2024192</t>
  </si>
  <si>
    <t>Grethed Alexandra Enciso Calderon</t>
  </si>
  <si>
    <t>Prestación de servicios profesionales para la realización de actividades de dinamización del Nodo Subregional Valle de Aburrá y de acompañamiento a los demás Nodos Subregionales.</t>
  </si>
  <si>
    <t>El plazo de ejecución del contrato será de 120 días, sin superar el 31 de diciembre de 2024, previo cumplimiento de los requisitos de perfeccionamiento y ejecución.</t>
  </si>
  <si>
    <t>IUD2024193</t>
  </si>
  <si>
    <t>Liliana Patricia Sierra Gomez</t>
  </si>
  <si>
    <t>IUD2024194</t>
  </si>
  <si>
    <t>Laura Gomez Arcila</t>
  </si>
  <si>
    <t>IUD2024195</t>
  </si>
  <si>
    <t>Valeria Gutierrez Yepes</t>
  </si>
  <si>
    <t>Prestación de servicios profesionales de psicología para atender las necesidades en salud mental, emocional, promoción de la salud y prevención de la enfermedad en toda la comunidad académica de la IU Digital de Antioquia.</t>
  </si>
  <si>
    <t>IUD2024196</t>
  </si>
  <si>
    <t>Hemisferio Derecho</t>
  </si>
  <si>
    <t>Prestación de servicios profesionales para la gestión de la propiedad intelectual en la Institución que permita la Construcción del modelo de GPI.</t>
  </si>
  <si>
    <t>El plazo de ejecución del contrato será de siete (07) meses, sin superar el 31 de diciembre de 2024 previo cumplimiento de los requisitos de perfeccionamiento y ejecución.</t>
  </si>
  <si>
    <t>IUD2024197</t>
  </si>
  <si>
    <t>Jose Luis Herrera Henao</t>
  </si>
  <si>
    <t>IUD2024198</t>
  </si>
  <si>
    <t>Lina Marcela Usuga Panesso</t>
  </si>
  <si>
    <t>Prestación de servicios de apoyo administrativo a la Facultad de Ciencias y Humanidades de la IU. Digital de Antioquia.</t>
  </si>
  <si>
    <t>El plazo de ejecución del contrato será de 120 días calendario, sin superar el 31 de diciembre de 2024, previo cumplimiento de los requisitos de perfeccionamiento y ejecución.</t>
  </si>
  <si>
    <t>IUD2024199</t>
  </si>
  <si>
    <t>Leida Patricia Quiceno</t>
  </si>
  <si>
    <t>Prestación de servicios profesionales especializados para el apoyo en la consolidación del modelo pedagógico y la oferta de programas en la Dirección de Calidad de la IU Digital de Antioquia.</t>
  </si>
  <si>
    <t>El plazo de ejecución del contrato será de 120 días, sin superar el 31 de diciembre del año 2024, previo cumplimiento de los requisitos de perfeccionamiento y ejecución.</t>
  </si>
  <si>
    <t>IUD2024200</t>
  </si>
  <si>
    <t>Ana Maria Agudelo Toro</t>
  </si>
  <si>
    <t>Prestación de servicios profesionales con enfoque psicosocial para fortalecer la calidad académica, en el marco del componente permanencia de Bienestar en la IU. Digital de Antioquia.</t>
  </si>
  <si>
    <t>IUD2024201</t>
  </si>
  <si>
    <t>Geydi Dahiana Dermarchi Sanchez</t>
  </si>
  <si>
    <t>Prestación de servicios profesionales para el acompañamiento a la IU Digital de Antioquia en la estrategia de excelencia académica.</t>
  </si>
  <si>
    <t>Sandra Julieth Clavijo</t>
  </si>
  <si>
    <t>IUD2024202</t>
  </si>
  <si>
    <t>Shara Milena Mosquera Goez</t>
  </si>
  <si>
    <t>Apoyar el montaje y soporte de ensamble de los recursos educativos digitales que se producen en la Unidad de Innovación Educativa.</t>
  </si>
  <si>
    <t>IUD2024203</t>
  </si>
  <si>
    <t>Oscar Javier Latorre Burbano</t>
  </si>
  <si>
    <t>IUD2024204</t>
  </si>
  <si>
    <t>Esteban Pardo Gomez</t>
  </si>
  <si>
    <t>IUD2024205</t>
  </si>
  <si>
    <t>Miguel Angel Arias Bolivar</t>
  </si>
  <si>
    <t>Prestar servicios profesionales en la implementación y operación de las plataformas y estrategias que soportan el proceso de Gestión Tecnológica.</t>
  </si>
  <si>
    <t>IUD2024206</t>
  </si>
  <si>
    <t>Pablo Andres Barrientos Gomez</t>
  </si>
  <si>
    <t>IUD2024207</t>
  </si>
  <si>
    <t>Jennifer Mercedes Gómez Zuluaga</t>
  </si>
  <si>
    <t>Prestación de servicios profesionales para el fortalecimiento de actividades relacionadas con el desarrollo académico de oferta no conducente a título, ejecución de actividades y proyectos enmarcados en las líneas estratégicas del estatuto de extensión y proyección social.</t>
  </si>
  <si>
    <t>El plazo de ejecución del contrato será de 3 meses y 29 días contados a partir de la fecha de inicio, sin sobrepasar el 31 de diciembre de 2024, previo cumplimiento de los requisitos de perfeccionamiento y ejecución.</t>
  </si>
  <si>
    <t>IUD2024208</t>
  </si>
  <si>
    <t>Marcela Ocampo Patiño</t>
  </si>
  <si>
    <t>IUD2024209</t>
  </si>
  <si>
    <t>Juan Esteban Atehortua Sanchez</t>
  </si>
  <si>
    <t>IUD2024210</t>
  </si>
  <si>
    <t>Juan Sebastian Escobar Cano</t>
  </si>
  <si>
    <t>Prestar servicios de apoyo a la gestión en los procesos de producción de recursos formativos en la Dirección de Tecnología</t>
  </si>
  <si>
    <t>IUD2024211</t>
  </si>
  <si>
    <t>Mateo Betancur Garnica</t>
  </si>
  <si>
    <t>IUD2024212</t>
  </si>
  <si>
    <t>Alba Lucia Moreno Franco</t>
  </si>
  <si>
    <t>Prestación de servicios profesionales de apoyo al proceso de Gestión Humana de la Institución Universitaria Digital de Antioquia para la construcción, ejecución y seguimiento del Sistema General de Seguridad y Salud en el Trabajo de la Institución Universitaria Digital de Antioquia</t>
  </si>
  <si>
    <t>El plazo de ejecución del contrato será de Ciento veinte (120) días calendario, sin superar el 30 de diciembre de 2024, previo cumplimiento de los requisitos de perfeccionamiento y ejecución.</t>
  </si>
  <si>
    <t>IUD2024213</t>
  </si>
  <si>
    <t>Aseguradora Solidaria de Colombia Entidad Cooperativa</t>
  </si>
  <si>
    <t>Contratar el seguro de accidentes personales para los estudiantes y demás personas que hagan uso de la oferta de actividades deportivas y lúdicas de la institución Universitaria Digital de Antioquia.</t>
  </si>
  <si>
    <t>El plazo de ejecución del contrato y la vigencia del seguro objeto del presente contrato de seguro será de trescientos sesenta y seis (366) días calendario contados a partir de las 00:00 horas del día 15 de febrero de 2024.</t>
  </si>
  <si>
    <t>Menor cuantía</t>
  </si>
  <si>
    <t>Babinton Dario Flórez Moreno</t>
  </si>
  <si>
    <t>IUD2024214</t>
  </si>
  <si>
    <t>Diana Patricia Guzman Alvarez</t>
  </si>
  <si>
    <t>Prestación de servicios profesionales para la construcción de contenidos temáticos dentro de la estancia postdoctoral asociada al proyecto “El agroecoturismo como modelo bioeconómico a través de la transferencia de conocimiento de los nodos subregionales para la pervivencia y construcción de paz en los municipios de Dabeiba y Arboletes del departamento de Antioquia.</t>
  </si>
  <si>
    <t>El plazo de ejecución del contrato será de 15 días calendario sin superar el 15 de marzo de 2024, previo cumplimiento de los requisitos de perfeccionamiento y ejecución.</t>
  </si>
  <si>
    <t>Jacqueline Castaño Duque</t>
  </si>
  <si>
    <t>2024-0347</t>
  </si>
  <si>
    <t>IUD2024215</t>
  </si>
  <si>
    <t>Juan Esteban Herrera Florez</t>
  </si>
  <si>
    <t>IUD2024216</t>
  </si>
  <si>
    <t>Lina Maria Montoya Arismendy</t>
  </si>
  <si>
    <t>Prestación de servicios profesionales en el apoyo de los procesos de la Vicerrectoría Administrativa y Financiera de la IU. Digital de Antioquia.</t>
  </si>
  <si>
    <t>El plazo de ejecución del contrato será de ciento veinte (120) días calendario sin superar el 5 de junio de 2024, previo cumplimiento de los requisitos de perfeccionamiento y ejecución.</t>
  </si>
  <si>
    <t>IUD2024217</t>
  </si>
  <si>
    <t>Ana Milena Gomez Diez</t>
  </si>
  <si>
    <t>IUD2024218</t>
  </si>
  <si>
    <t>Matheus Rodriguez Lopez</t>
  </si>
  <si>
    <t>Prestación de servicios profesionales jurídico en la ejecución de actividades encaminadas al desarrollo, acompañamiento, revisión, evaluación, monitoreo de la parte legal propias de la Oficina Asesora de Auditoría Interna y del ejercicio de acciones orientadas a la
mejora de los procesos de la Institución Universitaria Digital de Antioquia.</t>
  </si>
  <si>
    <t>El plazo de ejecución del contrato será de CUATRO (4) MESES, previo cumplimiento de los requisitos de perfeccionamiento y ejecución, sin sobre pasar el 31 de diciembrede 2024.</t>
  </si>
  <si>
    <t>2024-0348</t>
  </si>
  <si>
    <t>IUD2024219</t>
  </si>
  <si>
    <t>John Fredy Restrepo Zuluaga</t>
  </si>
  <si>
    <t>Prestación de servicios profesionales especializados para el apoyo de los procesos de autoevaluación y formulación de planes de mejoramiento de los programas de la IU Digital de Antioquia.</t>
  </si>
  <si>
    <t>IUD2024220</t>
  </si>
  <si>
    <t xml:space="preserve">Juan Esteban Lopera Díaz </t>
  </si>
  <si>
    <t>2024-0540</t>
  </si>
  <si>
    <t>IUD2024221</t>
  </si>
  <si>
    <t>Daniel Alberto Villada Gonzalez</t>
  </si>
  <si>
    <t>2024-0541</t>
  </si>
  <si>
    <t>IUD2024222</t>
  </si>
  <si>
    <t>Dobia Xiomara Valencia Chacon</t>
  </si>
  <si>
    <t>IUD2024223</t>
  </si>
  <si>
    <t>Victor Hugo Agudelo Rua</t>
  </si>
  <si>
    <t>IUD2024224</t>
  </si>
  <si>
    <t>John Jose Ramirez Villa</t>
  </si>
  <si>
    <t>IUD2024225</t>
  </si>
  <si>
    <t>Municipio de Ituango</t>
  </si>
  <si>
    <t>Establecer las bases y criterios generales de cooperación interinstitucional entre la INSTITUCIÓN UNIVERSTARIA DIGITAL DE ANTIOQUIA – IU DIGITAL y LA ADMINISTRACION MUNICIPAL DE ITUANGO, sobre los cuales realizarán acciones conjuntas de colaboración académica, científica y cultural para el desarrollo de sus objetos sociales.</t>
  </si>
  <si>
    <t>El plazo de ejecución del convenio interadministrativo será de un (1) año contado a partir del perfeccionamiento y podrá ser prorrogado de común acuerdo por LAS PARTES, previa revisión de los resultados del mismo, por escrito.
Cada convenio específico que se suscriba deberá incluir el plazo dentro del cual la Municipio de al Municipio Ituango y la IU. Digital cumplirán sus compromisos, sin que el plazo de estos supere el plazo dispuesto por el presente convenio marco.</t>
  </si>
  <si>
    <t>IUD2024226</t>
  </si>
  <si>
    <t>Leydi Alexandra Martinez Rincon</t>
  </si>
  <si>
    <t>Prestación de servicios profesionales al proceso de Gestión Humana de la Institución Universitaria Digital de Antioquia para el diagnóstico, elaboración, ejecución, seguimiento y evaluación del Plan de Bienestar laboral e incentivos del personal en la Institución
Universitaria Digital de Antioquia.</t>
  </si>
  <si>
    <t>El plazo de ejecución del contrato será de ciento veinte (120) días calendario, sin superar el 31 de diciembre de 2024, previo cumplimiento de los requisitos de perfeccionamiento y ejecución.</t>
  </si>
  <si>
    <t>IUD2024227</t>
  </si>
  <si>
    <t>Jesika Tatiana Sanchez Acevedo</t>
  </si>
  <si>
    <t>Prestar servicios de apoyo en la IU. Digital de Antioquia para la atención, resolución y orientación de los grupos de valor y fortalecimiento del proceso de Atención al Ciudadano.</t>
  </si>
  <si>
    <t>IUD2024228</t>
  </si>
  <si>
    <t>Laura Moreno Restrepo</t>
  </si>
  <si>
    <t>Prestación de servicios para la producción y diseño gráfico de acuerdo con las necesidades de la Vicerrectoría Académica de la IU Digital de Antioquia.</t>
  </si>
  <si>
    <t>2024-0562</t>
  </si>
  <si>
    <t>IUD2024229</t>
  </si>
  <si>
    <t>Raquel Tamayo Gutierrez</t>
  </si>
  <si>
    <t>Prestación de servicios profesionales para el registro, producción y divulgación de contenidos audiovisuales de los diferentes procesos de la Vicerrectoría Académica.</t>
  </si>
  <si>
    <t>2024-0561</t>
  </si>
  <si>
    <t>IUD2024230/OC124410</t>
  </si>
  <si>
    <t>Controles empresariales</t>
  </si>
  <si>
    <t>Arrendar licencias Microsoft, para soportar los procesos académicos y administrativos de la Institución Universitaria Digital de Antioquia.</t>
  </si>
  <si>
    <t>El plazo de ejecución del contrato será de 12 meses, previo cumplimiento de los requisitos de perfeccionamiento y ejecución. En ningún caso la ejecución del contrato podrá exceder el 31 de diciembre de 2024.</t>
  </si>
  <si>
    <t>IUD2024231</t>
  </si>
  <si>
    <t>Wilfredo Omar Perez Chamarro</t>
  </si>
  <si>
    <t>Prestación de servicios profesionales, con plena autonomía técnica y administrativa, tendientes a la íntegra satisfacción de los objetivos del proceso de Gestión Logística, y de sus procedimientos derivados, a cargo de la Dirección de Servicios Generales de la IU. Digital de Antioquia.</t>
  </si>
  <si>
    <t>El plazo de ejecución del contrato será de cuatro (04) meses, sin superar el 31 de diciembre del 2024, previo cumplimiento de los requisitos de perfeccionamiento y ejecución.</t>
  </si>
  <si>
    <t>IUD2024232</t>
  </si>
  <si>
    <t>Prestación de servicios profesionales para el fortalecimiento comunicacional del proceso de atención al ciudadano y la secretaría general de la IU. Digital de Antioquia.</t>
  </si>
  <si>
    <t>El plazo de ejecución del contrato será de cuatro (4) meses, sin exceder el 31 de diciembre de 2024, previo cumplimiento de los requisitos de perfeccionamiento y ejecución.</t>
  </si>
  <si>
    <t>IUD2024233</t>
  </si>
  <si>
    <t>Angie Carolina Gonzalez Nuñez</t>
  </si>
  <si>
    <t>Prestar servicios de apoyo en el proceso de Atención al Ciudadano de la Institución Universitaria Digital de Antioquia, atendiendo los canales oficiales de comunicación.</t>
  </si>
  <si>
    <t>IUD2024234</t>
  </si>
  <si>
    <t>Olma Patricia Prada Bohorquez</t>
  </si>
  <si>
    <t>IUD2024235</t>
  </si>
  <si>
    <t>Carlos Andres Diaz Diaz</t>
  </si>
  <si>
    <t>2024-0560</t>
  </si>
  <si>
    <t>IUD2024236</t>
  </si>
  <si>
    <t>Tatiana Marcela Quiceno Hincapie</t>
  </si>
  <si>
    <t>Prestación de servicios profesionales al proceso de Gestión Documental de la Secretaría General de la Institución Universitaria Digital de Antioquia.</t>
  </si>
  <si>
    <t>El plazo de ejecución del contrato será de cuatro (04) meses, previo cumplimiento de los requisitos de perfeccionamiento y ejecución, sin superar el 31 de diciembre de 2024.</t>
  </si>
  <si>
    <t>2024-0607</t>
  </si>
  <si>
    <t>IUD2024237</t>
  </si>
  <si>
    <t xml:space="preserve">Servicios postales Nacionales </t>
  </si>
  <si>
    <t>Prestar los Servicios de correo y mensajería de correspondencia y demás envíos que se requieran en la Institución Universitaria Digital de Antioquia.</t>
  </si>
  <si>
    <t>El plazo de ejecución del contrato será de seis (06) meses, sin superar el 31 de diciembre de 2024 previo cumplimiento de los requisitos de perfeccionamiento y ejecución.</t>
  </si>
  <si>
    <t>2024-0757</t>
  </si>
  <si>
    <t>IUD2024238</t>
  </si>
  <si>
    <t>Wilson Javier Aguirre Velez</t>
  </si>
  <si>
    <t>Prestación de Servicios Profesionales para la identificación y desarrollo de estrategias y actividades relacionadas con la promoción de las prácticas artísticas y culturales, en beneficio de la Comunidad Académica de la Institución Universitaria Digital de Antioquia.</t>
  </si>
  <si>
    <t>El plazo de ejecución del contrato será de CUATRO (4) meses, previo cumplimiento de los requisitos de perfeccionamiento y ejecución, sin superar el 31 de diciembre del 2024.</t>
  </si>
  <si>
    <t>2024-0682</t>
  </si>
  <si>
    <t>IUD2024240</t>
  </si>
  <si>
    <t>Yady Alejandra Lora Quiceno</t>
  </si>
  <si>
    <t>Prestar servicios de apoyo para el acompañamiento y atención desde el proceso Atención al Ciudadano de la IU. Digital de Antioquia a los grupos de valor.</t>
  </si>
  <si>
    <t>2024-0605</t>
  </si>
  <si>
    <t>IUD2024241</t>
  </si>
  <si>
    <t>Alejandra Betancur Ramírez</t>
  </si>
  <si>
    <t>Prestación de servicios de apoyo a la gestión en el desarrollo de los procesos institucionales de Extensión y Proyección Social, Internacionalización y Egresados a cargo de la Vicerrectoría de Extensión.</t>
  </si>
  <si>
    <t>El plazo de ejecución del contrato será de 3 meses y 17 días, sin sobrepasar el 31 de diciembre de 2024 previo cumplimiento de los requisitos de perfeccionamiento y ejecución.</t>
  </si>
  <si>
    <t>2024-0610</t>
  </si>
  <si>
    <t>IUD2024242</t>
  </si>
  <si>
    <t>Dianela Diaz Diaz</t>
  </si>
  <si>
    <t>Prestación de servicios de apoyo a la gestión como Joven Investigadora en la etapa II del desarrollo del proyecto: El agro ecoturismo como modelo bioeconómico a través de la transferencia de conocimiento de los nodos subregionales para la pervivencia y construcción de paz en los municipios de Dabeiba y Arboletes del departamento de Antioquia.</t>
  </si>
  <si>
    <t>IUD2024243</t>
  </si>
  <si>
    <t>Fredy Antony Bertel Serna</t>
  </si>
  <si>
    <t>Prestar servicios profesionales para brindar orientación en la ejecución, desarrollo e implementación del portal Web Institucional del Instituto Universitario de La Paz – UNIPAZ, en el marco de la ejecución del Convenio Específico N° 060-23 de 2023, celebrado entre el Instituto Universitario de la Paz - UNIPAZ y la Institución Universitaria Digital De Antioquia.</t>
  </si>
  <si>
    <t>El plazo de ejecución del contrato será de siete (7) meses, previo cumplimiento de los requisitos de perfeccionamiento y ejecución, sin superar el 31 de diciembre de 2024.</t>
  </si>
  <si>
    <t>2024-0611</t>
  </si>
  <si>
    <t>IUD2024244</t>
  </si>
  <si>
    <t>Marta Liliana Giraldo Gonzalez</t>
  </si>
  <si>
    <t>Prestación de servicios profesionales al proceso de Gestión Humana de la Institución Universitaria Digital de Antioquia, relacionados con la planeación estratégica (planes de acción, FURAG, MOP y planes institucionales)</t>
  </si>
  <si>
    <t>El plazo de ejecución del contrato será de Noventa (90) días calendario, sin superar el 31 de diciembre de 2024, previo cumplimiento de los requisitos de perfeccionamiento y ejecución.</t>
  </si>
  <si>
    <t>IUD2024245</t>
  </si>
  <si>
    <t>Nelly Taborda Agudelo</t>
  </si>
  <si>
    <t>Prestación de servicios de apoyo a la gestión en el proceso de contratación y demás actividades que realice la Secretaría General de la Institución Universitaria Digital de Antioquia.</t>
  </si>
  <si>
    <t>IUD2024246</t>
  </si>
  <si>
    <t>Luisa Fernanda Suarez Monsalve</t>
  </si>
  <si>
    <t>Prestación de servicios profesionales para el acompañamiento sistemático a estudiantes con discapacidad, así como a docentes y personal administrativo que requieran formación, sensibilización y apoyo para la flexibilización académica y la realización de ajustes razonables, en el marco de la Política de Educación Inclusiva y como parte del Proceso de Bienestar Institucional.</t>
  </si>
  <si>
    <t>El plazo de ejecución del contrato será de CUATRO (4) meses, previo cumplimiento de los requisitos de perfeccionamiento y ejecución, sin superar el 31 de diciembre de 2024.</t>
  </si>
  <si>
    <t>IUD2024247</t>
  </si>
  <si>
    <t>KOHA</t>
  </si>
  <si>
    <t>Arrendar el Sistema Integrado de Gestión de Bibliotecas - KOHA, para la Institución Universitaria Digital de Antioquia.</t>
  </si>
  <si>
    <t>El plazo de ejecución del contrato será de trece (13) meses, de los cuales un (01) mes estará destinado para la migración de datos por parte del proveedor, y doce (12) meses de acceso y uso del Sistema Integrado de Gestión de Bibliotecas – KOHA, contados a partir de la aprobación de las garantías a que haya lugar, previo cumplimiento de los requisitos de perfeccionamiento y ejecución. En caso de que no sea necesario realizar migración de datos por parte del proveedor, el plazo de ejecución del contrato será de doce (12) meses, para acceso y uso del Sistema Integrado de Gestión de Bibliotecas – KOHA, contados a partir de la aprobación de las garantías a que haya lugar, previo cumplimiento de los requisitos de perfeccionamiento y ejecución.</t>
  </si>
  <si>
    <t>2024-0779</t>
  </si>
  <si>
    <t>IUD2024248</t>
  </si>
  <si>
    <t>Carlos Andrés Mejía Ocampo</t>
  </si>
  <si>
    <t>IUD2024249</t>
  </si>
  <si>
    <t>Juan Pablo Quintero Prada</t>
  </si>
  <si>
    <t>2024-0723</t>
  </si>
  <si>
    <t>IUD2024250</t>
  </si>
  <si>
    <t>Santiago Aguirre Gil</t>
  </si>
  <si>
    <t>Prestar servicios profesionales en el desarrollo, implementación, operación y soporte técnico de las plataformas y estrategias que soportan el portal Web Institucional del Instituto Universitario de La Paz – UNIPAZ, en el marco de la ejecución del Convenio Específico N° 060-23 de 2023, celebrado entre el Instituto Universitario de la Paz - UNIPAZ y la Institución Universitaria Digital De Antioquia.</t>
  </si>
  <si>
    <t>El plazo de ejecución del contrato será de siete (7) meses previo cumplimiento de los requisitos de perfeccionamiento y ejecución, sin superar el 31 de diciembre de 2024.</t>
  </si>
  <si>
    <t>2024-0756</t>
  </si>
  <si>
    <t>IUD2024251</t>
  </si>
  <si>
    <t>Sandra Patricia Vallejo Florez</t>
  </si>
  <si>
    <t>Prestación de servicios profesionales en el área de Admisiones, Registro y Control en la gestión documentada, seguimiento a riesgos, medición de indicadores, planes de mejoramiento y análisis de información.</t>
  </si>
  <si>
    <t>El plazo de ejecución del contrato será de 120 días calendario, sin superar el 31 de diciembre 2024, previo cumplimiento de los requisitos de perfeccionamiento y ejecución.</t>
  </si>
  <si>
    <t>2024-0758</t>
  </si>
  <si>
    <t>IUD2024252</t>
  </si>
  <si>
    <t>Julia Ines Puerta Castro</t>
  </si>
  <si>
    <t>Prestación de Servicios Profesionales para la gestión y ejecución de procesos de articulación, acompañamiento y formación, que favorezcan la creación de las redes de apoyo territorial con un enfoque de educación inclusiva e intercultural, en el marco de las acciones de Bienestar Institucional de la IU Digital de Antioquia.</t>
  </si>
  <si>
    <t>El plazo de ejecución del contrato será de Cuatro (4) meses, previo cumplimiento de los requisitos de perfeccionamiento y ejecución, sin superar el 31 de diciembre de 2024.</t>
  </si>
  <si>
    <t>2024-0755</t>
  </si>
  <si>
    <t>IUD2024253</t>
  </si>
  <si>
    <t>Juan Felipe Aramburo Rodriguez</t>
  </si>
  <si>
    <t>Apoyar la consolidación de una agenda participativa del Nodo Subregional Valle de Aburrá que permita su dinamización y la confluencia de públicos, de tal manera que distintos ciudadanos se integren a la oferta programática, y que conozcan cada vez más las posibilidades de formación que ofrece la institución.</t>
  </si>
  <si>
    <t>2024-0781</t>
  </si>
  <si>
    <t>IUD2024254</t>
  </si>
  <si>
    <t>Valeria Trujillo Nieto</t>
  </si>
  <si>
    <t>Prestación de servicios de apoyo a la gestión en el área de Admisiones, Registro y Control en los procedimientos de inscripción, admisión y revisión de los admitidos.</t>
  </si>
  <si>
    <t>2024-0780</t>
  </si>
  <si>
    <t>IUD2024255</t>
  </si>
  <si>
    <t>Natalia Gutiérrez Bedoya</t>
  </si>
  <si>
    <t>Promover la Integración de la Salud Mental en el Marco del Sistema de Bienestar como componente Integral de la Cultura Organizacional de la Institución Universitaria Digital de Antioquia.</t>
  </si>
  <si>
    <t>2024-0782</t>
  </si>
  <si>
    <t>IUD2024256</t>
  </si>
  <si>
    <t>Soluciones Verticales S.A.S</t>
  </si>
  <si>
    <t>Prestación de servicios de mantenimiento de los ascensores de la Institución Universitaria Digital de Antioquia.</t>
  </si>
  <si>
    <t>2024-0794</t>
  </si>
  <si>
    <t>IUD2024257/OC125212</t>
  </si>
  <si>
    <t>Soluciones Orion Sucursal Colombia</t>
  </si>
  <si>
    <t>Arrendar licencias Google Workspace for Education PLUS, para soportar los procesos académicos y administrativos de la Institución Universitaria Digital de Antioquia.</t>
  </si>
  <si>
    <t>El plazo de ejecución del contrato será de 12 meses, previo cumplimiento de los requisitos de perfeccionamiento y ejecución.</t>
  </si>
  <si>
    <t>Acuerdo Marco de Precios</t>
  </si>
  <si>
    <t>2024-0802</t>
  </si>
  <si>
    <t>IUD2024258</t>
  </si>
  <si>
    <t xml:space="preserve">Gloria Patricia Giraldo Lopera </t>
  </si>
  <si>
    <t>Prestación de servicios profesionales para apoyar a la Dirección de Planeación en la ejecución de las actividades generadas en los diferentes procesos al interior de la Institución derivadas del desarrollo e implementación de la estrategia de la gestión del conocimiento y la innovación.</t>
  </si>
  <si>
    <t>El plazo de ejecución del contrato será de ciento veinte (120) días, previo cumplimiento de los requisitos de perfeccionamiento y ejecución, sin superar el 02 de diciembre de 2024.</t>
  </si>
  <si>
    <t>2024-0816</t>
  </si>
  <si>
    <t>IUD2024259</t>
  </si>
  <si>
    <t>Manuela Betancur Acevedo</t>
  </si>
  <si>
    <t>Prestación de servicios para apoyar al área de Admisiones, Registro y Control principalmente con los estudiantes de la Facultad de Ingeniería y Ciencias Agropecuarias.</t>
  </si>
  <si>
    <t>2024-0837</t>
  </si>
  <si>
    <t>IUD2024260</t>
  </si>
  <si>
    <t>Licencias Renata</t>
  </si>
  <si>
    <t>Arrendar licencias Web como Herramientas educativas de la Red Nacional Académica de Tecnología Avanzada – RENATA, en la Institución Universitaria Digital de Antioquia.</t>
  </si>
  <si>
    <t>El plazo de ejecución del contrato será de doce (12) meses, contados a partir de la aprobación de las garantías, previo cumplimiento de los requisitos de perfeccionamiento y ejecución. El plazo del contrato no afecta el principio de anualidad presupuestal, toda vez que, el pago se realizará en la vigencia 2024.</t>
  </si>
  <si>
    <t>No Pluralidad de Oferentes</t>
  </si>
  <si>
    <t>2024-0884</t>
  </si>
  <si>
    <t>IUD2024261</t>
  </si>
  <si>
    <t>Somos Gestión Positiva S.A.S.</t>
  </si>
  <si>
    <t>Prestar los servicios para el soporte y mantenimiento para los módulos de la fase I, de la plataforma informática de Gestión Administrativa G+ de la Institución Universitaria Digital de Antioquia.</t>
  </si>
  <si>
    <t>El plazo de ejecución del contrato será de doce (12) meses, contados a partir de la aprobación de la garantía única, previo cumplimiento de los requisitos de perfeccionamiento y ejecución.</t>
  </si>
  <si>
    <t>2024-0848</t>
  </si>
  <si>
    <t>IUD2024262</t>
  </si>
  <si>
    <t>Mantenimiento de BMS y Security Expert/Infraestructura Digital S.A.S.</t>
  </si>
  <si>
    <t>Prestación de servicios de mantenimiento de los softwares BMS y Security Expert con los que cuenta la sede del Nodo Subregional Valle de Aburrá de la IU. Digital de Antioquia.</t>
  </si>
  <si>
    <t>2024-0850</t>
  </si>
  <si>
    <t>IUD2024263</t>
  </si>
  <si>
    <t>María Camila Arroyave Zuluaga</t>
  </si>
  <si>
    <t>Prestar servicios de apoyo a la Dirección de Comunicaciones y Mercadeo en la creación de contenido, realización de cubrimientos y la administración de canales digitales de la IU Digital de Antioquia.</t>
  </si>
  <si>
    <t>El plazo de ejecución del contrato será de 120 días calendario, previo cumplimiento de los requisitos de perfeccionamiento y ejecución, sin exceder el 31 de diciembre de 2024, previo cumplimiento de los requisitos de perfeccionamiento y ejecución.</t>
  </si>
  <si>
    <t>IUD2024264</t>
  </si>
  <si>
    <t>Matilde Alvarado Vera</t>
  </si>
  <si>
    <t>Prestar servicios profesionales de comunicación para la Dirección de Comunicaciones y Mercadeo, con el fin de desarrollar estrategias y campañas efectivas que ayuden a la difusión y visibilidad de información de carácter institucional en la IU Digital de Antioquia.</t>
  </si>
  <si>
    <t>IUD2024265</t>
  </si>
  <si>
    <t>Carolina Trujillo Saldarriaga</t>
  </si>
  <si>
    <t>Prestación de servicios profesionales para ejecutar estrategias comunicativas que posicionen y visibilicen las diferentes acciones de los componentes que conforman el Proceso Bienestar Institucional de la IU Digital de Antioquia, desde una mirada de educación incluyente, con enfoque territorial y sentido humano.</t>
  </si>
  <si>
    <t>El plazo de ejecución del contrato será de Cuatro (4) meses, sin superar el 31 de diciembre de 2024, previo cumplimiento de los requisitos de perfeccionamiento y ejecución.</t>
  </si>
  <si>
    <t>IUD2024266</t>
  </si>
  <si>
    <t>María Alejandra Montoya Centeno</t>
  </si>
  <si>
    <t>Prestación de servicios para apoyar al área de Admisiones, Registro y Control, principalmente con los estudiantes de la Facultad de Ciencias y humanidades.</t>
  </si>
  <si>
    <t>IUD2024267</t>
  </si>
  <si>
    <t>Cotividrios S.A.S</t>
  </si>
  <si>
    <t>Mantenimiento de la fachada de la sede del Nodo Subregional Valle de Aburrá de la IU. Digital de Antioquia.</t>
  </si>
  <si>
    <t>El plazo de ejecución del contrato será de treinta y cinco (35) días hábiles. Plazo de ejecución computado a partir de la aprobación de la garantía única y de los requisitos de perfeccionamiento y ejecución. NOTA: En ningún caso la ejecución del contrato podrá exceder el 31 de diciembre de 2024.</t>
  </si>
  <si>
    <t>IUD2024268</t>
  </si>
  <si>
    <t>Daniel Alejandro Moreno Martinez</t>
  </si>
  <si>
    <t>Prestación de Servicios de Apoyo a la Gestión para la ejecución de acciones y estrategias asociadas a la práctica artística y cultural en la IU Digital de Antioquia, como parte del Proceso de Bienestar.</t>
  </si>
  <si>
    <t>El plazo de ejecución del contrato será de CUATRO (4) meses,sin superar el 31 de diciembre de 2024, previo cumplimiento de los requisitos de perfeccionamiento y
ejecución.</t>
  </si>
  <si>
    <t>IUD2024269</t>
  </si>
  <si>
    <t>Berenice Ospina Hernandez</t>
  </si>
  <si>
    <t>Prestación de Servicios Profesionales para la materialización de estrategias y acciones relacionadas con la práctica artística y cultural, en los integrantes de la IU Digital de Antioquia.</t>
  </si>
  <si>
    <t>El plazo de ejecución del contrato será de CUATRO (4) meses,sin superar el 31 de diciembre de 2024, previo cumplimiento de los requisitos de perfeccionamiento y ejecución.</t>
  </si>
  <si>
    <t>2024-0883</t>
  </si>
  <si>
    <t>IUD2024270</t>
  </si>
  <si>
    <t>Carlos Alberto Henao Henao</t>
  </si>
  <si>
    <t>Prestación de servicios profesionales como abogado para acompañar el proceso de contratación estatal de la Institución Universitaria Digital de Antioquia.</t>
  </si>
  <si>
    <t>IUD2024271</t>
  </si>
  <si>
    <t>Sandra Milena Mejía Lopez</t>
  </si>
  <si>
    <t>Prestación de servicios profesionales para el acompañamiento de los procesos del Sistema de Aseguramiento a la calidad, en procesos de autoevaluación, formulación y seguimiento de planes de mejoramiento de los programas de la IU Digital de Antioquia.</t>
  </si>
  <si>
    <t>IUD2024272</t>
  </si>
  <si>
    <t>Empresa para la Seguirdad Urbana - ESU</t>
  </si>
  <si>
    <t>Contrato Interadministrativo de mandato sin representación para proveer el servicio de vigilancia y seguridad privada a la IU. Digital de Antioquia en la sede Nodo Subregional Valle de Aburrá.</t>
  </si>
  <si>
    <t>El plazo de ejecución del contrato será de NUEVE (9) MESES, computados desde el 01 de abril hasta el 31 de diciembre de 2024 o hasta agotar recursos, lo primero que ocurra.</t>
  </si>
  <si>
    <t>Contrato Interadministrativo</t>
  </si>
  <si>
    <t>IUD2024273</t>
  </si>
  <si>
    <t>Enrique Javier Espinosa Trujillo</t>
  </si>
  <si>
    <t>Prestación de servicios para apoyar al área de Admisiones, Registro y Control, en los procedimientos académicos, trámites y atención a la comunidad estudiantil.</t>
  </si>
  <si>
    <t>El plazo de ejecución del contrato será de 120 días, sin superar el 31 de diciembre 2024, previo cumplimiento de los requisitos de perfeccionamiento y ejecución.</t>
  </si>
  <si>
    <t>2024-0886</t>
  </si>
  <si>
    <t>IUD2024275</t>
  </si>
  <si>
    <t>Prestación de servicios profesionales para la atención de los trámites jurídicos y apoyo en los trámites referentes a la propiedad intelectual de la IU. Digital.</t>
  </si>
  <si>
    <t>IUD2024276</t>
  </si>
  <si>
    <t>Juan David Chica Arboleda</t>
  </si>
  <si>
    <t>Prestar servicios profesionales para la Dirección de Comunicaciones y Mercadeo en la creación de contenido fotográfico y audiovisual, destinados a enriquecer las comunicaciones internas y externas de la institución, bajo las directrices del equipo.</t>
  </si>
  <si>
    <t>IUD2024277</t>
  </si>
  <si>
    <t>Silvana Posada Espinal</t>
  </si>
  <si>
    <t xml:space="preserve"> Prestación de servicios profesionales como arquitecto, con plena autonomía técnica y administrativa, para apoyar transversalmente los procesos, procedimientos y proyectos a cargo de la Dirección de Servicios Generales, con el objetivo de garantizar espacios óptimos y eficientes para el desarrollo de las actividades propias de los grupos de valor de la IU. Digital de Antioquia, satisfaciendo con ello el Plan de Desarrollo 2023-2026 «Digitalidad Próxima.</t>
  </si>
  <si>
    <t>IUD2024278</t>
  </si>
  <si>
    <t>Juan Pablo Torres Cano</t>
  </si>
  <si>
    <t>Prestar servicios de apoyo en el diseño gráfico web con enfoque en diseño de interfaz de usuario (UI) del portal Web Institucional del Instituto Universitario de La Paz – UNIPAZ, en el marco de la ejecución del Convenio Específico N° 060-23 de 2023, celebrado entre el Instituto Universitario de la Paz - UNIPAZ y la Institución Universitaria Digital De Antioquia.</t>
  </si>
  <si>
    <t>El plazo de ejecución del contrato será de cinco (5) meses, previo cumplimiento de los requisitos de perfeccionamiento y ejecución, sin superar el 31 de diciembre de 2024.</t>
  </si>
  <si>
    <t>IUD2024279</t>
  </si>
  <si>
    <t>Minerva Consultores S.A.S</t>
  </si>
  <si>
    <t>Prestación de servicios profesionales con persona jurídica para impartir las capacitaciones de formación de acuerdo con el Plan Institucional de Capacitación establecido para la presente vigencia.</t>
  </si>
  <si>
    <t>El plazo de ejecución del contrato será de nueve (9) meses, sin superar el 31 de diciembre de 2024, previo cumplimiento de los requisitos de perfeccionamiento y ejecución</t>
  </si>
  <si>
    <t>Patricia Elena Soto Marin</t>
  </si>
  <si>
    <t>IUD2024280</t>
  </si>
  <si>
    <t>Daniela Jaramillo Hoyos</t>
  </si>
  <si>
    <t>Prestación de servicios profesionales para el desarrollo y formulación de estrategias, proyectos y planes que aporten al mercadeo tradicional y digital.</t>
  </si>
  <si>
    <t>IUD2024281</t>
  </si>
  <si>
    <t>Wilson Emilio Quintero Quintero</t>
  </si>
  <si>
    <t>Prestación de Servicios Profesionales para la identificación, gestión y formulación de iniciativas territoriales en materia de Paz, Convivencia y Desarrollo Social, desde los Nodos Subregionales y bajo el enfoque de educación inclusiva e intercultural que caracteriza a la IU Digital de Antioquia en el marco de las acciones y componentes de Bienestar Institucional.</t>
  </si>
  <si>
    <t>IUD2024282</t>
  </si>
  <si>
    <t>Maritza Ruiz Ramírez</t>
  </si>
  <si>
    <t>Prestación de servicios profesionales para el acompañamiento de los procesos del Sistema de Aseguramiento a la calidad, en proceso de renovación, modificación y nuevos registros calificados de los programas de la IU Digital de Antioquia.</t>
  </si>
  <si>
    <t>IUD2024283</t>
  </si>
  <si>
    <t>Miguel David Blanco Quintero</t>
  </si>
  <si>
    <t>Prestación de servicios profesionales para apoyar a la Dirección de Planeación en la formulación, ejecución y mejora de los Sistemas de Gestión Institucionales, en el marco de la modernización organizacional.</t>
  </si>
  <si>
    <t>IUD2024284</t>
  </si>
  <si>
    <t>Ana María Saldarriaga Vélez</t>
  </si>
  <si>
    <t>Prestación de servicios profesionales con plena autonomía técnica y administrativa, para apoyar transversalmente los procesos, procedimientos y proyectos a cargo de la Dirección de Servicios Generales, con el objetivo de satisfacer el Plan de Desarrollo 2023-2026 «Digitalidad Próxima».</t>
  </si>
  <si>
    <t>IUD2024287</t>
  </si>
  <si>
    <t>Oscar Osvaldo Marín Valencia</t>
  </si>
  <si>
    <t>Prestación de servicios para apoyar al área de Admisiones, Registro y Control, principalmente con los trámites y servicios que solicitan los estudiantes de la IU Digital de Antioquia.</t>
  </si>
  <si>
    <t>El plazo de ejecución del contrato será de 120 días calendario, sin superar el 31 de diciembre 2024; previo cumplimiento de los requisitos de perfeccionamiento y ejecución.</t>
  </si>
  <si>
    <t>IUD2024288</t>
  </si>
  <si>
    <t>Liliana Mejia Gonzalez</t>
  </si>
  <si>
    <t>Prestación de servicios profesionales para apoyar a la Dirección de Planeación en la actualización del Modelo de Operación por Procesos de la Institución, en el marco de la modernización organizacional.</t>
  </si>
  <si>
    <t>El plazo de ejecución del contrato será de ciento veinte (120) días, previo cumplimiento de los requisitos de perfeccionamiento y ejecución, sin superar el 31 de diciembre de 2024.</t>
  </si>
  <si>
    <t>IUD2024289</t>
  </si>
  <si>
    <t>Digitalia Publishing Colombia SAS</t>
  </si>
  <si>
    <t>Arrendar la base de datos de recursos bibliográficos electrónicos Digitalia Publishing, como apoyo a los procesos de enseñanza y aprendizaje en la Institución Universitaria Digital de Antioquia.</t>
  </si>
  <si>
    <t>El plazo de ejecución del contrato será de doce (12) meses, contados a partir de la aprobación de las garantías a que haya lugar, previo cumplimiento de los requisitos de perfeccionamiento y ejecución. En ningún caso el perfeccionamiento del contrato podrá exceder la presente anualidad. Dentro del plazo contractual se debe considerar que, el contratista tendrá un término de tres días (03) días calendario, contados a partir de la aprobación de las garantías, para generar los accesos y entregarlos disponibles en el sitio del CRAI IUD, para su consulta mediante enlace.</t>
  </si>
  <si>
    <t>IUD2024290</t>
  </si>
  <si>
    <t>Vanesa Álvarez Quintero</t>
  </si>
  <si>
    <t>IUD2024291</t>
  </si>
  <si>
    <t>Yuliana Maria Builes Moreno</t>
  </si>
  <si>
    <t>Prestación de servicios de apoyo para la gestión y desarrollo de procesos administrativos y académicos de la Facultad de Ciencias Económicas Administrativas y Contables.</t>
  </si>
  <si>
    <t>IUD2024292</t>
  </si>
  <si>
    <t>Orietta Margarita Vives Cortes</t>
  </si>
  <si>
    <t>Prestación de servicios profesionales para la gestión, la articulación, el posicionamiento y acompañamiento de Bienestar Institucional con los estudiantes de la IU. Digital ubicados en territorios de interés como el Departamento del Magdalena, a partir de las estrategias de Permanencia y en desarrollo del proceso de Bienestar de la IU. Digital de Antioquia.</t>
  </si>
  <si>
    <t>El plazo de ejecución del contrato será de CUATRO (4) meses, sin superar el 31 de diciembre previo cumplimiento de los requisitos de perfeccionamiento y ejecución.</t>
  </si>
  <si>
    <t>IUD2024293</t>
  </si>
  <si>
    <t>Empresas Publicas de Medellin E.S.P.</t>
  </si>
  <si>
    <t>Suministro de energía térmica desde la Central de Generación de Distrito Térmico hasta las instalaciones del edificio sede del Nodo Subregional Valle de Aburrá de la IU. Digital de Antioquia, para ser usada en su sistema de aire acondicionado.</t>
  </si>
  <si>
    <t>El plazo de ejecución del contrato será hasta el 31 de diciembre de 2024 o hasta agotar recursos, lo primero que ocurra.</t>
  </si>
  <si>
    <t>IUD2024294/OC127622</t>
  </si>
  <si>
    <t>Unión Temporal CONASEAR</t>
  </si>
  <si>
    <t>Prestación de servicios de aseo y cafetería que incluya los insumos necesarios para la sede del Nodo Subregional Valle de Aburrá de la IU. Digital de Antioquia.</t>
  </si>
  <si>
    <t>El plazo de ejecución del contrato será hasta el día 31 de diciembre de 2024, término computado a partir de la aprobación de la garantía única, de los requisitos de perfeccionamiento para la ejecución, y de la suscripción del Acta de Inicio, según lo establecido en el numeral 7.40 de la cláusula 7 del Acuerdo Marco de Precios.</t>
  </si>
  <si>
    <t>IUD2024295</t>
  </si>
  <si>
    <t>Casa de las Estrategias</t>
  </si>
  <si>
    <t>Prestación de servicios profesionales para el desarrollo del proceso pedagógico orientado a la construcción y el ejercicio de la ciudadanía del proyecto “Campamentos Ciudadanos” en el marco de la estrategia Nodos Subregionales de la IU Digital de Antioquia.</t>
  </si>
  <si>
    <t>El plazo de ejecución del contrato será de 6 meses, contados a partir de la aprobación de las garantías exigidas, (Sin superar el 31 de diciembre de 2024) previo cumplimiento de los requisitos de perfeccionamiento y ejecución.</t>
  </si>
  <si>
    <t>IUD2024296</t>
  </si>
  <si>
    <t>Ángela María Echeverri Tobón</t>
  </si>
  <si>
    <t>Prestar servicios profesionales en gestión del proyecto de habilidades para la vida en la IU Digital de Antioquia</t>
  </si>
  <si>
    <t>IUD2024297/OC127720</t>
  </si>
  <si>
    <t>Hardware Asesorias Softwareltda</t>
  </si>
  <si>
    <t>Compra de equipos tecnológicosy accesorios para el fortalecimiento de laoperación de los procesos institucionales y la dotación de los Ambientes Abiertos para el Aprendizaje de los Nodos Subregionales.</t>
  </si>
  <si>
    <t>El plazo de ejecución del contrato será de cuarenta y cinco (45) días, previo cumplimiento de los requisitos de perfeccionamiento y ejecución. En ningún caso la ejecución del contrato podrá exceder el 31 de diciembre de 2024.</t>
  </si>
  <si>
    <t>IUD2024298/OC127721</t>
  </si>
  <si>
    <t>Xorex De Colombia S.A.S</t>
  </si>
  <si>
    <t>Compra de equipos tecnológicosy accesorios para el fortalecimiento de laoperación de los procesos institucionales y ladotación de los Ambientes Abiertos para elAprendizaje de los Nodos Subregionales.</t>
  </si>
  <si>
    <t>IUD2024299/OC127724</t>
  </si>
  <si>
    <t>Uniples S.A.S</t>
  </si>
  <si>
    <t>IUD2024301</t>
  </si>
  <si>
    <t>Ruben Dario Mazo Velez</t>
  </si>
  <si>
    <t>Prestación de servicios de apoyo a los procesos administrativos y auxiliares de los Nodos Subregionales para la Paz y la Ciudadanía.</t>
  </si>
  <si>
    <t>IUD2024302</t>
  </si>
  <si>
    <t>Prestación de servicios de apoyo a la gestión relacionados con la implementación del sistema de alertas tempranas y el acompañamiento a los estudiantes de la IU Digital nuevos, o en riesgo de deserción, como parte del Proceso de Bienestar de la Institución.</t>
  </si>
  <si>
    <t>IUD2024303</t>
  </si>
  <si>
    <t>Daniela Andrea Pino Tuberquia</t>
  </si>
  <si>
    <t>Prestación de servicios para el apoyo a la dinamización del Nodo Subregional Occidente de la IU. Digital de Antioquia, a través de las estrategias de los Ambientes Abiertos para el Aprendizaje.</t>
  </si>
  <si>
    <t>IUD2024304</t>
  </si>
  <si>
    <t>Convenio Especifico Contraloría General de Antioquia</t>
  </si>
  <si>
    <t>Ofrecer formación específica modalidad Virtual en Diplomado auto gestionable de políticas públicas.</t>
  </si>
  <si>
    <t>El plazo de ejecución del convenio será de 18 meses sin superar el 31 de diciembre del 2025.</t>
  </si>
  <si>
    <t>IUD2024306</t>
  </si>
  <si>
    <t>Sandra María Vergara Henao</t>
  </si>
  <si>
    <t>IUD2024307</t>
  </si>
  <si>
    <t xml:space="preserve">Mantenimiento sistema de Aires Acondicionados/ /LP-Airco S.A.S. </t>
  </si>
  <si>
    <t>Prestación de servicios de mantenimiento del Sistema de Aires Acondicionados de la sede del Nodo Subregional Valle de Aburrá de la Institución Universitaria Digital de Antioquia.</t>
  </si>
  <si>
    <t>Compra de equipos tecnológicos y accesorios para el fortalecimiento de la operación de los procesos institucionales y la dotación de los Ambientes Abiertos para el Aprendizaje de los Nodos Subregionales.</t>
  </si>
  <si>
    <t>El plazo de ejecución del contrato será de 2 meses, previo cumplimiento de los requisitos de perfeccionamiento y ejecución. En ningún caso la ejecución del contrato podrá exceder el 31 de diciembre de 2024.</t>
  </si>
  <si>
    <t>IUD2024311</t>
  </si>
  <si>
    <t>Danirys Perez Begambre</t>
  </si>
  <si>
    <t>El plazo de ejecución del contrato será de dos (2) meses sin exceder el 31 de diciembre de 2024, previo cumplimiento de los requisitos de perfeccionamiento y ejecución.</t>
  </si>
  <si>
    <t>IUD2024312</t>
  </si>
  <si>
    <t>Néstor Enrique Cantero Yepes</t>
  </si>
  <si>
    <t>Prestación de servicios para el apoyo a la dinamización del Nodo Subregional Urabá - Arboletes de la IU. Digital de Antioquia, a través de las estrategiasde los Ambientes Abiertos para el Aprendizaje.</t>
  </si>
  <si>
    <t>IUD2024313</t>
  </si>
  <si>
    <t>Santiago Osorio Jimenez</t>
  </si>
  <si>
    <t>Prestar servicios de apoyo para la Unidad de Innovación Educativa de la Institución Universitaria Digital de Antioquia.</t>
  </si>
  <si>
    <t>IUD2024314</t>
  </si>
  <si>
    <t>Juan Camilo Metaute Colorado</t>
  </si>
  <si>
    <t>Prestación de servicios de apoyo a la gestión para la Vicerrectoría Académica y el desarrollo del proceso de Prácticas profesionales en la IU. Digital de Antioquia.</t>
  </si>
  <si>
    <t>IUD2024315</t>
  </si>
  <si>
    <t>Catalina Moreno Rios</t>
  </si>
  <si>
    <t>IUD2024316</t>
  </si>
  <si>
    <t>Youniversity- Habilidades para la Vida</t>
  </si>
  <si>
    <t>Adquisición, soporte técnico y mantenimiento de licencias tipo usuario para el software de gestión de habilidades para la vida ‘Diez For Life’, como apoyo a los procesos formativos de la Institución Universitaria Digital de Antioquia.</t>
  </si>
  <si>
    <t>IUD2024317</t>
  </si>
  <si>
    <t>Convenio Guarne</t>
  </si>
  <si>
    <t>Establecer las bases y criterios generales de cooperación interinstitucional entre la INSTITUCIÓN UNIVERSITARIA DIGITAL DE ANTIOQUIA – IU. DIGITAL y EL MUNICIPIO DE GUARNE, sobre los cuales realizarán acciones conjuntas de colaboración
académica, científica y cultural para el desarrollo de sus objetos sociales; en este sentido, LAS PARTES se comprometen a aunar esfuerzos especialmente para fortalecer el acceso a la educación de la población del Municipio de Guarne, así como de los funcionarios y colaboradores adscritos a la administración. de colaboración académica, científica y cultural para el desarrollo de sus objetos sociales.</t>
  </si>
  <si>
    <t>El plazo de ejecución del convenio específico será de un (02) años contado a partir del perfeccionamiento y podrá ser prorrogado de común acuerdo por LAS PARTES, previa revisión de los resultados de este, por escrito.</t>
  </si>
  <si>
    <t>IUD2024318</t>
  </si>
  <si>
    <t>Mary Luz Lopera Orrego</t>
  </si>
  <si>
    <t>Prestación de servicios de apoyo a la gestión para el desarrollo de procesos articulados a prácticas de la Facultad de Ciencias Económicas, Administrativas y Contables de la Vicerrectoría Académica.</t>
  </si>
  <si>
    <t>IUD2024319</t>
  </si>
  <si>
    <t>Ana Milé Muñoz Claros</t>
  </si>
  <si>
    <t>IUD2024320</t>
  </si>
  <si>
    <t>Prestar servicios de apoyo para el desarrollo de aplicaciones institucionales, componentes web, desarrollo e implementación de pruebas unitarias automatizadas y soporte técnico a las herramientas y portales web de la Institución Universitaria Digital de Antioquia.</t>
  </si>
  <si>
    <t>IUD2024321</t>
  </si>
  <si>
    <t>IUD2024322</t>
  </si>
  <si>
    <t xml:space="preserve">Juan David Gil Villa </t>
  </si>
  <si>
    <t>El plazo de ejecución del contrato será de cuatro (4) meses,, previo cumplimiento de los requisitos de perfeccionamiento y ejecución y aprobación de la garantía única, sin superar el 13 de diciembre de 2024.</t>
  </si>
  <si>
    <t>IUD2024325</t>
  </si>
  <si>
    <t>Prestar los servicios para el soporte y mantenimiento para los módulos de la fase 2, de la plataforma informática de Gestión Administrativa G + de la Institución Universitaria Digital de Antioquia.</t>
  </si>
  <si>
    <t>El plazo de ejecución del contrato será de doce (9) meses y veinticinco (25) dias , contados a partir de la aprobación de la garantía única, previo cumplimiento de los requisitos de perfeccionamiento y ejecución.</t>
  </si>
  <si>
    <t>IUD2024327</t>
  </si>
  <si>
    <t>Kevin Andrés Saldarriaga</t>
  </si>
  <si>
    <t>Prestación de servicios de apoyo a la gestión para el desarrollo del proceso de Prácticas profesionales de la Vicerrectoría Académica.</t>
  </si>
  <si>
    <t>IUD2024329</t>
  </si>
  <si>
    <t>Wilfran Camilo Valencia Goez</t>
  </si>
  <si>
    <t>IUD2024330</t>
  </si>
  <si>
    <t>Sandra Milena Acosta Sanchez</t>
  </si>
  <si>
    <t>El plazo de ejecución del contrato será de tres (03) meses, previo cumplimiento de los requisitos de perfeccionamiento y ejecución, sin superar el 31 de diciembre de 2024.</t>
  </si>
  <si>
    <t>IUD2024331/OC129175</t>
  </si>
  <si>
    <t>Nueva Era Soluciones SAS</t>
  </si>
  <si>
    <t>IUD2024332</t>
  </si>
  <si>
    <t>Deimer Alberto Berrio Copete</t>
  </si>
  <si>
    <t>Prestación de servicios profesionales para la gestión, la articulación, el posicionamiento y acompañamiento de Bienestar Institucional con los estudiantes de la IU. Digital ubicados en territorios de interés como la Región de Urabá en el Departamento de Antioquia, a partir de las estrategias de Permanencia y en desarrollo del proceso de Bienestar de la IU. Digital de Antioquia.</t>
  </si>
  <si>
    <t>El plazo de ejecución del contrato será de TRES (3) meses, previo cumplimiento de los requisitos de perfeccionamiento y ejecución, sin superar el 31 de diciembre de 2024.</t>
  </si>
  <si>
    <t>IUD2024333</t>
  </si>
  <si>
    <t>Sara Londoño Martinez</t>
  </si>
  <si>
    <t>Apoyo jurídico como practicante de derecho en la ejecución de actividades encaminadas al desarrollo, acompañamiento, revisión, evaluación, monitoreo de la parte legal propias de la Oficina Asesora de Auditoría Interna y del ejercicio de acciones orientadas a la mejora de los procesos de la Institución Universitaria Digital de Antioquia". (Estudiante realizando sus prácticas de derecho, séptimo semestre)</t>
  </si>
  <si>
    <t>El plazo de ejecución del contrato como practicante de derecho será de CIENTO OCHENTA DÍAS (180) días, previo cumplimiento de los requisitos de perfeccionamiento y ejecución. y sin sobrepasar el 31 de diciembre de 2024.</t>
  </si>
  <si>
    <t>IUD2024335</t>
  </si>
  <si>
    <t>Andres Gonzalez Gonzalez</t>
  </si>
  <si>
    <t>Prestación de servicios de apoyo a la gestión para el acompañamiento de procesos académico-administrativos de la Facultad de Educación, para la IU Digital de Antioquia.</t>
  </si>
  <si>
    <t>El plazo de ejecución del contrato será de 120 días calendario, sin superar el 30 de diciembre de 2024, previo cumplimiento de los requisitos de perfeccionamiento y ejecución.</t>
  </si>
  <si>
    <t>IUD2024336</t>
  </si>
  <si>
    <t>Diplomas, Actas y Carpetas</t>
  </si>
  <si>
    <t>Adquirir diplomas personalizados, actas de grado personalizadas y carpetas personalizadas, de acuerdo con los diseños comunicados por la Institución Universitaria Digital de Antioquia, para entregar a los estudiantes que finalizan satisfactoriamente su plan de estudios.</t>
  </si>
  <si>
    <t>El plazo de ejecución del contrato será de cinco (05) meses, contados a partir de la aprobación de las garantías a que haya lugar, previo cumplimiento de los requisitos de perfeccionamiento y ejecución. En ningún caso el perfeccionamiento del contrato podrá exceder la presente anualidad.</t>
  </si>
  <si>
    <t>IUD2024337</t>
  </si>
  <si>
    <t>Erika Juliana Bedoya Cedeño</t>
  </si>
  <si>
    <t>Prestación de servicios para apoyar los procesos administrativos de la Facultad de Ciencias y Humanidades de la IU. Digital de Antioquia</t>
  </si>
  <si>
    <t>IUD2024338</t>
  </si>
  <si>
    <t>Convenio Utede- ITA</t>
  </si>
  <si>
    <t>El presente Convenio Interadministrativo Marco tiene por objeto establecer las bases y criterios generales de cooperación interinstitucional entre la INSTITUCIÓN UNIVERSITARIA DIGITAL DE ANTIOQUIA – IU DIGITAL y la INSTITUCIÓN UNIVERSITARIA TÉCNICA PARA EL DESARROLLO PROFESIONAL – UTEDÉ ANTES ITA, sobre los cuales realizarán acciones conjuntas de colaboración académica, científica y cultural para el desarrollo de sus objetos sociales; en este sentido, LAS PARTES se comprometen a aunar esfuerzos especialmente para fortalecer el acceso a la educación de la población de la comunidad académica.</t>
  </si>
  <si>
    <t>DURACIÓN. El presente convenio tendrá una duración de cinco (5) años contados a partir de su perfeccionamiento y podrá ser prorrogado de común acuerdo por escrito por LAS PARTES, previa revisión de sus resultados. LAS PARTES podrán darlo por terminado manifestando por escrito su intención, con una antelación de seis (6) meses a la fecha del término de ejecución estipulado. En todo caso, LAS PARTES adelantarán y coordinarán todas las actividades tendientes a la culminación y al cumplimiento de los compromisos adquiridos mediante este convenio.</t>
  </si>
  <si>
    <t>Subasta Inversa</t>
  </si>
  <si>
    <t>IUD2024342/130220</t>
  </si>
  <si>
    <t>Desfibriladores Externos Automáticos - DEA y sus gabinetes</t>
  </si>
  <si>
    <t>Compraventa de Desfibriladores Externos Automáticos - DEA y sus gabinetes para uso de la Institución Universitaria Digital de Antioquia.</t>
  </si>
  <si>
    <t>El plazo de ejecución del contrato será de cuarenta y cinco (45) días hábiles. En ningún caso la ejecución del contrato podrá exceder el 31 de diciembre de 2024.</t>
  </si>
  <si>
    <t>IUD2024343</t>
  </si>
  <si>
    <t>Flor Enith Hoyos Agudelo</t>
  </si>
  <si>
    <t>Prestar servicios profesionales en el apoyo a la gestión del proyecto de habilidades para la vida en la IU Digital de Antioquia.</t>
  </si>
  <si>
    <t>IUD2024345</t>
  </si>
  <si>
    <t>María Mercedes Lagos Pérez</t>
  </si>
  <si>
    <t>El plazo de ejecución del contrato será de dos (2) meses, previo cumplimiento de los requisitos de perfeccionamiento y ejecución, sin superar el 31 de diciembre de 2024.</t>
  </si>
  <si>
    <t>IUD2024348</t>
  </si>
  <si>
    <t>Ricardo Vasquez Arroyave</t>
  </si>
  <si>
    <t>Prestar servicios profesionales a la Unidad de Innovación Educativa de la Institución Universitaria Digital de Antioquia.</t>
  </si>
  <si>
    <t>IUD2024349</t>
  </si>
  <si>
    <t>Prestación de servicios profesionales de apoyo para la satisfacción de los requerimientos administrativos y la ejecución de planes y proyectos asociados al proceso de Gestión Logística a cargo de la Dirección de Servicios Generales de la IU. Digital de Antioquia, en aras de dar cumplimiento al Plan de Desarrollo 2023-2026 «Digitalidad Próxima».</t>
  </si>
  <si>
    <t>El plazo de ejecución del contrato será por dos (2) meses, el plazo se computará a partir de la suscripción e inicio en la plataforma del Secop II, previo cumplimiento de los requisitos de perfeccionamiento y ejecución.</t>
  </si>
  <si>
    <t>IUD2024350</t>
  </si>
  <si>
    <t>Tatiana Avendaño Arboleda</t>
  </si>
  <si>
    <t>Prestación de servicios de apoyo a la gestión para el acompañamiento de procesos académico-administrativos de la Dirección de Investigación, para la IU Digital de Antioquia.</t>
  </si>
  <si>
    <t>El plazo de ejecución del contrato será de 90 días calendario, sin superar el 30 de diciembre de 2024, previo cumplimiento de los requisitos de perfeccionamiento y ejecución.</t>
  </si>
  <si>
    <t>IUD2024351</t>
  </si>
  <si>
    <t>Mariana Carolina Echeverri Baena</t>
  </si>
  <si>
    <t>El plazo de ejecución del contrato será de dos (02) meses, sin superar el 31 de diciembre del 2024, previo cumplimiento de los requisitos de perfeccionamiento y ejecución.</t>
  </si>
  <si>
    <t>IUD2024352</t>
  </si>
  <si>
    <t>Manuela Zapata Mesa</t>
  </si>
  <si>
    <t>Prestación de servicios profesionales como abogada, con plena autonomía técnica y administrativa, en aras de apoyar integralmente las actividades orientadas desde de la Dirección de Servicios Generales de la IU. Digital de Antioquia que satisfacen el Plan de Desarrollo 2023-2026 «Digitalidad Próxima»”.</t>
  </si>
  <si>
    <t>IUD2024353</t>
  </si>
  <si>
    <t>Miguel Ángel Arango Cifuentes</t>
  </si>
  <si>
    <t>Prestación de servicios profesionales estratégica y administrativa en Auditoría para la ejecución de actividades encaminadas al desarrollo, monitoreo, seguimiento, acompañamiento, revisión, evaluación de los roles específicos de la Oficina Asesora de Auditoría Interna y del ejercicio de acciones orientadas a la mejora de los procesos de la Institución Universitaria Digital de Antioquia.</t>
  </si>
  <si>
    <t>El plazo de ejecución del contrato será de DOS (2) MESES, previo cumplimiento de los requisitos de perfeccionamiento y ejecución, sin sobre pasar el 31 de diciembre de 2024.</t>
  </si>
  <si>
    <t>IUD2024354</t>
  </si>
  <si>
    <t>Rocío Mileth Daza Ferreira</t>
  </si>
  <si>
    <t>IUD2024355</t>
  </si>
  <si>
    <t>In-Ova s.a.s</t>
  </si>
  <si>
    <t>Aunar esfuerzos ente In-Ova S.A.S. y la Institución Universitaria Digital de Antioquia, para impulsar programas, proyectos y servicios que impacten positivamente la ruralidad y otros grupos de valor, especialmente en la aplicación del ecosistema de herramientas digitales.</t>
  </si>
  <si>
    <t>El plazo de ejecución del contrato será de cinco (05) años, sin superar el 31 de diciembre de 2029, contados a partir de la suscripción del convenio marco.</t>
  </si>
  <si>
    <t>IUD2024357</t>
  </si>
  <si>
    <t>Natalia Gutierrez Bedoya</t>
  </si>
  <si>
    <t>Establecer acciones en el marco de la Salud Mental, desarrollando estrategias de promoción de la salud y Prevención de la enfermedad, por medio de procesos que integren el Sistema de Bienestar y fomente la Cultura Organizacional, determinando un plan de acción que se pueda ejecutar desde una capacidad instalada en la Institución Universitaria Digital de Antioquia.</t>
  </si>
  <si>
    <t>El plazo de ejecución del contrato será de sesenta (60) días calendario, sin superar el 31 de diciembre de 2024, previo cumplimiento de los requisitos de perfeccionamiento y ejecución.</t>
  </si>
  <si>
    <t>IUD2024361</t>
  </si>
  <si>
    <t>Natalia Andrea Godoy Toro</t>
  </si>
  <si>
    <t>Prestar servicios de apoyo en soporte técnico a la infraestructura tecnológica de la Institución Universitaria Digital de Antioquia.</t>
  </si>
  <si>
    <t>Jeffrey Bonny Miranda González</t>
  </si>
  <si>
    <t>Prestar servicios profesionales de apoyo para la Unidad de Innovación Educativa de la Institución Universitaria Digital de Antioquia.</t>
  </si>
  <si>
    <t>2024-0998</t>
  </si>
  <si>
    <t>2024-0997</t>
  </si>
  <si>
    <t>2024-1004</t>
  </si>
  <si>
    <t>2024-1003</t>
  </si>
  <si>
    <t>2024-1006</t>
  </si>
  <si>
    <t>IUD2024422</t>
  </si>
  <si>
    <t>Elda Monica Restrepo Aguirre</t>
  </si>
  <si>
    <t>Prestación de servicios profesionales para el apoyo en la ejecución de actividades de presencia territorial relacionadas con los programas y proyectos de laVicerrectoría de Extensión desde lo administrativo, técnico y operativo.</t>
  </si>
  <si>
    <t>2024-1058</t>
  </si>
  <si>
    <t>Prestar servicios Profesionales de apoyo para la Unidad de Innovación Educativa de la Institución Universitaria Digital de Antioquia.</t>
  </si>
  <si>
    <t>2024-1000</t>
  </si>
  <si>
    <t>2024-1057</t>
  </si>
  <si>
    <t>Juan Camilo Palacios Mosquera</t>
  </si>
  <si>
    <t>pendiente</t>
  </si>
  <si>
    <t>TIPO DOCUMENTO</t>
  </si>
  <si>
    <t>ID DE NUEVO CONTRATISTA</t>
  </si>
  <si>
    <t>NOMBRE DE NUEVO CONTRATISTA</t>
  </si>
  <si>
    <t>FECHA DE MODIFICACIÓN</t>
  </si>
  <si>
    <t xml:space="preserve">VALOR </t>
  </si>
  <si>
    <t>FECHA CDP</t>
  </si>
  <si>
    <t>FECHA CRP</t>
  </si>
  <si>
    <t>MODIFICACIÓN PÓLIZAS</t>
  </si>
  <si>
    <t>FECHA POLIZA</t>
  </si>
  <si>
    <t>FECHA DE APROBACION SECOP</t>
  </si>
  <si>
    <t>FECHA DE TERMINACIÓN PRORROGA</t>
  </si>
  <si>
    <t>FIN DE AMPLIACIÓN ARL</t>
  </si>
  <si>
    <t>OBSERVACIÓN</t>
  </si>
  <si>
    <t>ADICIÓN</t>
  </si>
  <si>
    <t>2024-0811</t>
  </si>
  <si>
    <t>PRORROGA</t>
  </si>
  <si>
    <t>2024-0812</t>
  </si>
  <si>
    <t>2024-0815</t>
  </si>
  <si>
    <t>MODIFICACIÓN</t>
  </si>
  <si>
    <t>SUSPENSIÓN</t>
  </si>
  <si>
    <t>REANUDACIÓN</t>
  </si>
  <si>
    <t>2024-0568</t>
  </si>
  <si>
    <t>2024-1498</t>
  </si>
  <si>
    <t>2024-1439</t>
  </si>
  <si>
    <t>2024-0566</t>
  </si>
  <si>
    <t>2024-1401</t>
  </si>
  <si>
    <t>2024-1408</t>
  </si>
  <si>
    <t>2024-0583</t>
  </si>
  <si>
    <t>2024-1539</t>
  </si>
  <si>
    <t>2024-0577</t>
  </si>
  <si>
    <t>2024-1404</t>
  </si>
  <si>
    <t>2024-0580</t>
  </si>
  <si>
    <t>2024-0582</t>
  </si>
  <si>
    <t>2024-1438</t>
  </si>
  <si>
    <t>2024-0631</t>
  </si>
  <si>
    <t>2024-1502</t>
  </si>
  <si>
    <t>2024-0633</t>
  </si>
  <si>
    <t>2024-1535</t>
  </si>
  <si>
    <t>la presente modificación incluye una nueva obligación especifica.</t>
  </si>
  <si>
    <t>2024-0581</t>
  </si>
  <si>
    <t>2024-1490</t>
  </si>
  <si>
    <t>2024-0659</t>
  </si>
  <si>
    <t>2024-1584</t>
  </si>
  <si>
    <t>2024-0428</t>
  </si>
  <si>
    <t>2024-0432</t>
  </si>
  <si>
    <t>2024-1619</t>
  </si>
  <si>
    <t>2024-0420</t>
  </si>
  <si>
    <t>2024-1395</t>
  </si>
  <si>
    <t>2024-0427</t>
  </si>
  <si>
    <t>2024-0421</t>
  </si>
  <si>
    <t>2024-0422</t>
  </si>
  <si>
    <t>2024-0424</t>
  </si>
  <si>
    <t>2024-0423</t>
  </si>
  <si>
    <t>2024-1399</t>
  </si>
  <si>
    <t>2024-0425</t>
  </si>
  <si>
    <t>2024-0578</t>
  </si>
  <si>
    <t>2024-1543</t>
  </si>
  <si>
    <t>2024-0565</t>
  </si>
  <si>
    <t>2024-1563</t>
  </si>
  <si>
    <t>2024-0426</t>
  </si>
  <si>
    <t>2024-1400</t>
  </si>
  <si>
    <t>2024-0564</t>
  </si>
  <si>
    <t>2024-1440</t>
  </si>
  <si>
    <t>2024-0579</t>
  </si>
  <si>
    <t>2024-1544</t>
  </si>
  <si>
    <t>2024-1441</t>
  </si>
  <si>
    <t>2024-0567</t>
  </si>
  <si>
    <t>2024-1486</t>
  </si>
  <si>
    <t>2024-0584</t>
  </si>
  <si>
    <t>2024-1542</t>
  </si>
  <si>
    <t>2024-1418</t>
  </si>
  <si>
    <t>2024-1570</t>
  </si>
  <si>
    <t>2024-0619</t>
  </si>
  <si>
    <t>2024-1403</t>
  </si>
  <si>
    <t>2024-0664</t>
  </si>
  <si>
    <t>2024-1492</t>
  </si>
  <si>
    <t>2024-0657</t>
  </si>
  <si>
    <t>2024-1559</t>
  </si>
  <si>
    <t>2024-0665</t>
  </si>
  <si>
    <t>2024-1493</t>
  </si>
  <si>
    <t>2024-0666</t>
  </si>
  <si>
    <t>2024-1565</t>
  </si>
  <si>
    <t>2024-1494</t>
  </si>
  <si>
    <t>2024-0658</t>
  </si>
  <si>
    <t>2024-1564</t>
  </si>
  <si>
    <t>2024-0660</t>
  </si>
  <si>
    <t>2024-1585</t>
  </si>
  <si>
    <t>2024-0663</t>
  </si>
  <si>
    <t>2024-1589</t>
  </si>
  <si>
    <t>2024-0632</t>
  </si>
  <si>
    <t>2024-1560</t>
  </si>
  <si>
    <t>2024-0530</t>
  </si>
  <si>
    <t>2024-0529</t>
  </si>
  <si>
    <t>2024-0542</t>
  </si>
  <si>
    <t>2024-1406</t>
  </si>
  <si>
    <t>2024-1462</t>
  </si>
  <si>
    <t>2024-1397</t>
  </si>
  <si>
    <t>2024-0618</t>
  </si>
  <si>
    <t>2024-1412</t>
  </si>
  <si>
    <t>2024-0620</t>
  </si>
  <si>
    <t>2024-1482</t>
  </si>
  <si>
    <t>2024-0628</t>
  </si>
  <si>
    <t>2024-1411</t>
  </si>
  <si>
    <t>2024-0629</t>
  </si>
  <si>
    <t>2024-1445</t>
  </si>
  <si>
    <t>2024-0623</t>
  </si>
  <si>
    <t>2024-1442</t>
  </si>
  <si>
    <t>2024-0522</t>
  </si>
  <si>
    <t>2024-0624</t>
  </si>
  <si>
    <t>2024-1444</t>
  </si>
  <si>
    <t>2024-0626</t>
  </si>
  <si>
    <t>2024-1443</t>
  </si>
  <si>
    <t>2024-0635</t>
  </si>
  <si>
    <t>2024-1587</t>
  </si>
  <si>
    <t>2024-0592</t>
  </si>
  <si>
    <t>2024-1452</t>
  </si>
  <si>
    <t>2024-0627</t>
  </si>
  <si>
    <t>2024-1450</t>
  </si>
  <si>
    <t>2024-0653</t>
  </si>
  <si>
    <t>2024-1519</t>
  </si>
  <si>
    <t>2024-0625</t>
  </si>
  <si>
    <t>2024-1483</t>
  </si>
  <si>
    <t>2024-0599</t>
  </si>
  <si>
    <t>2024-1603</t>
  </si>
  <si>
    <t>2024-0598</t>
  </si>
  <si>
    <t>2024-1518</t>
  </si>
  <si>
    <t>2024-0527</t>
  </si>
  <si>
    <t>2024-1602</t>
  </si>
  <si>
    <t>revisar la parte del Otrosì     N.T.</t>
  </si>
  <si>
    <t>2024-0640</t>
  </si>
  <si>
    <t>2024-1572</t>
  </si>
  <si>
    <t>Se adiciona la obligación especifica numero 10.</t>
  </si>
  <si>
    <t>2024-0650</t>
  </si>
  <si>
    <t>2024-1511</t>
  </si>
  <si>
    <t>2024-0593</t>
  </si>
  <si>
    <t>2024-1624</t>
  </si>
  <si>
    <t>2024-0595</t>
  </si>
  <si>
    <t>2024-1481</t>
  </si>
  <si>
    <t>2024-0612</t>
  </si>
  <si>
    <t>2024-1485</t>
  </si>
  <si>
    <t>2024-0591</t>
  </si>
  <si>
    <t>2024-1513</t>
  </si>
  <si>
    <t>2024-0637</t>
  </si>
  <si>
    <t>2024-1573</t>
  </si>
  <si>
    <t>2024-0590</t>
  </si>
  <si>
    <t>2024-1484</t>
  </si>
  <si>
    <t>2024-0613</t>
  </si>
  <si>
    <t>2024-1606</t>
  </si>
  <si>
    <t>2024-0634</t>
  </si>
  <si>
    <t>2024-1521</t>
  </si>
  <si>
    <t>2024-0604</t>
  </si>
  <si>
    <t>2024-1548</t>
  </si>
  <si>
    <t>2024-1546</t>
  </si>
  <si>
    <t>2024-0524</t>
  </si>
  <si>
    <t>2024-1499</t>
  </si>
  <si>
    <t>2024-0521</t>
  </si>
  <si>
    <t>2024-0709</t>
  </si>
  <si>
    <t>2024-1571</t>
  </si>
  <si>
    <t>2024-0523</t>
  </si>
  <si>
    <t>2024-1405</t>
  </si>
  <si>
    <t>2024-0708</t>
  </si>
  <si>
    <t>2024-1541</t>
  </si>
  <si>
    <t>2024-0525</t>
  </si>
  <si>
    <t>2024-1577</t>
  </si>
  <si>
    <t>2024-0586</t>
  </si>
  <si>
    <t>2024-1398</t>
  </si>
  <si>
    <t>2024-0587</t>
  </si>
  <si>
    <t>2024-1407</t>
  </si>
  <si>
    <t>2024-0588</t>
  </si>
  <si>
    <t>2024-1410</t>
  </si>
  <si>
    <t>2024-0570</t>
  </si>
  <si>
    <t>2024-1409</t>
  </si>
  <si>
    <t>2024-0569</t>
  </si>
  <si>
    <t>2024-1515</t>
  </si>
  <si>
    <t>2024-0674</t>
  </si>
  <si>
    <t>2024-1609</t>
  </si>
  <si>
    <t>2024-0661</t>
  </si>
  <si>
    <t>2024-1592</t>
  </si>
  <si>
    <t>2024-0574</t>
  </si>
  <si>
    <t>2024-1517</t>
  </si>
  <si>
    <t>2024-0892                                                                                                                                                                                       2024-0906</t>
  </si>
  <si>
    <t>2024-0692</t>
  </si>
  <si>
    <t>2024-1569</t>
  </si>
  <si>
    <t>2024-0693</t>
  </si>
  <si>
    <t>2024-1568</t>
  </si>
  <si>
    <t>2024-0573</t>
  </si>
  <si>
    <t>2024-1501</t>
  </si>
  <si>
    <t>2024-0704</t>
  </si>
  <si>
    <t>2024-0572</t>
  </si>
  <si>
    <t>2024-1453</t>
  </si>
  <si>
    <t>2024-0697</t>
  </si>
  <si>
    <t>2024-1562</t>
  </si>
  <si>
    <t>2024-0636</t>
  </si>
  <si>
    <t>2024-1550</t>
  </si>
  <si>
    <t>2024-0671</t>
  </si>
  <si>
    <t>2024-1604</t>
  </si>
  <si>
    <t>2024-0694</t>
  </si>
  <si>
    <t>2024-1540</t>
  </si>
  <si>
    <t>2024-1597</t>
  </si>
  <si>
    <t>2024-0655</t>
  </si>
  <si>
    <t>2024-1514</t>
  </si>
  <si>
    <t>2024-0654</t>
  </si>
  <si>
    <t>2024-1516</t>
  </si>
  <si>
    <t>2024-0600</t>
  </si>
  <si>
    <t>2024-1608</t>
  </si>
  <si>
    <t>2024-0603</t>
  </si>
  <si>
    <t>2024-1547</t>
  </si>
  <si>
    <t>2024-0673</t>
  </si>
  <si>
    <t>2024-1561</t>
  </si>
  <si>
    <t>2024-0672</t>
  </si>
  <si>
    <t>2024-1590</t>
  </si>
  <si>
    <t>2024-0656</t>
  </si>
  <si>
    <t>2024-1537</t>
  </si>
  <si>
    <t>2024-0675</t>
  </si>
  <si>
    <t>2024-1576</t>
  </si>
  <si>
    <t>2024-0651</t>
  </si>
  <si>
    <t>2024-1536</t>
  </si>
  <si>
    <t>2024-0652</t>
  </si>
  <si>
    <t>2024-1491</t>
  </si>
  <si>
    <t>2024-0710</t>
  </si>
  <si>
    <t>2024-1605</t>
  </si>
  <si>
    <t>2024-0724</t>
  </si>
  <si>
    <t>2024-1588</t>
  </si>
  <si>
    <t>2024-0609</t>
  </si>
  <si>
    <t>2024-1596</t>
  </si>
  <si>
    <t>2024-0712</t>
  </si>
  <si>
    <t>2024-1598</t>
  </si>
  <si>
    <t>2024-0699</t>
  </si>
  <si>
    <t>2024-1593</t>
  </si>
  <si>
    <t>2024-0608</t>
  </si>
  <si>
    <t>2024-1620</t>
  </si>
  <si>
    <t>2024-0528</t>
  </si>
  <si>
    <t>2024-1610</t>
  </si>
  <si>
    <t>2024-0662</t>
  </si>
  <si>
    <t>2024-1607</t>
  </si>
  <si>
    <t>2024-0678</t>
  </si>
  <si>
    <t>2024-1599</t>
  </si>
  <si>
    <t>2024-0683</t>
  </si>
  <si>
    <t>2024-1611</t>
  </si>
  <si>
    <t>Ya se habló con la abogada Elizabeth y está pendiente el ajuste</t>
  </si>
  <si>
    <t>2024-0722</t>
  </si>
  <si>
    <t>2024-1600</t>
  </si>
  <si>
    <t>2024-0596</t>
  </si>
  <si>
    <t>2024-1613</t>
  </si>
  <si>
    <t>2024-0737</t>
  </si>
  <si>
    <t>2024-1618</t>
  </si>
  <si>
    <t>2024-0711</t>
  </si>
  <si>
    <t>2024-1574</t>
  </si>
  <si>
    <t>2024-0589</t>
  </si>
  <si>
    <t>2024-1622</t>
  </si>
  <si>
    <t>2024-0594</t>
  </si>
  <si>
    <t>2024-0622</t>
  </si>
  <si>
    <t>2024-1594</t>
  </si>
  <si>
    <t>2024-0695</t>
  </si>
  <si>
    <t>2024-1549</t>
  </si>
  <si>
    <t>2024-0706</t>
  </si>
  <si>
    <t>2024-0739</t>
  </si>
  <si>
    <t>2024-1628</t>
  </si>
  <si>
    <t>2024-0721</t>
  </si>
  <si>
    <t>2024-1638</t>
  </si>
  <si>
    <t>2024-0750</t>
  </si>
  <si>
    <t>2024-1626</t>
  </si>
  <si>
    <t>2024-0720</t>
  </si>
  <si>
    <t>2024-1633</t>
  </si>
  <si>
    <t>2024-0759</t>
  </si>
  <si>
    <t>2024-1623</t>
  </si>
  <si>
    <t>2024-0760</t>
  </si>
  <si>
    <t>2024-1640</t>
  </si>
  <si>
    <t>2024-0753</t>
  </si>
  <si>
    <t>2024-0752</t>
  </si>
  <si>
    <t>2024-0740</t>
  </si>
  <si>
    <t>2024-0738</t>
  </si>
  <si>
    <t>2024-1652</t>
  </si>
  <si>
    <t xml:space="preserve">IUD2024207
</t>
  </si>
  <si>
    <t>2024-0526</t>
  </si>
  <si>
    <t xml:space="preserve">IUD2024241
</t>
  </si>
  <si>
    <t>2024-0520</t>
  </si>
  <si>
    <t>2024-1637</t>
  </si>
  <si>
    <t xml:space="preserve">IUD2024151
</t>
  </si>
  <si>
    <t>2024-0680</t>
  </si>
  <si>
    <t>2024-1658</t>
  </si>
  <si>
    <t xml:space="preserve">IUD2024141
</t>
  </si>
  <si>
    <t>2024-0773</t>
  </si>
  <si>
    <t>2024-0772</t>
  </si>
  <si>
    <t>2024-0767</t>
  </si>
  <si>
    <t>2024-1666</t>
  </si>
  <si>
    <t>2024-0766</t>
  </si>
  <si>
    <t>2024-1649</t>
  </si>
  <si>
    <t>2024-0762</t>
  </si>
  <si>
    <t>2024-1651</t>
  </si>
  <si>
    <t>2024-0761</t>
  </si>
  <si>
    <t>2024-1648</t>
  </si>
  <si>
    <t>2024-0698</t>
  </si>
  <si>
    <t>2024-1676</t>
  </si>
  <si>
    <t>2024-0783</t>
  </si>
  <si>
    <t>2024-1685</t>
  </si>
  <si>
    <t>2024-1689</t>
  </si>
  <si>
    <t>2024-1710</t>
  </si>
  <si>
    <t>2024-1647</t>
  </si>
  <si>
    <t>2024-0801</t>
  </si>
  <si>
    <t>2024-1712</t>
  </si>
  <si>
    <t>2024-0799</t>
  </si>
  <si>
    <t>2024-1742</t>
  </si>
  <si>
    <t>2024-1745</t>
  </si>
  <si>
    <t>2024-0797</t>
  </si>
  <si>
    <t>2024-1663</t>
  </si>
  <si>
    <t>2024-0778</t>
  </si>
  <si>
    <t>2024-1743</t>
  </si>
  <si>
    <t>2024-0705</t>
  </si>
  <si>
    <t>2024-0804</t>
  </si>
  <si>
    <t>2024-1739</t>
  </si>
  <si>
    <t>2024-0821</t>
  </si>
  <si>
    <t>2024-1711</t>
  </si>
  <si>
    <t>2024-0684</t>
  </si>
  <si>
    <t>2024-1709</t>
  </si>
  <si>
    <t>2024-1696</t>
  </si>
  <si>
    <t>2024-0719</t>
  </si>
  <si>
    <t>2024-1673</t>
  </si>
  <si>
    <t>2024-1641</t>
  </si>
  <si>
    <t>2024-1667</t>
  </si>
  <si>
    <t>2024-1713</t>
  </si>
  <si>
    <t>2024-0754</t>
  </si>
  <si>
    <t>2024-1642</t>
  </si>
  <si>
    <t>2024-0841</t>
  </si>
  <si>
    <t>2024-1779</t>
  </si>
  <si>
    <t>2024-0840</t>
  </si>
  <si>
    <t>2024-1783</t>
  </si>
  <si>
    <t>2024-1797</t>
  </si>
  <si>
    <t>2024-0853</t>
  </si>
  <si>
    <t>2024-1796</t>
  </si>
  <si>
    <t>2024-0851</t>
  </si>
  <si>
    <t>2024-1798</t>
  </si>
  <si>
    <t>2024-0847</t>
  </si>
  <si>
    <t>2024-1814</t>
  </si>
  <si>
    <t>2024-0833</t>
  </si>
  <si>
    <t>2024-1806</t>
  </si>
  <si>
    <t>2024-0844</t>
  </si>
  <si>
    <t>2024-1789</t>
  </si>
  <si>
    <t>2024-1841</t>
  </si>
  <si>
    <t>2024-0807</t>
  </si>
  <si>
    <t>2024-1801</t>
  </si>
  <si>
    <t>2024-0836</t>
  </si>
  <si>
    <t>2024-0866</t>
  </si>
  <si>
    <t>2024-1815</t>
  </si>
  <si>
    <t>2024-0877</t>
  </si>
  <si>
    <t>2024-1839</t>
  </si>
  <si>
    <t>2024-0874</t>
  </si>
  <si>
    <t>2024-1840</t>
  </si>
  <si>
    <t>2024-0876</t>
  </si>
  <si>
    <t>2024-1836</t>
  </si>
  <si>
    <t>2024-0897</t>
  </si>
  <si>
    <t>2024-0899</t>
  </si>
  <si>
    <t>2024-0892                                                                                                                                                                                                                                                                                                                                                                                                                              2024-0906</t>
  </si>
  <si>
    <t>13-jun-2024 14-jun-2024</t>
  </si>
  <si>
    <t>2024-0769</t>
  </si>
  <si>
    <t>2024-1662</t>
  </si>
  <si>
    <t>2024-0763</t>
  </si>
  <si>
    <t>2024-1646</t>
  </si>
  <si>
    <t>2024-0768</t>
  </si>
  <si>
    <t>2024-1683</t>
  </si>
  <si>
    <t>2024-0765</t>
  </si>
  <si>
    <t>2024-1688</t>
  </si>
  <si>
    <t>2024-0764</t>
  </si>
  <si>
    <t>2024-1679</t>
  </si>
  <si>
    <t>2024-0776</t>
  </si>
  <si>
    <t>2024-1714</t>
  </si>
  <si>
    <t>2024-0777</t>
  </si>
  <si>
    <t>2024-1650</t>
  </si>
  <si>
    <t>2024-0774</t>
  </si>
  <si>
    <t>2024-1737</t>
  </si>
  <si>
    <t>2024-0696</t>
  </si>
  <si>
    <t>2024-1682</t>
  </si>
  <si>
    <t>2024-0793</t>
  </si>
  <si>
    <t>2024-1786</t>
  </si>
  <si>
    <t>2024-1787</t>
  </si>
  <si>
    <t>2024-0775</t>
  </si>
  <si>
    <t>2024-1686</t>
  </si>
  <si>
    <t>2024-0798</t>
  </si>
  <si>
    <t>2024-1736</t>
  </si>
  <si>
    <t>2024-0800</t>
  </si>
  <si>
    <t>2024-1834</t>
  </si>
  <si>
    <t>2024-0806</t>
  </si>
  <si>
    <t>2024-1740</t>
  </si>
  <si>
    <t>2024-0814</t>
  </si>
  <si>
    <t>2024-1782</t>
  </si>
  <si>
    <t>2024-0817</t>
  </si>
  <si>
    <t>2024-1795</t>
  </si>
  <si>
    <t>2024-0805</t>
  </si>
  <si>
    <t>2024-1716</t>
  </si>
  <si>
    <t>2024-0843</t>
  </si>
  <si>
    <t>2024-1784</t>
  </si>
  <si>
    <t>2024-0842</t>
  </si>
  <si>
    <t>2024-1788</t>
  </si>
  <si>
    <t>2024-0839</t>
  </si>
  <si>
    <t>2024-1785</t>
  </si>
  <si>
    <t>2024-0834</t>
  </si>
  <si>
    <t>2024-1741</t>
  </si>
  <si>
    <t>2024-0852</t>
  </si>
  <si>
    <t>2024-1804</t>
  </si>
  <si>
    <t>2024-0846</t>
  </si>
  <si>
    <t>2024-1800</t>
  </si>
  <si>
    <t>2024-0849</t>
  </si>
  <si>
    <t>2024-1807</t>
  </si>
  <si>
    <t>2024-0835</t>
  </si>
  <si>
    <t>2024-1738</t>
  </si>
  <si>
    <t>2024-0830</t>
  </si>
  <si>
    <t>2024-1799</t>
  </si>
  <si>
    <t>2024-0832</t>
  </si>
  <si>
    <t>2024-1858</t>
  </si>
  <si>
    <t>2024-0864</t>
  </si>
  <si>
    <t>2024-0865</t>
  </si>
  <si>
    <t>2024-1816</t>
  </si>
  <si>
    <t>2024-0873</t>
  </si>
  <si>
    <t>2024-1818</t>
  </si>
  <si>
    <t>2024-0571</t>
  </si>
  <si>
    <t>2024-0879</t>
  </si>
  <si>
    <t>2024-1838</t>
  </si>
  <si>
    <t>2024-0875</t>
  </si>
  <si>
    <t>2024-1837</t>
  </si>
  <si>
    <t>2024-0878</t>
  </si>
  <si>
    <t>2024-1842</t>
  </si>
  <si>
    <t>2024-1887</t>
  </si>
  <si>
    <t>2024-1888</t>
  </si>
  <si>
    <t>2024-1851</t>
  </si>
  <si>
    <t>2024-0896</t>
  </si>
  <si>
    <t>2024-1847</t>
  </si>
  <si>
    <t>2024-0895</t>
  </si>
  <si>
    <t>2024-1852</t>
  </si>
  <si>
    <t>2024-0855</t>
  </si>
  <si>
    <t>2024-1846</t>
  </si>
  <si>
    <t>2024-0914</t>
  </si>
  <si>
    <t>2024-0831</t>
  </si>
  <si>
    <t>2024-1890</t>
  </si>
  <si>
    <t>2024-0893</t>
  </si>
  <si>
    <t>2024-0898</t>
  </si>
  <si>
    <t>2024-1909</t>
  </si>
  <si>
    <t>2024-0915</t>
  </si>
  <si>
    <t>CONTRATO</t>
  </si>
  <si>
    <t>DE APOYO</t>
  </si>
  <si>
    <t>PROFESIONAL</t>
  </si>
  <si>
    <t>CESIÓN</t>
  </si>
  <si>
    <t>TERMINACIÓN BILATERAL</t>
  </si>
  <si>
    <t>Causal de Modalidad</t>
  </si>
  <si>
    <t>Modalidad de contratación</t>
  </si>
  <si>
    <t>Estado</t>
  </si>
  <si>
    <t>Contratación Directa</t>
  </si>
  <si>
    <t>Licitación Pública</t>
  </si>
  <si>
    <t>Concurso de Méritos</t>
  </si>
  <si>
    <t>Mínima Cuantía</t>
  </si>
  <si>
    <t>Selección Abreviada</t>
  </si>
  <si>
    <t>Nombre</t>
  </si>
  <si>
    <t>ÁREA</t>
  </si>
  <si>
    <t>Actividades Científicas y Tecnológica</t>
  </si>
  <si>
    <t>Alba Lucia Velasquez Hernandez</t>
  </si>
  <si>
    <t>Dirección De Planeación</t>
  </si>
  <si>
    <t>TERMINADO SIN LIQUIDAR</t>
  </si>
  <si>
    <t>Vicerrectoría Administrativa Y Financiera</t>
  </si>
  <si>
    <t>Desierta de Licitación Publica</t>
  </si>
  <si>
    <t>Secretaría General</t>
  </si>
  <si>
    <t>LIQUIDADO</t>
  </si>
  <si>
    <t>Adquisición en grandes superficies</t>
  </si>
  <si>
    <t>Orden de Servicio</t>
  </si>
  <si>
    <t>Vicerrectoría Académica</t>
  </si>
  <si>
    <t>Arrendamiento y adquisición de Inmuebles</t>
  </si>
  <si>
    <t>Vicerrectoría De Extensión</t>
  </si>
  <si>
    <t>Licitación pública</t>
  </si>
  <si>
    <t>Dirección De Tecnología</t>
  </si>
  <si>
    <t>Convenio</t>
  </si>
  <si>
    <t>David Alejandro Alvarez Jimenez</t>
  </si>
  <si>
    <t>Rectoría</t>
  </si>
  <si>
    <t>Concurso de Meritos</t>
  </si>
  <si>
    <t>Litza Verónica Cruz Londoño</t>
  </si>
  <si>
    <t>Convenio de asociación Ley 489</t>
  </si>
  <si>
    <t>Otro tipo de contratos</t>
  </si>
  <si>
    <t>Jasson Alberto De La Rosa Isaza</t>
  </si>
  <si>
    <t>Tansacción artículo 68 Ley 80</t>
  </si>
  <si>
    <t>Javier Alberto Barranco Silva</t>
  </si>
  <si>
    <t>Comodato</t>
  </si>
  <si>
    <t>Jessica Andrea Agudelo Velez</t>
  </si>
  <si>
    <t>Dec 092 de 2017 Entidades Sin Animo de Lucro</t>
  </si>
  <si>
    <t>Jorge Alberto Gomez Lopez</t>
  </si>
  <si>
    <t>Yaitor Alonso Palacio Piza</t>
  </si>
  <si>
    <t>Oficina Asesora de Auditoría Interna</t>
  </si>
  <si>
    <t>Comunicaciones</t>
  </si>
  <si>
    <t>Nora Elena Londoño Rua</t>
  </si>
  <si>
    <t>Orlando Betancur Muñoz</t>
  </si>
  <si>
    <t>Jhonatann David Hernández López</t>
  </si>
  <si>
    <t>Margarita María Moncada Zapata</t>
  </si>
  <si>
    <t>Supervisor 6</t>
  </si>
  <si>
    <t>Dependencia 6</t>
  </si>
  <si>
    <t>Supervisor 7</t>
  </si>
  <si>
    <t>Dependencia 7</t>
  </si>
  <si>
    <t>Supervisor 8</t>
  </si>
  <si>
    <t>Dependencia 8</t>
  </si>
  <si>
    <t>Supervisor 9</t>
  </si>
  <si>
    <t>Dependencia 9</t>
  </si>
  <si>
    <t>Supervisor 10</t>
  </si>
  <si>
    <t>Dependencia 10</t>
  </si>
  <si>
    <t>Supervisor 11</t>
  </si>
  <si>
    <t>Dependencia 11</t>
  </si>
  <si>
    <t>Supervisor 12</t>
  </si>
  <si>
    <t>Dependencia 12</t>
  </si>
  <si>
    <t>Supervisor 13</t>
  </si>
  <si>
    <t>Dependencia 13</t>
  </si>
  <si>
    <t>Supervisor 14</t>
  </si>
  <si>
    <t>Dependencia 14</t>
  </si>
  <si>
    <t>Supervisor 15</t>
  </si>
  <si>
    <t>Dependencia 15</t>
  </si>
  <si>
    <t>FECHA
CONTRATO</t>
  </si>
  <si>
    <t>VALOR INICIAL</t>
  </si>
  <si>
    <t>ADICIONAES</t>
  </si>
  <si>
    <t>FECHA DE TERMINACIÓN</t>
  </si>
  <si>
    <t>SIA OBSERVA</t>
  </si>
  <si>
    <t>FECHA PUBLICACIÓN EN S.O</t>
  </si>
  <si>
    <t>ENLACE DEL PROCESO</t>
  </si>
  <si>
    <t>ABOGADO DEL PROCESO</t>
  </si>
  <si>
    <t>IUD2022001</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</si>
  <si>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</si>
  <si>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</si>
  <si>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</si>
  <si>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M-100158070</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</si>
  <si>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</si>
  <si>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</si>
  <si>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</si>
  <si>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</si>
  <si>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</si>
  <si>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</si>
  <si>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</si>
  <si>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</si>
  <si>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</si>
  <si>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</si>
  <si>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</si>
  <si>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</si>
  <si>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</si>
  <si>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</si>
  <si>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</si>
  <si>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</si>
  <si>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</si>
  <si>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</si>
  <si>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</si>
  <si>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</si>
  <si>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</si>
  <si>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</si>
  <si>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</si>
  <si>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</si>
  <si>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</si>
  <si>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</si>
  <si>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</si>
  <si>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</si>
  <si>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</si>
  <si>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</si>
  <si>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</si>
  <si>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</si>
  <si>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</si>
  <si>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</si>
  <si>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</si>
  <si>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</si>
  <si>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</si>
  <si>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</si>
  <si>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</si>
  <si>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</si>
  <si>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</si>
  <si>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</si>
  <si>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</si>
  <si>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</si>
  <si>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</si>
  <si>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</si>
  <si>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</si>
  <si>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</si>
  <si>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</si>
  <si>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</si>
  <si>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</si>
  <si>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</si>
  <si>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IUD2022010</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</si>
  <si>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</si>
  <si>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</si>
  <si>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</si>
  <si>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</si>
  <si>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</si>
  <si>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</si>
  <si>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</si>
  <si>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</si>
  <si>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</si>
  <si>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</si>
  <si>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</si>
  <si>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</si>
  <si>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</si>
  <si>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</si>
  <si>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</si>
  <si>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</si>
  <si>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</si>
  <si>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</si>
  <si>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</si>
  <si>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</si>
  <si>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</si>
  <si>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</si>
  <si>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</si>
  <si>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</si>
  <si>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</si>
  <si>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</si>
  <si>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</si>
  <si>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</si>
  <si>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</si>
  <si>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</si>
  <si>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</si>
  <si>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</si>
  <si>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</si>
  <si>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</si>
  <si>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</si>
  <si>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</si>
  <si>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</si>
  <si>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</si>
  <si>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</si>
  <si>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</si>
  <si>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</si>
  <si>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</si>
  <si>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Prestación de servicios al área de Registro y Control apoyando en la emisión de las diversas certificaciones para la comunidad estudiantil.</t>
  </si>
  <si>
    <t>2022-0029</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</si>
  <si>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</si>
  <si>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</si>
  <si>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</si>
  <si>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</si>
  <si>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</si>
  <si>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</si>
  <si>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</si>
  <si>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</si>
  <si>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</si>
  <si>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</si>
  <si>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</si>
  <si>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</si>
  <si>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</si>
  <si>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</si>
  <si>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</si>
  <si>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</si>
  <si>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</si>
  <si>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</si>
  <si>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</si>
  <si>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</si>
  <si>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</si>
  <si>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</si>
  <si>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</si>
  <si>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</si>
  <si>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</si>
  <si>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</si>
  <si>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IUD2022022</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</si>
  <si>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</si>
  <si>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</si>
  <si>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</si>
  <si>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</si>
  <si>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</si>
  <si>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</si>
  <si>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</si>
  <si>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</si>
  <si>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</si>
  <si>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</si>
  <si>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</si>
  <si>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</si>
  <si>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</si>
  <si>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</si>
  <si>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</si>
  <si>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</si>
  <si>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</si>
  <si>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</si>
  <si>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</si>
  <si>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</si>
  <si>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</si>
  <si>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</si>
  <si>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</si>
  <si>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</si>
  <si>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</si>
  <si>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</si>
  <si>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</si>
  <si>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</si>
  <si>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</si>
  <si>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</si>
  <si>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</si>
  <si>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</si>
  <si>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</si>
  <si>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</si>
  <si>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</si>
  <si>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</si>
  <si>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</si>
  <si>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</si>
  <si>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</si>
  <si>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</si>
  <si>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</si>
  <si>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</si>
  <si>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</si>
  <si>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</si>
  <si>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</si>
  <si>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</si>
  <si>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</si>
  <si>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</si>
  <si>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</si>
  <si>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</si>
  <si>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</si>
  <si>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</si>
  <si>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</si>
  <si>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</si>
  <si>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</si>
  <si>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</si>
  <si>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</si>
  <si>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</si>
  <si>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</si>
  <si>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</si>
  <si>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</si>
  <si>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</si>
  <si>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</si>
  <si>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</si>
  <si>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</si>
  <si>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</si>
  <si>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</si>
  <si>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</si>
  <si>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</si>
  <si>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</si>
  <si>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</si>
  <si>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</si>
  <si>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</si>
  <si>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</si>
  <si>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</si>
  <si>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</si>
  <si>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</si>
  <si>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</si>
  <si>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</si>
  <si>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</si>
  <si>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</si>
  <si>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</si>
  <si>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</si>
  <si>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</si>
  <si>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</si>
  <si>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</si>
  <si>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</si>
  <si>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</si>
  <si>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</si>
  <si>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</si>
  <si>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</si>
  <si>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</si>
  <si>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</si>
  <si>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</si>
  <si>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</si>
  <si>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</si>
  <si>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</si>
  <si>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</si>
  <si>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</si>
  <si>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</si>
  <si>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</si>
  <si>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</si>
  <si>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</si>
  <si>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</si>
  <si>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</si>
  <si>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</si>
  <si>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</si>
  <si>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</si>
  <si>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</si>
  <si>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</si>
  <si>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</si>
  <si>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</si>
  <si>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</si>
  <si>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</si>
  <si>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</si>
  <si>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</si>
  <si>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</si>
  <si>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</si>
  <si>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</si>
  <si>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</si>
  <si>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</si>
  <si>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</si>
  <si>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</si>
  <si>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</si>
  <si>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</si>
  <si>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</si>
  <si>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</si>
  <si>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</si>
  <si>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</si>
  <si>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</si>
  <si>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</si>
  <si>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</si>
  <si>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</si>
  <si>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</si>
  <si>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</si>
  <si>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</si>
  <si>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</si>
  <si>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</si>
  <si>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</si>
  <si>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</si>
  <si>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</si>
  <si>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</si>
  <si>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</si>
  <si>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</si>
  <si>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</si>
  <si>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</si>
  <si>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</si>
  <si>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</si>
  <si>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</si>
  <si>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</si>
  <si>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</si>
  <si>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</si>
  <si>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</si>
  <si>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</si>
  <si>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</si>
  <si>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</si>
  <si>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</si>
  <si>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</si>
  <si>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</si>
  <si>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</si>
  <si>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</si>
  <si>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Cynthia Catalina Piedrahita Ochoa</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</si>
  <si>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</si>
  <si>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</si>
  <si>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</si>
  <si>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</si>
  <si>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</si>
  <si>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</si>
  <si>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</si>
  <si>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</si>
  <si>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</si>
  <si>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</si>
  <si>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</si>
  <si>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</si>
  <si>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</si>
  <si>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</si>
  <si>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</si>
  <si>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</si>
  <si>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</si>
  <si>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</si>
  <si>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</si>
  <si>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</si>
  <si>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</si>
  <si>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</si>
  <si>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</si>
  <si>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</si>
  <si>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</si>
  <si>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Lorena Alejandra Montoya Gonzalez</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</si>
  <si>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</si>
  <si>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</si>
  <si>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</si>
  <si>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</si>
  <si>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</si>
  <si>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</si>
  <si>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</si>
  <si>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</si>
  <si>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</si>
  <si>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</si>
  <si>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</si>
  <si>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</si>
  <si>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</si>
  <si>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</si>
  <si>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</si>
  <si>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</si>
  <si>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</si>
  <si>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</si>
  <si>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</si>
  <si>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</si>
  <si>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</si>
  <si>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2022-0075</t>
  </si>
  <si>
    <t>2022-0170</t>
  </si>
  <si>
    <t>M-100160592</t>
  </si>
  <si>
    <t>IUD2022060</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</si>
  <si>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</si>
  <si>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</si>
  <si>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</si>
  <si>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</si>
  <si>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</si>
  <si>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</si>
  <si>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</si>
  <si>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</si>
  <si>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</si>
  <si>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</si>
  <si>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</si>
  <si>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</si>
  <si>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</si>
  <si>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</si>
  <si>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</si>
  <si>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</si>
  <si>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</si>
  <si>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</si>
  <si>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</si>
  <si>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</si>
  <si>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</si>
  <si>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</si>
  <si>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</si>
  <si>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</si>
  <si>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</si>
  <si>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</si>
  <si>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</si>
  <si>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</si>
  <si>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</si>
  <si>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</si>
  <si>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</si>
  <si>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</si>
  <si>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</si>
  <si>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</si>
  <si>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</si>
  <si>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</si>
  <si>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</si>
  <si>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</si>
  <si>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</si>
  <si>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</si>
  <si>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</si>
  <si>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</si>
  <si>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</si>
  <si>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</si>
  <si>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</si>
  <si>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</si>
  <si>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</si>
  <si>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</si>
  <si>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</si>
  <si>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</si>
  <si>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</si>
  <si>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</si>
  <si>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</si>
  <si>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</si>
  <si>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</si>
  <si>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</si>
  <si>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</si>
  <si>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2022-0112</t>
  </si>
  <si>
    <t>M-100160509</t>
  </si>
  <si>
    <t>IUD2022072</t>
  </si>
  <si>
    <t>2022-0108</t>
  </si>
  <si>
    <t>M-100159921</t>
  </si>
  <si>
    <t>IUD2022073</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</si>
  <si>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</si>
  <si>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</si>
  <si>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2022-0051</t>
  </si>
  <si>
    <t>M-100159985</t>
  </si>
  <si>
    <t>IUD2022074</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</si>
  <si>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</si>
  <si>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</si>
  <si>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</si>
  <si>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</si>
  <si>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</si>
  <si>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</si>
  <si>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</si>
  <si>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</si>
  <si>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</si>
  <si>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</si>
  <si>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</si>
  <si>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</si>
  <si>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</si>
  <si>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</si>
  <si>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</si>
  <si>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</si>
  <si>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</si>
  <si>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</si>
  <si>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</si>
  <si>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</si>
  <si>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</si>
  <si>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</si>
  <si>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</si>
  <si>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</si>
  <si>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</si>
  <si>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</si>
  <si>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</si>
  <si>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</si>
  <si>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</si>
  <si>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</si>
  <si>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</si>
  <si>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</si>
  <si>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</si>
  <si>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</si>
  <si>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</si>
  <si>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</si>
  <si>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</si>
  <si>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</si>
  <si>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</si>
  <si>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</si>
  <si>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</si>
  <si>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</si>
  <si>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</si>
  <si>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</si>
  <si>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</si>
  <si>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</si>
  <si>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</si>
  <si>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</si>
  <si>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</si>
  <si>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</si>
  <si>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</si>
  <si>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</si>
  <si>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</si>
  <si>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</si>
  <si>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</si>
  <si>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</si>
  <si>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</si>
  <si>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</si>
  <si>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</si>
  <si>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</si>
  <si>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</si>
  <si>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</si>
  <si>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</si>
  <si>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</si>
  <si>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</si>
  <si>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</si>
  <si>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</si>
  <si>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</si>
  <si>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</si>
  <si>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</si>
  <si>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</si>
  <si>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</si>
  <si>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</si>
  <si>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</si>
  <si>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</si>
  <si>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</si>
  <si>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</si>
  <si>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</si>
  <si>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</si>
  <si>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</si>
  <si>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</si>
  <si>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</si>
  <si>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</si>
  <si>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</si>
  <si>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</si>
  <si>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</si>
  <si>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</si>
  <si>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</si>
  <si>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</si>
  <si>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</si>
  <si>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</si>
  <si>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</si>
  <si>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</si>
  <si>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</si>
  <si>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</si>
  <si>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</si>
  <si>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</si>
  <si>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</si>
  <si>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</si>
  <si>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</si>
  <si>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</si>
  <si>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</si>
  <si>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</si>
  <si>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</si>
  <si>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</si>
  <si>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</si>
  <si>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</si>
  <si>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</si>
  <si>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</si>
  <si>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</si>
  <si>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</si>
  <si>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</si>
  <si>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</si>
  <si>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</si>
  <si>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</si>
  <si>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</si>
  <si>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</si>
  <si>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</si>
  <si>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</si>
  <si>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</si>
  <si>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2022-0109</t>
  </si>
  <si>
    <t>65-46-101025819</t>
  </si>
  <si>
    <t>IUD2022098</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</si>
  <si>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</si>
  <si>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</si>
  <si>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</si>
  <si>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</si>
  <si>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</si>
  <si>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</si>
  <si>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</si>
  <si>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</si>
  <si>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</si>
  <si>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</si>
  <si>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</si>
  <si>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</si>
  <si>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</si>
  <si>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</si>
  <si>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</si>
  <si>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</si>
  <si>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</si>
  <si>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</si>
  <si>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</si>
  <si>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</si>
  <si>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</si>
  <si>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</si>
  <si>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</si>
  <si>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</si>
  <si>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</si>
  <si>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</si>
  <si>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</si>
  <si>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</si>
  <si>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</si>
  <si>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</si>
  <si>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</si>
  <si>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</si>
  <si>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</si>
  <si>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</si>
  <si>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</si>
  <si>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</si>
  <si>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</si>
  <si>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</si>
  <si>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</si>
  <si>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</si>
  <si>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</si>
  <si>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</si>
  <si>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</si>
  <si>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</si>
  <si>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</si>
  <si>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</si>
  <si>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</si>
  <si>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</si>
  <si>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</si>
  <si>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</si>
  <si>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</si>
  <si>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</si>
  <si>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</si>
  <si>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M-100160993</t>
  </si>
  <si>
    <t>IUD2022112</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</si>
  <si>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</si>
  <si>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</si>
  <si>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</si>
  <si>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</si>
  <si>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</si>
  <si>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</si>
  <si>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</si>
  <si>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</si>
  <si>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</si>
  <si>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</si>
  <si>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</si>
  <si>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</si>
  <si>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</si>
  <si>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</si>
  <si>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</si>
  <si>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</si>
  <si>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</si>
  <si>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</si>
  <si>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</si>
  <si>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</si>
  <si>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</si>
  <si>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</si>
  <si>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</si>
  <si>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</si>
  <si>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</si>
  <si>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</si>
  <si>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</si>
  <si>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</si>
  <si>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</si>
  <si>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</si>
  <si>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</si>
  <si>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</si>
  <si>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</si>
  <si>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</si>
  <si>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</si>
  <si>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</si>
  <si>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</si>
  <si>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</si>
  <si>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</si>
  <si>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</si>
  <si>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</si>
  <si>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</si>
  <si>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</si>
  <si>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</si>
  <si>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</si>
  <si>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</si>
  <si>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</si>
  <si>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</si>
  <si>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</si>
  <si>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</si>
  <si>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</si>
  <si>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</si>
  <si>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2022-0132</t>
  </si>
  <si>
    <t>3263862-1</t>
  </si>
  <si>
    <t>IUD2022126</t>
  </si>
  <si>
    <t>CVA-100001340</t>
  </si>
  <si>
    <t>IUD2022127</t>
  </si>
  <si>
    <t>Juan Pablo Valderrama Ortíz</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</si>
  <si>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</si>
  <si>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</si>
  <si>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</si>
  <si>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</si>
  <si>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</si>
  <si>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</si>
  <si>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</si>
  <si>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</si>
  <si>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</si>
  <si>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</si>
  <si>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</si>
  <si>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</si>
  <si>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</si>
  <si>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</si>
  <si>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</si>
  <si>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</si>
  <si>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</si>
  <si>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</si>
  <si>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</si>
  <si>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</si>
  <si>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</si>
  <si>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</si>
  <si>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</si>
  <si>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</si>
  <si>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</si>
  <si>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</si>
  <si>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</si>
  <si>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</si>
  <si>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</si>
  <si>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</si>
  <si>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</si>
  <si>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</si>
  <si>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</si>
  <si>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</si>
  <si>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</si>
  <si>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</si>
  <si>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</si>
  <si>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</si>
  <si>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</si>
  <si>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</si>
  <si>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</si>
  <si>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</si>
  <si>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</si>
  <si>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</si>
  <si>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</si>
  <si>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</si>
  <si>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</si>
  <si>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</si>
  <si>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</si>
  <si>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</si>
  <si>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</si>
  <si>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</si>
  <si>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</si>
  <si>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</si>
  <si>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</si>
  <si>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</si>
  <si>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</si>
  <si>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</si>
  <si>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</si>
  <si>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2022-0180</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</si>
  <si>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</si>
  <si>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</si>
  <si>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</si>
  <si>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</si>
  <si>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</si>
  <si>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</si>
  <si>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</si>
  <si>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</si>
  <si>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</si>
  <si>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</si>
  <si>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</si>
  <si>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</si>
  <si>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</si>
  <si>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</si>
  <si>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</si>
  <si>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</si>
  <si>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</si>
  <si>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</si>
  <si>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</si>
  <si>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</si>
  <si>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</si>
  <si>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</si>
  <si>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</si>
  <si>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</si>
  <si>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</si>
  <si>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</si>
  <si>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</si>
  <si>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</si>
  <si>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</si>
  <si>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</si>
  <si>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</si>
  <si>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</si>
  <si>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</si>
  <si>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</si>
  <si>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</si>
  <si>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</si>
  <si>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</si>
  <si>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</si>
  <si>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</si>
  <si>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</si>
  <si>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</si>
  <si>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</si>
  <si>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</si>
  <si>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</si>
  <si>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</si>
  <si>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</si>
  <si>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</si>
  <si>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</si>
  <si>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M-100162312</t>
  </si>
  <si>
    <t>IUD2022152</t>
  </si>
  <si>
    <t>Paola Andrea Valencia Herrera</t>
  </si>
  <si>
    <t>2022-0184</t>
  </si>
  <si>
    <t>M-100161416</t>
  </si>
  <si>
    <t>IUD2022153</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</si>
  <si>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</si>
  <si>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</si>
  <si>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</si>
  <si>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</si>
  <si>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</si>
  <si>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</si>
  <si>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</si>
  <si>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</si>
  <si>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</si>
  <si>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</si>
  <si>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</si>
  <si>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</si>
  <si>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</si>
  <si>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</si>
  <si>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</si>
  <si>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</si>
  <si>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</si>
  <si>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</si>
  <si>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</si>
  <si>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</si>
  <si>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</si>
  <si>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</si>
  <si>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</si>
  <si>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</si>
  <si>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</si>
  <si>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</si>
  <si>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</si>
  <si>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</si>
  <si>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</si>
  <si>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</si>
  <si>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</si>
  <si>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</si>
  <si>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</si>
  <si>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</si>
  <si>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</si>
  <si>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 xml:space="preserve">Enlace Secop </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</si>
  <si>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</si>
  <si>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</si>
  <si>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</si>
  <si>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</si>
  <si>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</si>
  <si>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</si>
  <si>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</si>
  <si>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</si>
  <si>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</si>
  <si>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</si>
  <si>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Daniel Esteban Carcamo Orrego</t>
  </si>
  <si>
    <t>Prestar servicios profesionales de apoyo en los procesos de desarrollo de software en la a Institución Universitaria Digital de Antioquia.</t>
  </si>
  <si>
    <t>3260814-4</t>
  </si>
  <si>
    <t>IUD2022164</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</si>
  <si>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</si>
  <si>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</si>
  <si>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</si>
  <si>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</si>
  <si>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</si>
  <si>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</si>
  <si>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</si>
  <si>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</si>
  <si>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</si>
  <si>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</si>
  <si>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</si>
  <si>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</si>
  <si>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</si>
  <si>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</si>
  <si>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</si>
  <si>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</si>
  <si>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</si>
  <si>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</si>
  <si>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</si>
  <si>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</si>
  <si>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</si>
  <si>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</si>
  <si>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</si>
  <si>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</si>
  <si>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</si>
  <si>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</si>
  <si>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</si>
  <si>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</si>
  <si>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</si>
  <si>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</si>
  <si>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</si>
  <si>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</si>
  <si>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</si>
  <si>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</si>
  <si>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</si>
  <si>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</si>
  <si>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M-100161624</t>
  </si>
  <si>
    <t>IUD2022172</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</si>
  <si>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</si>
  <si>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</si>
  <si>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</si>
  <si>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</si>
  <si>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</si>
  <si>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</si>
  <si>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</si>
  <si>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</si>
  <si>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</si>
  <si>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</si>
  <si>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</si>
  <si>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</si>
  <si>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</si>
  <si>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</si>
  <si>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</si>
  <si>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</si>
  <si>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</si>
  <si>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</si>
  <si>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</si>
  <si>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</si>
  <si>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</si>
  <si>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</si>
  <si>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</si>
  <si>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</si>
  <si>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</si>
  <si>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</si>
  <si>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</si>
  <si>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</si>
  <si>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</si>
  <si>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</si>
  <si>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</si>
  <si>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</si>
  <si>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</si>
  <si>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</si>
  <si>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</si>
  <si>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</si>
  <si>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</si>
  <si>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</si>
  <si>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</si>
  <si>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</si>
  <si>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</si>
  <si>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</si>
  <si>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</si>
  <si>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</si>
  <si>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</si>
  <si>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</si>
  <si>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</si>
  <si>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Redpepper Agency S.A.S</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</si>
  <si>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</si>
  <si>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</si>
  <si>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</si>
  <si>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</si>
  <si>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</si>
  <si>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</si>
  <si>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</si>
  <si>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</si>
  <si>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</si>
  <si>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</si>
  <si>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</si>
  <si>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</si>
  <si>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</si>
  <si>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</si>
  <si>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</si>
  <si>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</si>
  <si>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</si>
  <si>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</si>
  <si>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</si>
  <si>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</si>
  <si>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</si>
  <si>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</si>
  <si>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</si>
  <si>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</si>
  <si>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</si>
  <si>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</si>
  <si>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</si>
  <si>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</si>
  <si>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</si>
  <si>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</si>
  <si>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</si>
  <si>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</si>
  <si>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</si>
  <si>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</si>
  <si>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</si>
  <si>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</si>
  <si>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</si>
  <si>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</si>
  <si>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</si>
  <si>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</si>
  <si>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</si>
  <si>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</si>
  <si>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</si>
  <si>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</si>
  <si>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Gustavo Adolfo Londoño Cano</t>
  </si>
  <si>
    <t>Liliana Lucia Granda Vargas</t>
  </si>
  <si>
    <t>Lina Maria Duran Tejada</t>
  </si>
  <si>
    <t>María Carolina Rendón Arenas</t>
  </si>
  <si>
    <t>Maria Cristina Londoño Atehortua</t>
  </si>
  <si>
    <t>Maria Elena Palacio Restrepo</t>
  </si>
  <si>
    <t>Ruben Dario Maya Bedoya</t>
  </si>
  <si>
    <t>Valeria Zapata Agudelo</t>
  </si>
  <si>
    <t>FECHA FINAL</t>
  </si>
  <si>
    <t>30/12/1899</t>
  </si>
  <si>
    <t>$ -</t>
  </si>
  <si>
    <t>RECURSOS PENDIENTES DE EJECUCIÓN</t>
  </si>
  <si>
    <t>PAGOS DESEMBOLSADOS A 30 DE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</si>
</sst>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quot;-&quot;mmm&quot;-&quot;yyyy"/>
    <numFmt numFmtId="165" formatCode="_-&quot;$&quot;\ * #,##0_-;\-&quot;$&quot;\ * #,##0_-;_-&quot;$&quot;\ * &quot;-&quot;_-;_-@"/>
    <numFmt numFmtId="166" formatCode="_-&quot;$&quot;\ * #,##0_-;\-&quot;$&quot;\ * #,##0_-;_-&quot;$&quot;\ * &quot;-&quot;??_-;_-@"/>
    <numFmt numFmtId="167" formatCode="d/m/yyyy"/>
    <numFmt numFmtId="168" formatCode="d\-mmm\-yyyy"/>
    <numFmt numFmtId="169" formatCode="dd\-mm\-yyyy"/>
    <numFmt numFmtId="170" formatCode="&quot;$&quot;\ #,##0"/>
  </numFmts>
  <fonts count="30">
    <font>
      <sz val="11"/>
      <color rgb="FF000000"/>
      <name val="Calibri"/>
      <scheme val="minor"/>
    </font>
    <font>
      <b/>
      <sz val="11"/>
      <color rgb="FFFFFFFF"/>
      <name val="Calibri"/>
    </font>
    <font>
      <sz val="11"/>
      <color rgb="FF000000"/>
      <name val="Calibri"/>
    </font>
    <font>
      <b/>
      <sz val="11"/>
      <color rgb="FF000000"/>
      <name val="Calibri"/>
    </font>
    <font>
      <b/>
      <sz val="11"/>
      <color theme="1"/>
      <name val="Calibri"/>
    </font>
    <font>
      <sz val="11"/>
      <color theme="1"/>
      <name val="Calibri"/>
    </font>
    <font>
      <u/>
      <sz val="11"/>
      <color rgb="FF0000FF"/>
      <name val="Calibri"/>
    </font>
    <font>
      <u/>
      <sz val="11"/>
      <color rgb="FF0000FF"/>
      <name val="Calibri"/>
    </font>
    <font>
      <u/>
      <sz val="11"/>
      <color rgb="FF0000FF"/>
      <name val="Calibri"/>
    </font>
    <font>
      <u/>
      <sz val="11"/>
      <color rgb="FF0000FF"/>
      <name val="Calibri"/>
    </font>
    <font>
      <sz val="11"/>
      <color rgb="FF000000"/>
      <name val="Arial"/>
    </font>
    <font>
      <sz val="11"/>
      <color theme="1"/>
      <name val="Calibri"/>
      <scheme val="minor"/>
    </font>
    <font>
      <b/>
      <sz val="11"/>
      <color rgb="FF006100"/>
      <name val="Calibri"/>
    </font>
    <font>
      <b/>
      <sz val="10"/>
      <color rgb="FFFFFFFF"/>
      <name val="Arial"/>
    </font>
    <font>
      <sz val="10"/>
      <color rgb="FF000000"/>
      <name val="Arial"/>
    </font>
    <font>
      <sz val="10"/>
      <color rgb="FFFF0000"/>
      <name val="Arial"/>
    </font>
    <font>
      <b/>
      <sz val="11"/>
      <color rgb="FF000000"/>
      <name val="Docs-Calibri"/>
    </font>
    <font>
      <b/>
      <sz val="11"/>
      <color rgb="FF000000"/>
      <name val="Docs-Calibri"/>
    </font>
    <font>
      <b/>
      <sz val="11"/>
      <color theme="1"/>
      <name val="Arial"/>
    </font>
    <font>
      <b/>
      <sz val="9"/>
      <color rgb="FF000000"/>
      <name val="Arial"/>
    </font>
    <font>
      <sz val="11"/>
      <color theme="1"/>
      <name val="Arial"/>
    </font>
    <font>
      <sz val="9"/>
      <color rgb="FF000000"/>
      <name val="Arial"/>
    </font>
    <font>
      <b/>
      <sz val="10"/>
      <color rgb="FF000000"/>
      <name val="Arial"/>
    </font>
    <font>
      <u/>
      <sz val="10"/>
      <color rgb="FF1155CC"/>
      <name val="Arial"/>
    </font>
    <font>
      <u/>
      <sz val="10"/>
      <color rgb="FF1155CC"/>
      <name val="Arial"/>
    </font>
    <font>
      <b/>
      <sz val="11"/>
      <color rgb="FF000000"/>
      <name val="Arial"/>
    </font>
    <font>
      <sz val="11"/>
      <color rgb="FF000000"/>
      <name val="Calibri"/>
      <family val="2"/>
      <scheme val="minor"/>
    </font>
    <font>
      <sz val="11"/>
      <color rgb="FF000000"/>
      <name val="Calibri"/>
      <family val="2"/>
    </font>
    <font>
      <sz val="11"/>
      <color theme="1"/>
      <name val="Calibri"/>
      <family val="2"/>
    </font>
    <font>
      <b/>
      <sz val="11"/>
      <color rgb="FF000000"/>
      <name val="Calibri"/>
      <family val="2"/>
      <scheme val="minor"/>
    </font>
  </fonts>
  <fills count="20">
    <fill>
      <patternFill patternType="none"/>
    </fill>
    <fill>
      <patternFill patternType="gray125"/>
    </fill>
    <fill>
      <patternFill patternType="solid">
        <fgColor rgb="FF366092"/>
        <bgColor rgb="FF366092"/>
      </patternFill>
    </fill>
    <fill>
      <patternFill patternType="solid">
        <fgColor rgb="FF058511"/>
        <bgColor rgb="FF058511"/>
      </patternFill>
    </fill>
    <fill>
      <patternFill patternType="solid">
        <fgColor rgb="FFFFFFFF"/>
        <bgColor rgb="FFFFFFFF"/>
      </patternFill>
    </fill>
    <fill>
      <patternFill patternType="solid">
        <fgColor theme="0"/>
        <bgColor theme="0"/>
      </patternFill>
    </fill>
    <fill>
      <patternFill patternType="solid">
        <fgColor rgb="FFF2F2F2"/>
        <bgColor rgb="FFF2F2F2"/>
      </patternFill>
    </fill>
    <fill>
      <patternFill patternType="solid">
        <fgColor rgb="FF00B0F0"/>
        <bgColor rgb="FF00B0F0"/>
      </patternFill>
    </fill>
    <fill>
      <patternFill patternType="solid">
        <fgColor rgb="FFC6EFCE"/>
        <bgColor rgb="FFC6EFCE"/>
      </patternFill>
    </fill>
    <fill>
      <patternFill patternType="solid">
        <fgColor rgb="FFFF0000"/>
        <bgColor rgb="FFFF0000"/>
      </patternFill>
    </fill>
    <fill>
      <patternFill patternType="solid">
        <fgColor rgb="FFFF9900"/>
        <bgColor rgb="FFFF9900"/>
      </patternFill>
    </fill>
    <fill>
      <patternFill patternType="solid">
        <fgColor rgb="FFFFFF00"/>
        <bgColor rgb="FFFFFF00"/>
      </patternFill>
    </fill>
    <fill>
      <patternFill patternType="solid">
        <fgColor rgb="FF00FFFF"/>
        <bgColor rgb="FF00FFFF"/>
      </patternFill>
    </fill>
    <fill>
      <patternFill patternType="solid">
        <fgColor rgb="FF92D050"/>
        <bgColor rgb="FF92D050"/>
      </patternFill>
    </fill>
    <fill>
      <patternFill patternType="solid">
        <fgColor rgb="FFFFC000"/>
        <bgColor rgb="FFFFC0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FFFFFF"/>
        <bgColor indexed="64"/>
      </patternFill>
    </fill>
    <fill>
      <patternFill patternType="solid">
        <fgColor rgb="FFF2F2F2"/>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s>
  <cellStyleXfs count="2">
    <xf numFmtId="0" fontId="0" fillId="0" borderId="0"/>
    <xf numFmtId="0" fontId="26" fillId="0" borderId="6"/>
  </cellStyleXfs>
  <cellXfs count="182">
    <xf numFmtId="0" fontId="0" fillId="0" borderId="0" xfId="0"/>
    <xf numFmtId="0" fontId="1" fillId="2" borderId="2" xfId="0"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vertical="center" wrapText="1"/>
    </xf>
    <xf numFmtId="164" fontId="2" fillId="4" borderId="1" xfId="0" applyNumberFormat="1" applyFont="1" applyFill="1" applyBorder="1" applyAlignment="1">
      <alignment horizontal="righ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165" fontId="2" fillId="4" borderId="1" xfId="0" applyNumberFormat="1" applyFont="1" applyFill="1" applyBorder="1" applyAlignment="1">
      <alignment vertical="center" wrapText="1"/>
    </xf>
    <xf numFmtId="0" fontId="3" fillId="6" borderId="1" xfId="0" applyFont="1" applyFill="1" applyBorder="1" applyAlignment="1">
      <alignment horizontal="center" vertical="center" wrapText="1"/>
    </xf>
    <xf numFmtId="166" fontId="3"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7" xfId="0" applyFont="1" applyFill="1" applyBorder="1" applyAlignment="1">
      <alignment horizontal="center" vertical="center" wrapText="1"/>
    </xf>
    <xf numFmtId="167" fontId="4" fillId="6" borderId="7"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10" fontId="2" fillId="5"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5" fillId="4"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64" fontId="2" fillId="4" borderId="4" xfId="0" applyNumberFormat="1" applyFont="1" applyFill="1" applyBorder="1" applyAlignment="1">
      <alignment vertical="center"/>
    </xf>
    <xf numFmtId="164" fontId="2" fillId="4" borderId="1" xfId="0" applyNumberFormat="1" applyFont="1" applyFill="1" applyBorder="1" applyAlignment="1">
      <alignment vertical="center" wrapText="1"/>
    </xf>
    <xf numFmtId="0" fontId="5" fillId="0" borderId="0" xfId="0" applyFont="1"/>
    <xf numFmtId="0" fontId="9" fillId="5" borderId="1" xfId="0" applyFont="1" applyFill="1" applyBorder="1" applyAlignment="1">
      <alignment horizontal="center" vertical="center" wrapText="1"/>
    </xf>
    <xf numFmtId="0" fontId="5" fillId="0" borderId="7" xfId="0" applyFont="1" applyBorder="1" applyAlignment="1">
      <alignment vertical="center" wrapText="1"/>
    </xf>
    <xf numFmtId="167" fontId="4" fillId="6" borderId="1" xfId="0" applyNumberFormat="1" applyFont="1" applyFill="1" applyBorder="1" applyAlignment="1">
      <alignment horizontal="center" vertical="center" wrapText="1"/>
    </xf>
    <xf numFmtId="0" fontId="2" fillId="4" borderId="1" xfId="0" applyFont="1" applyFill="1" applyBorder="1" applyAlignment="1">
      <alignment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168" fontId="2" fillId="4" borderId="1" xfId="0" applyNumberFormat="1" applyFont="1" applyFill="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5" fillId="4" borderId="1" xfId="0" applyFont="1" applyFill="1" applyBorder="1" applyAlignment="1">
      <alignment vertical="center"/>
    </xf>
    <xf numFmtId="0" fontId="11" fillId="0" borderId="0" xfId="0" applyFont="1" applyAlignment="1">
      <alignment vertical="center"/>
    </xf>
    <xf numFmtId="0" fontId="5" fillId="4" borderId="7" xfId="0" applyFont="1" applyFill="1" applyBorder="1" applyAlignment="1">
      <alignment vertical="center" wrapText="1"/>
    </xf>
    <xf numFmtId="165" fontId="5" fillId="4" borderId="7" xfId="0" applyNumberFormat="1" applyFont="1" applyFill="1" applyBorder="1" applyAlignment="1">
      <alignment horizontal="right" vertical="center" wrapText="1"/>
    </xf>
    <xf numFmtId="166" fontId="4" fillId="6" borderId="7" xfId="0" applyNumberFormat="1" applyFont="1" applyFill="1" applyBorder="1" applyAlignment="1">
      <alignment horizontal="center" vertical="center" wrapText="1"/>
    </xf>
    <xf numFmtId="166" fontId="12" fillId="8" borderId="7" xfId="0" applyNumberFormat="1" applyFont="1" applyFill="1" applyBorder="1" applyAlignment="1">
      <alignment horizontal="center" vertical="center" wrapText="1"/>
    </xf>
    <xf numFmtId="164" fontId="5" fillId="4" borderId="7" xfId="0" applyNumberFormat="1" applyFont="1" applyFill="1" applyBorder="1" applyAlignment="1">
      <alignment horizontal="center" vertical="center" wrapText="1"/>
    </xf>
    <xf numFmtId="166" fontId="3" fillId="10" borderId="1" xfId="0" applyNumberFormat="1" applyFont="1" applyFill="1" applyBorder="1" applyAlignment="1">
      <alignment horizontal="center" vertical="center" wrapText="1"/>
    </xf>
    <xf numFmtId="0" fontId="5" fillId="0" borderId="7" xfId="0" applyFont="1" applyBorder="1" applyAlignment="1">
      <alignment vertical="center"/>
    </xf>
    <xf numFmtId="166" fontId="3" fillId="4" borderId="1" xfId="0" applyNumberFormat="1" applyFont="1" applyFill="1" applyBorder="1" applyAlignment="1">
      <alignment horizontal="center" vertical="center" wrapText="1"/>
    </xf>
    <xf numFmtId="0" fontId="2" fillId="0" borderId="0" xfId="0" applyFont="1"/>
    <xf numFmtId="0" fontId="5" fillId="0" borderId="1" xfId="0" applyFont="1" applyBorder="1"/>
    <xf numFmtId="0" fontId="2" fillId="0" borderId="1" xfId="0" applyFont="1" applyBorder="1"/>
    <xf numFmtId="0" fontId="2" fillId="0" borderId="1" xfId="0" applyFont="1" applyBorder="1" applyAlignment="1">
      <alignment horizontal="center"/>
    </xf>
    <xf numFmtId="0" fontId="13" fillId="2" borderId="1" xfId="0"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167" fontId="13" fillId="2"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4" borderId="1" xfId="0" applyFont="1" applyFill="1" applyBorder="1" applyAlignment="1">
      <alignment vertical="center" wrapText="1"/>
    </xf>
    <xf numFmtId="165"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0" borderId="0" xfId="0" applyFont="1" applyAlignment="1">
      <alignment vertical="center" wrapText="1"/>
    </xf>
    <xf numFmtId="3" fontId="14" fillId="4" borderId="1" xfId="0" applyNumberFormat="1" applyFont="1" applyFill="1" applyBorder="1" applyAlignment="1">
      <alignment vertical="center" wrapText="1"/>
    </xf>
    <xf numFmtId="164" fontId="5" fillId="4"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0" fontId="10" fillId="4" borderId="1" xfId="0" applyFont="1" applyFill="1" applyBorder="1" applyAlignment="1">
      <alignment vertical="center" wrapText="1"/>
    </xf>
    <xf numFmtId="0" fontId="10" fillId="4" borderId="1" xfId="0" applyFont="1" applyFill="1" applyBorder="1" applyAlignment="1">
      <alignment horizontal="center" vertical="center" wrapText="1"/>
    </xf>
    <xf numFmtId="0" fontId="10" fillId="0" borderId="0" xfId="0" applyFont="1" applyAlignment="1">
      <alignment vertical="center" wrapText="1"/>
    </xf>
    <xf numFmtId="0" fontId="4" fillId="5" borderId="1" xfId="0" applyFont="1" applyFill="1" applyBorder="1" applyAlignment="1">
      <alignment horizontal="left" vertical="center"/>
    </xf>
    <xf numFmtId="0" fontId="2" fillId="4" borderId="1" xfId="0" applyFont="1" applyFill="1" applyBorder="1"/>
    <xf numFmtId="0" fontId="2" fillId="4" borderId="1" xfId="0" applyFont="1" applyFill="1" applyBorder="1" applyAlignment="1">
      <alignment horizontal="center"/>
    </xf>
    <xf numFmtId="165" fontId="14" fillId="0" borderId="1" xfId="0" applyNumberFormat="1" applyFont="1" applyBorder="1" applyAlignment="1">
      <alignment horizontal="center" vertical="center" wrapText="1"/>
    </xf>
    <xf numFmtId="164" fontId="14" fillId="4" borderId="1" xfId="0" applyNumberFormat="1" applyFont="1" applyFill="1" applyBorder="1" applyAlignment="1">
      <alignment horizontal="center" vertical="center" wrapText="1"/>
    </xf>
    <xf numFmtId="0" fontId="3" fillId="0" borderId="1" xfId="0" applyFont="1" applyBorder="1" applyAlignment="1">
      <alignment vertical="center"/>
    </xf>
    <xf numFmtId="0" fontId="16" fillId="4" borderId="1" xfId="0" applyFont="1" applyFill="1" applyBorder="1" applyAlignment="1">
      <alignment horizontal="left" vertical="center"/>
    </xf>
    <xf numFmtId="0" fontId="3" fillId="5" borderId="1" xfId="0" applyFont="1" applyFill="1" applyBorder="1" applyAlignment="1">
      <alignment vertical="center"/>
    </xf>
    <xf numFmtId="0" fontId="17" fillId="4" borderId="1" xfId="0" applyFont="1" applyFill="1" applyBorder="1" applyAlignment="1">
      <alignment horizontal="left" vertical="center"/>
    </xf>
    <xf numFmtId="0" fontId="2" fillId="12" borderId="1" xfId="0" applyFont="1" applyFill="1" applyBorder="1" applyAlignment="1">
      <alignment horizontal="center"/>
    </xf>
    <xf numFmtId="0" fontId="2" fillId="12" borderId="1" xfId="0" applyFont="1" applyFill="1" applyBorder="1" applyAlignment="1">
      <alignment horizontal="center" wrapText="1"/>
    </xf>
    <xf numFmtId="164" fontId="2" fillId="12" borderId="1" xfId="0" applyNumberFormat="1" applyFont="1" applyFill="1" applyBorder="1" applyAlignment="1">
      <alignment horizontal="center" vertical="center" wrapText="1"/>
    </xf>
    <xf numFmtId="167" fontId="2" fillId="0" borderId="1" xfId="0" applyNumberFormat="1" applyFont="1" applyBorder="1" applyAlignment="1">
      <alignment horizontal="center"/>
    </xf>
    <xf numFmtId="0" fontId="18" fillId="0" borderId="1" xfId="0" applyFont="1" applyBorder="1" applyAlignment="1">
      <alignment horizontal="center"/>
    </xf>
    <xf numFmtId="0" fontId="18" fillId="0" borderId="0" xfId="0" applyFont="1" applyAlignment="1">
      <alignment horizontal="center"/>
    </xf>
    <xf numFmtId="0" fontId="18" fillId="13" borderId="1" xfId="0" applyFont="1" applyFill="1" applyBorder="1"/>
    <xf numFmtId="0" fontId="18" fillId="7" borderId="1" xfId="0" applyFont="1" applyFill="1" applyBorder="1" applyAlignment="1">
      <alignment horizontal="center"/>
    </xf>
    <xf numFmtId="0" fontId="18" fillId="14" borderId="1" xfId="0" applyFont="1" applyFill="1" applyBorder="1" applyAlignment="1">
      <alignment horizontal="center"/>
    </xf>
    <xf numFmtId="0" fontId="18" fillId="11" borderId="1" xfId="0" applyFont="1" applyFill="1" applyBorder="1" applyAlignment="1">
      <alignment horizontal="center"/>
    </xf>
    <xf numFmtId="0" fontId="18" fillId="15" borderId="1" xfId="0" applyFont="1" applyFill="1" applyBorder="1"/>
    <xf numFmtId="0" fontId="19" fillId="16" borderId="1" xfId="0" applyFont="1" applyFill="1" applyBorder="1" applyAlignment="1">
      <alignment horizontal="center" vertical="center" readingOrder="1"/>
    </xf>
    <xf numFmtId="0" fontId="20" fillId="13" borderId="1" xfId="0" applyFont="1" applyFill="1" applyBorder="1" applyAlignment="1">
      <alignment horizontal="left"/>
    </xf>
    <xf numFmtId="0" fontId="18" fillId="13" borderId="11" xfId="0" applyFont="1" applyFill="1" applyBorder="1" applyAlignment="1">
      <alignment vertical="center"/>
    </xf>
    <xf numFmtId="0" fontId="20" fillId="7" borderId="3" xfId="0" applyFont="1" applyFill="1" applyBorder="1" applyAlignment="1">
      <alignment horizontal="left"/>
    </xf>
    <xf numFmtId="0" fontId="20" fillId="14" borderId="3" xfId="0" applyFont="1" applyFill="1" applyBorder="1" applyAlignment="1">
      <alignment horizontal="left"/>
    </xf>
    <xf numFmtId="0" fontId="20" fillId="11" borderId="3" xfId="0" applyFont="1" applyFill="1" applyBorder="1" applyAlignment="1">
      <alignment horizontal="left"/>
    </xf>
    <xf numFmtId="0" fontId="20" fillId="15" borderId="1" xfId="0" applyFont="1" applyFill="1" applyBorder="1" applyAlignment="1">
      <alignment horizontal="left"/>
    </xf>
    <xf numFmtId="0" fontId="21" fillId="0" borderId="1" xfId="0" applyFont="1" applyBorder="1" applyAlignment="1">
      <alignment horizontal="left" vertical="center" readingOrder="1"/>
    </xf>
    <xf numFmtId="0" fontId="21" fillId="0" borderId="1" xfId="0" applyFont="1" applyBorder="1" applyAlignment="1">
      <alignment vertical="center"/>
    </xf>
    <xf numFmtId="0" fontId="20" fillId="13" borderId="3" xfId="0" applyFont="1" applyFill="1" applyBorder="1" applyAlignment="1">
      <alignment horizontal="left"/>
    </xf>
    <xf numFmtId="0" fontId="20" fillId="0" borderId="0" xfId="0" applyFont="1"/>
    <xf numFmtId="0" fontId="20" fillId="15" borderId="3" xfId="0" applyFont="1" applyFill="1" applyBorder="1" applyAlignment="1">
      <alignment horizontal="left"/>
    </xf>
    <xf numFmtId="0" fontId="20" fillId="13" borderId="1" xfId="0" applyFont="1" applyFill="1" applyBorder="1" applyAlignment="1">
      <alignment horizontal="left" wrapText="1"/>
    </xf>
    <xf numFmtId="0" fontId="20" fillId="13" borderId="6" xfId="0" applyFont="1" applyFill="1" applyBorder="1" applyAlignment="1">
      <alignment horizontal="left"/>
    </xf>
    <xf numFmtId="0" fontId="5" fillId="0" borderId="9" xfId="0" applyFont="1" applyBorder="1"/>
    <xf numFmtId="0" fontId="20" fillId="7" borderId="1" xfId="0" applyFont="1" applyFill="1" applyBorder="1" applyAlignment="1">
      <alignment horizontal="left"/>
    </xf>
    <xf numFmtId="0" fontId="20" fillId="14" borderId="1" xfId="0" applyFont="1" applyFill="1" applyBorder="1" applyAlignment="1">
      <alignment horizontal="left"/>
    </xf>
    <xf numFmtId="0" fontId="18" fillId="15" borderId="11" xfId="0" applyFont="1" applyFill="1" applyBorder="1" applyAlignment="1">
      <alignment vertical="center"/>
    </xf>
    <xf numFmtId="0" fontId="5" fillId="0" borderId="12" xfId="0" applyFont="1" applyBorder="1"/>
    <xf numFmtId="0" fontId="20" fillId="17" borderId="1" xfId="0" applyFont="1" applyFill="1" applyBorder="1" applyAlignment="1">
      <alignment horizontal="left"/>
    </xf>
    <xf numFmtId="0" fontId="18" fillId="17" borderId="2" xfId="0" applyFont="1" applyFill="1" applyBorder="1" applyAlignment="1">
      <alignment vertical="center"/>
    </xf>
    <xf numFmtId="0" fontId="18" fillId="17" borderId="11" xfId="0" applyFont="1" applyFill="1" applyBorder="1" applyAlignment="1">
      <alignment vertical="center"/>
    </xf>
    <xf numFmtId="0" fontId="10" fillId="17" borderId="1" xfId="0" applyFont="1" applyFill="1" applyBorder="1" applyAlignment="1">
      <alignment horizontal="left"/>
    </xf>
    <xf numFmtId="0" fontId="2" fillId="0" borderId="12" xfId="0" applyFont="1" applyBorder="1"/>
    <xf numFmtId="0" fontId="13" fillId="2" borderId="13" xfId="0" applyFont="1" applyFill="1" applyBorder="1" applyAlignment="1">
      <alignment horizontal="center" vertical="center" wrapText="1"/>
    </xf>
    <xf numFmtId="0" fontId="13" fillId="2" borderId="2" xfId="0" applyFont="1" applyFill="1" applyBorder="1" applyAlignment="1">
      <alignment horizontal="center" vertical="center" wrapText="1"/>
    </xf>
    <xf numFmtId="3" fontId="13" fillId="2" borderId="2" xfId="0" applyNumberFormat="1" applyFont="1" applyFill="1" applyBorder="1" applyAlignment="1">
      <alignment horizontal="center" vertical="center" wrapText="1"/>
    </xf>
    <xf numFmtId="0" fontId="22" fillId="5" borderId="1" xfId="0" applyFont="1" applyFill="1" applyBorder="1" applyAlignment="1">
      <alignment vertical="center" wrapText="1"/>
    </xf>
    <xf numFmtId="164" fontId="14" fillId="5" borderId="1" xfId="0" applyNumberFormat="1" applyFont="1" applyFill="1" applyBorder="1" applyAlignment="1">
      <alignment vertical="center" wrapText="1"/>
    </xf>
    <xf numFmtId="0" fontId="14" fillId="5" borderId="1" xfId="0" applyFont="1" applyFill="1" applyBorder="1" applyAlignment="1">
      <alignment vertical="center" wrapText="1"/>
    </xf>
    <xf numFmtId="3" fontId="14" fillId="5" borderId="1" xfId="0" applyNumberFormat="1" applyFont="1" applyFill="1" applyBorder="1" applyAlignment="1">
      <alignment vertical="center" wrapText="1"/>
    </xf>
    <xf numFmtId="165" fontId="14" fillId="5" borderId="1" xfId="0" applyNumberFormat="1" applyFont="1" applyFill="1" applyBorder="1" applyAlignment="1">
      <alignment vertical="center" wrapText="1"/>
    </xf>
    <xf numFmtId="167" fontId="14" fillId="5" borderId="1" xfId="0" applyNumberFormat="1" applyFont="1" applyFill="1" applyBorder="1" applyAlignment="1">
      <alignment vertical="center" wrapText="1"/>
    </xf>
    <xf numFmtId="0" fontId="14" fillId="5" borderId="1" xfId="0" applyFont="1" applyFill="1" applyBorder="1" applyAlignment="1">
      <alignment horizontal="center" vertical="center" wrapText="1"/>
    </xf>
    <xf numFmtId="10" fontId="14" fillId="0" borderId="1" xfId="0" applyNumberFormat="1" applyFont="1" applyBorder="1" applyAlignment="1">
      <alignment horizontal="center" vertical="center"/>
    </xf>
    <xf numFmtId="15" fontId="14" fillId="5" borderId="1" xfId="0" applyNumberFormat="1" applyFont="1" applyFill="1" applyBorder="1" applyAlignment="1">
      <alignment horizontal="center" vertical="center" wrapText="1"/>
    </xf>
    <xf numFmtId="0" fontId="23" fillId="5" borderId="1" xfId="0" applyFont="1" applyFill="1" applyBorder="1" applyAlignment="1">
      <alignment vertical="center" wrapText="1"/>
    </xf>
    <xf numFmtId="168" fontId="14" fillId="5" borderId="1" xfId="0" applyNumberFormat="1" applyFont="1" applyFill="1" applyBorder="1" applyAlignment="1">
      <alignment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22" fillId="0" borderId="1" xfId="0" applyFont="1" applyBorder="1" applyAlignment="1">
      <alignment vertical="center" wrapText="1"/>
    </xf>
    <xf numFmtId="164" fontId="14" fillId="0" borderId="1" xfId="0" applyNumberFormat="1" applyFont="1" applyBorder="1" applyAlignment="1">
      <alignment vertical="center" wrapText="1"/>
    </xf>
    <xf numFmtId="3" fontId="14" fillId="0" borderId="1" xfId="0" applyNumberFormat="1" applyFont="1" applyBorder="1" applyAlignment="1">
      <alignment vertical="center" wrapText="1"/>
    </xf>
    <xf numFmtId="165" fontId="14" fillId="0" borderId="1" xfId="0" applyNumberFormat="1" applyFont="1" applyBorder="1" applyAlignment="1">
      <alignment vertical="center" wrapText="1"/>
    </xf>
    <xf numFmtId="15" fontId="14" fillId="0" borderId="1" xfId="0" applyNumberFormat="1" applyFont="1" applyBorder="1" applyAlignment="1">
      <alignment horizontal="center" vertical="center" wrapText="1"/>
    </xf>
    <xf numFmtId="0" fontId="24" fillId="0" borderId="1" xfId="0" applyFont="1" applyBorder="1" applyAlignment="1">
      <alignment vertical="center" wrapText="1"/>
    </xf>
    <xf numFmtId="168" fontId="14" fillId="0" borderId="1" xfId="0" applyNumberFormat="1" applyFont="1" applyBorder="1" applyAlignment="1">
      <alignment vertical="center" wrapText="1"/>
    </xf>
    <xf numFmtId="15" fontId="2" fillId="0" borderId="0" xfId="0" applyNumberFormat="1" applyFont="1"/>
    <xf numFmtId="0" fontId="14" fillId="9" borderId="1" xfId="0" applyFont="1" applyFill="1" applyBorder="1" applyAlignment="1">
      <alignment vertical="center" wrapText="1"/>
    </xf>
    <xf numFmtId="0" fontId="14" fillId="5" borderId="1" xfId="0" applyFont="1" applyFill="1" applyBorder="1" applyAlignment="1">
      <alignment horizontal="right" vertical="center" wrapText="1"/>
    </xf>
    <xf numFmtId="167" fontId="14" fillId="5" borderId="1" xfId="0" applyNumberFormat="1" applyFont="1" applyFill="1" applyBorder="1" applyAlignment="1">
      <alignment horizontal="center" vertical="center" wrapText="1"/>
    </xf>
    <xf numFmtId="169" fontId="14" fillId="5" borderId="1" xfId="0" applyNumberFormat="1" applyFont="1" applyFill="1" applyBorder="1" applyAlignment="1">
      <alignment vertical="center" wrapText="1"/>
    </xf>
    <xf numFmtId="3" fontId="14" fillId="5" borderId="1" xfId="0" applyNumberFormat="1" applyFont="1" applyFill="1" applyBorder="1" applyAlignment="1">
      <alignment horizontal="right" vertical="center" wrapText="1"/>
    </xf>
    <xf numFmtId="165" fontId="14" fillId="5" borderId="1" xfId="0" applyNumberFormat="1"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15" fontId="10" fillId="0" borderId="1" xfId="0" applyNumberFormat="1" applyFont="1" applyBorder="1" applyAlignment="1">
      <alignment horizontal="center" vertical="center" wrapText="1"/>
    </xf>
    <xf numFmtId="0" fontId="5" fillId="0" borderId="0" xfId="0" applyFont="1" applyAlignment="1">
      <alignment wrapText="1"/>
    </xf>
    <xf numFmtId="0" fontId="25" fillId="0" borderId="1" xfId="0" applyFont="1" applyBorder="1" applyAlignment="1">
      <alignment horizontal="center"/>
    </xf>
    <xf numFmtId="0" fontId="25" fillId="0" borderId="7" xfId="0" applyFont="1" applyBorder="1" applyAlignment="1">
      <alignment horizontal="center"/>
    </xf>
    <xf numFmtId="0" fontId="19" fillId="16" borderId="1" xfId="0" applyFont="1" applyFill="1" applyBorder="1" applyAlignment="1">
      <alignment horizontal="center"/>
    </xf>
    <xf numFmtId="0" fontId="19" fillId="16" borderId="8" xfId="0" applyFont="1" applyFill="1" applyBorder="1" applyAlignment="1">
      <alignment horizontal="center"/>
    </xf>
    <xf numFmtId="0" fontId="10" fillId="13" borderId="3" xfId="0" applyFont="1" applyFill="1" applyBorder="1" applyAlignment="1">
      <alignment horizontal="left"/>
    </xf>
    <xf numFmtId="0" fontId="25" fillId="13" borderId="13" xfId="0" applyFont="1" applyFill="1" applyBorder="1"/>
    <xf numFmtId="0" fontId="21" fillId="0" borderId="9" xfId="0" applyFont="1" applyBorder="1" applyAlignment="1">
      <alignment horizontal="left" vertical="top"/>
    </xf>
    <xf numFmtId="0" fontId="21" fillId="0" borderId="5" xfId="0" applyFont="1" applyBorder="1"/>
    <xf numFmtId="0" fontId="2" fillId="0" borderId="10" xfId="0" applyFont="1" applyBorder="1"/>
    <xf numFmtId="0" fontId="2" fillId="0" borderId="5" xfId="0" applyFont="1" applyBorder="1"/>
    <xf numFmtId="0" fontId="10" fillId="7" borderId="3" xfId="0" applyFont="1" applyFill="1" applyBorder="1" applyAlignment="1">
      <alignment horizontal="left"/>
    </xf>
    <xf numFmtId="0" fontId="25" fillId="7" borderId="4" xfId="0" applyFont="1" applyFill="1" applyBorder="1" applyAlignment="1">
      <alignment horizontal="center"/>
    </xf>
    <xf numFmtId="0" fontId="10" fillId="14" borderId="3" xfId="0" applyFont="1" applyFill="1" applyBorder="1" applyAlignment="1">
      <alignment horizontal="left"/>
    </xf>
    <xf numFmtId="0" fontId="25" fillId="14" borderId="4" xfId="0" applyFont="1" applyFill="1" applyBorder="1" applyAlignment="1">
      <alignment horizontal="center"/>
    </xf>
    <xf numFmtId="0" fontId="25" fillId="11" borderId="4" xfId="0" applyFont="1" applyFill="1" applyBorder="1" applyAlignment="1">
      <alignment horizontal="center"/>
    </xf>
    <xf numFmtId="0" fontId="10" fillId="15" borderId="3" xfId="0" applyFont="1" applyFill="1" applyBorder="1" applyAlignment="1">
      <alignment horizontal="left"/>
    </xf>
    <xf numFmtId="0" fontId="25" fillId="15" borderId="13" xfId="0" applyFont="1" applyFill="1" applyBorder="1"/>
    <xf numFmtId="0" fontId="10" fillId="17" borderId="3" xfId="0" applyFont="1" applyFill="1" applyBorder="1" applyAlignment="1">
      <alignment horizontal="left"/>
    </xf>
    <xf numFmtId="0" fontId="25" fillId="17" borderId="13" xfId="0" applyFont="1" applyFill="1" applyBorder="1"/>
    <xf numFmtId="170" fontId="27" fillId="4" borderId="14" xfId="1" applyNumberFormat="1" applyFont="1" applyFill="1" applyBorder="1" applyAlignment="1">
      <alignment horizontal="center" vertical="center"/>
    </xf>
    <xf numFmtId="0" fontId="0" fillId="0" borderId="0" xfId="0" applyAlignment="1">
      <alignment horizontal="center" vertical="center"/>
    </xf>
    <xf numFmtId="0" fontId="28" fillId="5" borderId="1" xfId="0" applyFont="1" applyFill="1" applyBorder="1" applyAlignment="1">
      <alignment horizontal="center" vertical="center" wrapText="1"/>
    </xf>
    <xf numFmtId="0" fontId="2" fillId="4" borderId="15" xfId="0" applyFont="1" applyFill="1" applyBorder="1" applyAlignment="1">
      <alignment vertical="center" wrapText="1"/>
    </xf>
    <xf numFmtId="164" fontId="2" fillId="4" borderId="11" xfId="0" applyNumberFormat="1" applyFont="1" applyFill="1" applyBorder="1" applyAlignment="1">
      <alignment vertical="center" wrapText="1"/>
    </xf>
    <xf numFmtId="0" fontId="4" fillId="6" borderId="16" xfId="0" applyFont="1" applyFill="1" applyBorder="1" applyAlignment="1">
      <alignment horizontal="center" vertical="center" wrapText="1"/>
    </xf>
    <xf numFmtId="167" fontId="4" fillId="6" borderId="16" xfId="0" applyNumberFormat="1" applyFont="1" applyFill="1" applyBorder="1" applyAlignment="1">
      <alignment horizontal="center" vertical="center" wrapText="1"/>
    </xf>
    <xf numFmtId="164" fontId="2" fillId="4" borderId="9" xfId="0" applyNumberFormat="1" applyFont="1" applyFill="1" applyBorder="1" applyAlignment="1">
      <alignment vertical="center" wrapText="1"/>
    </xf>
    <xf numFmtId="0" fontId="4" fillId="6" borderId="5" xfId="0" applyFont="1" applyFill="1" applyBorder="1" applyAlignment="1">
      <alignment horizontal="center" vertical="center" wrapText="1"/>
    </xf>
    <xf numFmtId="167" fontId="4" fillId="6" borderId="5" xfId="0" applyNumberFormat="1" applyFont="1" applyFill="1" applyBorder="1" applyAlignment="1">
      <alignment horizontal="center" vertical="center" wrapText="1"/>
    </xf>
    <xf numFmtId="15" fontId="26" fillId="18" borderId="14" xfId="0" applyNumberFormat="1" applyFont="1" applyFill="1" applyBorder="1" applyAlignment="1">
      <alignment horizontal="right" vertical="center" wrapText="1"/>
    </xf>
    <xf numFmtId="0" fontId="29" fillId="19" borderId="14" xfId="0" applyFont="1" applyFill="1" applyBorder="1" applyAlignment="1">
      <alignment horizontal="center" vertical="center" wrapText="1"/>
    </xf>
    <xf numFmtId="14" fontId="29" fillId="19" borderId="14" xfId="0" applyNumberFormat="1" applyFont="1" applyFill="1" applyBorder="1" applyAlignment="1">
      <alignment horizontal="center" vertical="center" wrapText="1"/>
    </xf>
    <xf numFmtId="0" fontId="2" fillId="0" borderId="0" xfId="0" applyFont="1" applyAlignment="1">
      <alignment horizontal="center" vertical="center"/>
    </xf>
    <xf numFmtId="0" fontId="0" fillId="0" borderId="0" xfId="0"/>
  </cellXfs>
  <cellStyles count="2">
    <cellStyle name="Normal" xfId="0" builtinId="0"/>
    <cellStyle name="Normal 2" xfId="1" xr:uid="{09038B32-E224-49DB-BECC-30B9783D5136}"/>
  </cellStyles>
  <dxfs count="59">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FABF8F"/>
          <bgColor rgb="FFFABF8F"/>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490580&amp;isFromPublicArea=True&amp;isModal=False" TargetMode="External"/><Relationship Id="rId299" Type="http://schemas.openxmlformats.org/officeDocument/2006/relationships/hyperlink" Target="https://community.secop.gov.co/Public/Tendering/OpportunityDetail/Index?noticeUID=CO1.NTC.6168457&amp;isFromPublicArea=True&amp;isModal=False" TargetMode="External"/><Relationship Id="rId21" Type="http://schemas.openxmlformats.org/officeDocument/2006/relationships/hyperlink" Target="https://community.secop.gov.co/Public/Tendering/OpportunityDetail/Index?noticeUID=CO1.NTC.5404161&amp;isFromPublicArea=True&amp;isModal=False" TargetMode="External"/><Relationship Id="rId63" Type="http://schemas.openxmlformats.org/officeDocument/2006/relationships/hyperlink" Target="https://community.secop.gov.co/Public/Tendering/OpportunityDetail/Index?noticeUID=CO1.NTC.5435672&amp;isFromPublicArea=True&amp;isModal=False" TargetMode="External"/><Relationship Id="rId159" Type="http://schemas.openxmlformats.org/officeDocument/2006/relationships/hyperlink" Target="https://community.secop.gov.co/Public/Tendering/OpportunityDetail/Index?noticeUID=CO1.NTC.5544287&amp;isFromPublicArea=True&amp;isModal=False" TargetMode="External"/><Relationship Id="rId324" Type="http://schemas.openxmlformats.org/officeDocument/2006/relationships/hyperlink" Target="https://community.secop.gov.co/Public/Tendering/OpportunityDetail/Index?noticeUID=CO1.NTC.5631530&amp;isFromPublicArea=True&amp;isModal=False" TargetMode="External"/><Relationship Id="rId170" Type="http://schemas.openxmlformats.org/officeDocument/2006/relationships/hyperlink" Target="https://community.secop.gov.co/Public/Tendering/OpportunityDetail/Index?noticeUID=CO1.NTC.5555508&amp;isFromPublicArea=True&amp;isModal=False" TargetMode="External"/><Relationship Id="rId226" Type="http://schemas.openxmlformats.org/officeDocument/2006/relationships/hyperlink" Target="https://community.secop.gov.co/Public/Tendering/OpportunityDetail/Index?noticeUID=CO1.NTC.5639484&amp;isFromPublicArea=True&amp;isModal=False" TargetMode="External"/><Relationship Id="rId268" Type="http://schemas.openxmlformats.org/officeDocument/2006/relationships/hyperlink" Target="https://community.secop.gov.co/Public/Tendering/OpportunityDetail/Index?noticeUID=CO1.NTC.5884527&amp;isFromPublicArea=True&amp;isModal=False" TargetMode="External"/><Relationship Id="rId32" Type="http://schemas.openxmlformats.org/officeDocument/2006/relationships/hyperlink" Target="https://community.secop.gov.co/Public/Tendering/OpportunityDetail/Index?noticeUID=CO1.NTC.5412305&amp;isFromPublicArea=True&amp;isModal=False" TargetMode="External"/><Relationship Id="rId74" Type="http://schemas.openxmlformats.org/officeDocument/2006/relationships/hyperlink" Target="https://community.secop.gov.co/Public/Tendering/OpportunityDetail/Index?noticeUID=CO1.NTC.5443364&amp;isFromPublicArea=True&amp;isModal=False" TargetMode="External"/><Relationship Id="rId128" Type="http://schemas.openxmlformats.org/officeDocument/2006/relationships/hyperlink" Target="https://community.secop.gov.co/Public/Tendering/OpportunityDetail/Index?noticeUID=CO1.NTC.5508495&amp;isFromPublicArea=True&amp;isModal=False" TargetMode="External"/><Relationship Id="rId5" Type="http://schemas.openxmlformats.org/officeDocument/2006/relationships/hyperlink" Target="https://community.secop.gov.co/Public/Tendering/OpportunityDetail/Index?noticeUID=CO1.NTC.5381075&amp;isFromPublicArea=True&amp;isModal=False" TargetMode="External"/><Relationship Id="rId181" Type="http://schemas.openxmlformats.org/officeDocument/2006/relationships/hyperlink" Target="https://community.secop.gov.co/Public/Tendering/OpportunityDetail/Index?noticeUID=CO1.NTC.5572830&amp;isFromPublicArea=True&amp;isModal=False" TargetMode="External"/><Relationship Id="rId237" Type="http://schemas.openxmlformats.org/officeDocument/2006/relationships/hyperlink" Target="https://community.secop.gov.co/Public/Tendering/OpportunityDetail/Index?noticeUID=CO1.NTC.5674225&amp;isFromPublicArea=True&amp;isModal=False" TargetMode="External"/><Relationship Id="rId279" Type="http://schemas.openxmlformats.org/officeDocument/2006/relationships/hyperlink" Target="https://community.secop.gov.co/Public/Tendering/OpportunityDetail/Index?noticeUID=CO1.NTC.5965636&amp;isFromPublicArea=True&amp;isModal=False" TargetMode="External"/><Relationship Id="rId43" Type="http://schemas.openxmlformats.org/officeDocument/2006/relationships/hyperlink" Target="https://community.secop.gov.co/Public/Tendering/OpportunityDetail/Index?noticeUID=CO1.NTC.5418550&amp;isFromPublicArea=True&amp;isModal=False" TargetMode="External"/><Relationship Id="rId139" Type="http://schemas.openxmlformats.org/officeDocument/2006/relationships/hyperlink" Target="https://community.secop.gov.co/Public/Tendering/OpportunityDetail/Index?noticeUID=CO1.NTC.5512185&amp;isFromPublicArea=True&amp;isModal=False" TargetMode="External"/><Relationship Id="rId290" Type="http://schemas.openxmlformats.org/officeDocument/2006/relationships/hyperlink" Target="https://community.secop.gov.co/Public/Tendering/OpportunityDetail/Index?noticeUID=CO1.NTC.6069098&amp;isFromPublicArea=True&amp;isModal=False" TargetMode="External"/><Relationship Id="rId304" Type="http://schemas.openxmlformats.org/officeDocument/2006/relationships/hyperlink" Target="https://community.secop.gov.co/Public/Tendering/OpportunityDetail/Index?noticeUID=CO1.NTC.6157611&amp;isFromPublicArea=True&amp;isModal=False" TargetMode="External"/><Relationship Id="rId85" Type="http://schemas.openxmlformats.org/officeDocument/2006/relationships/hyperlink" Target="https://community.secop.gov.co/Public/Tendering/OpportunityDetail/Index?noticeUID=CO1.NTC.5457318&amp;isFromPublicArea=True&amp;isModal=False" TargetMode="External"/><Relationship Id="rId150" Type="http://schemas.openxmlformats.org/officeDocument/2006/relationships/hyperlink" Target="https://community.secop.gov.co/Public/Tendering/OpportunityDetail/Index?noticeUID=CO1.NTC.5532903&amp;isFromPublicArea=True&amp;isModal=False" TargetMode="External"/><Relationship Id="rId192" Type="http://schemas.openxmlformats.org/officeDocument/2006/relationships/hyperlink" Target="https://community.secop.gov.co/Public/Tendering/OpportunityDetail/Index?noticeUID=CO1.NTC.5587704&amp;isFromPublicArea=True&amp;isModal=False" TargetMode="External"/><Relationship Id="rId206" Type="http://schemas.openxmlformats.org/officeDocument/2006/relationships/hyperlink" Target="https://community.secop.gov.co/Public/Tendering/OpportunityDetail/Index?noticeUID=CO1.NTC.5600560&amp;isFromPublicArea=True&amp;isModal=False" TargetMode="External"/><Relationship Id="rId248" Type="http://schemas.openxmlformats.org/officeDocument/2006/relationships/hyperlink" Target="https://community.secop.gov.co/Public/Tendering/OpportunityDetail/Index?noticeUID=CO1.NTC.5729451&amp;isFromPublicArea=True&amp;isModal=False" TargetMode="External"/><Relationship Id="rId12" Type="http://schemas.openxmlformats.org/officeDocument/2006/relationships/hyperlink" Target="https://community.secop.gov.co/Public/Tendering/OpportunityDetail/Index?noticeUID=CO1.NTC.5387671&amp;isFromPublicArea=True&amp;isModal=False" TargetMode="External"/><Relationship Id="rId108" Type="http://schemas.openxmlformats.org/officeDocument/2006/relationships/hyperlink" Target="https://community.secop.gov.co/Public/Tendering/OpportunityDetail/Index?noticeUID=CO1.NTC.5479581&amp;isFromPublicArea=True&amp;isModal=False" TargetMode="External"/><Relationship Id="rId315" Type="http://schemas.openxmlformats.org/officeDocument/2006/relationships/hyperlink" Target="https://community.secop.gov.co/Public/Tendering/OpportunityDetail/Index?noticeUID=CO1.NTC.6287138&amp;isFromPublicArea=True&amp;isModal=False" TargetMode="External"/><Relationship Id="rId54" Type="http://schemas.openxmlformats.org/officeDocument/2006/relationships/hyperlink" Target="https://community.secop.gov.co/Public/Tendering/OpportunityDetail/Index?noticeUID=CO1.NTC.5432569&amp;isFromPublicArea=True&amp;isModal=False" TargetMode="External"/><Relationship Id="rId96" Type="http://schemas.openxmlformats.org/officeDocument/2006/relationships/hyperlink" Target="https://community.secop.gov.co/Public/Tendering/OpportunityDetail/Index?noticeUID=CO1.NTC.5467206&amp;isFromPublicArea=True&amp;isModal=False" TargetMode="External"/><Relationship Id="rId161" Type="http://schemas.openxmlformats.org/officeDocument/2006/relationships/hyperlink" Target="https://community.secop.gov.co/Public/Tendering/OpportunityDetail/Index?noticeUID=CO1.NTC.5544432&amp;isFromPublicArea=True&amp;isModal=False" TargetMode="External"/><Relationship Id="rId217" Type="http://schemas.openxmlformats.org/officeDocument/2006/relationships/hyperlink" Target="https://community.secop.gov.co/Public/Tendering/OpportunityDetail/Index?noticeUID=CO1.NTC.5628148&amp;isFromPublicArea=True&amp;isModal=False" TargetMode="External"/><Relationship Id="rId259" Type="http://schemas.openxmlformats.org/officeDocument/2006/relationships/hyperlink" Target="https://community.secop.gov.co/Public/Tendering/OpportunityDetail/Index?noticeUID=CO1.NTC.5862736&amp;isFromPublicArea=True&amp;isModal=False" TargetMode="External"/><Relationship Id="rId23" Type="http://schemas.openxmlformats.org/officeDocument/2006/relationships/hyperlink" Target="https://community.secop.gov.co/Public/Tendering/OpportunityDetail/Index?noticeUID=CO1.NTC.5404768&amp;isFromPublicArea=True&amp;isModal=False" TargetMode="External"/><Relationship Id="rId119" Type="http://schemas.openxmlformats.org/officeDocument/2006/relationships/hyperlink" Target="https://community.secop.gov.co/Public/Tendering/OpportunityDetail/Index?noticeUID=CO1.NTC.5492223&amp;isFromPublicArea=True&amp;isModal=False" TargetMode="External"/><Relationship Id="rId270" Type="http://schemas.openxmlformats.org/officeDocument/2006/relationships/hyperlink" Target="https://community.secop.gov.co/Public/Tendering/OpportunityDetail/Index?noticeUID=CO1.NTC.5911935&amp;isFromPublicArea=True&amp;isModal=False" TargetMode="External"/><Relationship Id="rId65" Type="http://schemas.openxmlformats.org/officeDocument/2006/relationships/hyperlink" Target="https://community.secop.gov.co/Public/Tendering/OpportunityDetail/Index?noticeUID=CO1.NTC.5440267&amp;isFromPublicArea=True&amp;isModal=False" TargetMode="External"/><Relationship Id="rId130" Type="http://schemas.openxmlformats.org/officeDocument/2006/relationships/hyperlink" Target="https://community.secop.gov.co/Public/Tendering/OpportunityDetail/Index?noticeUID=CO1.NTC.5504083&amp;isFromPublicArea=True&amp;isModal=False" TargetMode="External"/><Relationship Id="rId172" Type="http://schemas.openxmlformats.org/officeDocument/2006/relationships/hyperlink" Target="https://community.secop.gov.co/Public/Tendering/OpportunityDetail/Index?noticeUID=CO1.NTC.5569950&amp;isFromPublicArea=True&amp;isModal=False" TargetMode="External"/><Relationship Id="rId228" Type="http://schemas.openxmlformats.org/officeDocument/2006/relationships/hyperlink" Target="https://community.secop.gov.co/Public/Tendering/OpportunityDetail/Index?noticeUID=CO1.NTC.5645841&amp;isFromPublicArea=True&amp;isModal=False" TargetMode="External"/><Relationship Id="rId281" Type="http://schemas.openxmlformats.org/officeDocument/2006/relationships/hyperlink" Target="https://community.secop.gov.co/Public/Tendering/OpportunityDetail/Index?noticeUID=CO1.NTC.5972672&amp;isFromPublicArea=True&amp;isModal=False" TargetMode="External"/><Relationship Id="rId34" Type="http://schemas.openxmlformats.org/officeDocument/2006/relationships/hyperlink" Target="https://community.secop.gov.co/Public/Tendering/OpportunityDetail/Index?noticeUID=CO1.NTC.5412525&amp;isFromPublicArea=True&amp;isModal=False" TargetMode="External"/><Relationship Id="rId76" Type="http://schemas.openxmlformats.org/officeDocument/2006/relationships/hyperlink" Target="https://community.secop.gov.co/Public/Tendering/OpportunityDetail/Index?noticeUID=CO1.NTC.5451809&amp;isFromPublicArea=True&amp;isModal=False" TargetMode="External"/><Relationship Id="rId141" Type="http://schemas.openxmlformats.org/officeDocument/2006/relationships/hyperlink" Target="https://community.secop.gov.co/Public/Tendering/OpportunityDetail/Index?noticeUID=CO1.NTC.5512291&amp;isFromPublicArea=True&amp;isModal=False" TargetMode="External"/><Relationship Id="rId7" Type="http://schemas.openxmlformats.org/officeDocument/2006/relationships/hyperlink" Target="https://community.secop.gov.co/Public/Tendering/OpportunityDetail/Index?noticeUID=CO1.NTC.5381747&amp;isFromPublicArea=True&amp;isModal=False" TargetMode="External"/><Relationship Id="rId162" Type="http://schemas.openxmlformats.org/officeDocument/2006/relationships/hyperlink" Target="https://community.secop.gov.co/Public/Tendering/OpportunityDetail/Index?noticeUID=CO1.NTC.5545552&amp;isFromPublicArea=True&amp;isModal=False" TargetMode="External"/><Relationship Id="rId183" Type="http://schemas.openxmlformats.org/officeDocument/2006/relationships/hyperlink" Target="https://community.secop.gov.co/Public/Tendering/OpportunityDetail/Index?noticeUID=CO1.NTC.5572390&amp;isFromPublicArea=True&amp;isModal=False" TargetMode="External"/><Relationship Id="rId218" Type="http://schemas.openxmlformats.org/officeDocument/2006/relationships/hyperlink" Target="https://community.secop.gov.co/Public/Tendering/OpportunityDetail/Index?noticeUID=CO1.NTC.5628280&amp;isFromPublicArea=True&amp;isModal=False" TargetMode="External"/><Relationship Id="rId239" Type="http://schemas.openxmlformats.org/officeDocument/2006/relationships/hyperlink" Target="https://community.secop.gov.co/Public/Tendering/OpportunityDetail/Index?noticeUID=CO1.NTC.5684888&amp;isFromPublicArea=True&amp;isModal=False" TargetMode="External"/><Relationship Id="rId250" Type="http://schemas.openxmlformats.org/officeDocument/2006/relationships/hyperlink" Target="https://community.secop.gov.co/Public/Tendering/OpportunityDetail/Index?noticeUID=CO1.NTC.5729935&amp;isFromPublicArea=True&amp;isModal=False" TargetMode="External"/><Relationship Id="rId271" Type="http://schemas.openxmlformats.org/officeDocument/2006/relationships/hyperlink" Target="https://community.secop.gov.co/Public/Tendering/OpportunityDetail/Index?noticeUID=CO1.NTC.5929999&amp;isFromPublicArea=True&amp;isModal=False" TargetMode="External"/><Relationship Id="rId292" Type="http://schemas.openxmlformats.org/officeDocument/2006/relationships/hyperlink" Target="https://community.secop.gov.co/Public/Tendering/OpportunityDetail/Index?noticeUID=CO1.NTC.6096341&amp;isFromPublicArea=True&amp;isModal=False" TargetMode="External"/><Relationship Id="rId306" Type="http://schemas.openxmlformats.org/officeDocument/2006/relationships/hyperlink" Target="https://community.secop.gov.co/Public/Tendering/OpportunityDetail/Index?noticeUID=CO1.NTC.6168734&amp;isFromPublicArea=True&amp;isModal=False" TargetMode="External"/><Relationship Id="rId24" Type="http://schemas.openxmlformats.org/officeDocument/2006/relationships/hyperlink" Target="https://community.secop.gov.co/Public/Tendering/OpportunityDetail/Index?noticeUID=CO1.NTC.5405091&amp;isFromPublicArea=True&amp;isModal=False" TargetMode="External"/><Relationship Id="rId45" Type="http://schemas.openxmlformats.org/officeDocument/2006/relationships/hyperlink" Target="https://community.secop.gov.co/Public/Tendering/OpportunityDetail/Index?noticeUID=CO1.NTC.5422094&amp;isFromPublicArea=True&amp;isModal=False" TargetMode="External"/><Relationship Id="rId66" Type="http://schemas.openxmlformats.org/officeDocument/2006/relationships/hyperlink" Target="https://community.secop.gov.co/Public/Tendering/OpportunityDetail/Index?noticeUID=CO1.NTC.5440536&amp;isFromPublicArea=True&amp;isModal=False" TargetMode="External"/><Relationship Id="rId87" Type="http://schemas.openxmlformats.org/officeDocument/2006/relationships/hyperlink" Target="https://community.secop.gov.co/Public/Tendering/OpportunityDetail/Index?noticeUID=CO1.NTC.5458771&amp;isFromPublicArea=True&amp;isModal=False" TargetMode="External"/><Relationship Id="rId110" Type="http://schemas.openxmlformats.org/officeDocument/2006/relationships/hyperlink" Target="https://community.secop.gov.co/Public/Tendering/OpportunityDetail/Index?noticeUID=CO1.NTC.5481858&amp;isFromPublicArea=True&amp;isModal=False" TargetMode="External"/><Relationship Id="rId131" Type="http://schemas.openxmlformats.org/officeDocument/2006/relationships/hyperlink" Target="https://community.secop.gov.co/Public/Tendering/OpportunityDetail/Index?noticeUID=CO1.NTC.5502003&amp;isFromPublicArea=True&amp;isModal=False" TargetMode="External"/><Relationship Id="rId152" Type="http://schemas.openxmlformats.org/officeDocument/2006/relationships/hyperlink" Target="https://community.secop.gov.co/Public/Tendering/OpportunityDetail/Index?noticeUID=CO1.NTC.5536042&amp;isFromPublicArea=True&amp;isModal=False" TargetMode="External"/><Relationship Id="rId173" Type="http://schemas.openxmlformats.org/officeDocument/2006/relationships/hyperlink" Target="https://community.secop.gov.co/Public/Tendering/OpportunityDetail/Index?noticeUID=CO1.NTC.5556420&amp;isFromPublicArea=True&amp;isModal=False" TargetMode="External"/><Relationship Id="rId194" Type="http://schemas.openxmlformats.org/officeDocument/2006/relationships/hyperlink" Target="https://community.secop.gov.co/Public/Tendering/OpportunityDetail/Index?noticeUID=CO1.NTC.5587850&amp;isFromPublicArea=True&amp;isModal=False" TargetMode="External"/><Relationship Id="rId208" Type="http://schemas.openxmlformats.org/officeDocument/2006/relationships/hyperlink" Target="https://community.secop.gov.co/Public/Tendering/OpportunityDetail/Index?noticeUID=CO1.NTC.5605152&amp;isFromPublicArea=True&amp;isModal=False" TargetMode="External"/><Relationship Id="rId229" Type="http://schemas.openxmlformats.org/officeDocument/2006/relationships/hyperlink" Target="https://community.secop.gov.co/Public/Tendering/OpportunityDetail/Index?noticeUID=CO1.NTC.5645880&amp;isFromPublicArea=True&amp;isModal=False" TargetMode="External"/><Relationship Id="rId240" Type="http://schemas.openxmlformats.org/officeDocument/2006/relationships/hyperlink" Target="https://community.secop.gov.co/Public/Tendering/OpportunityDetail/Index?noticeUID=CO1.NTC.5686817&amp;isFromPublicArea=True&amp;isModal=False" TargetMode="External"/><Relationship Id="rId261" Type="http://schemas.openxmlformats.org/officeDocument/2006/relationships/hyperlink" Target="https://community.secop.gov.co/Public/Tendering/OpportunityDetail/Index?noticeUID=CO1.NTC.5790114&amp;isFromPublicArea=True&amp;isModal=False" TargetMode="External"/><Relationship Id="rId14" Type="http://schemas.openxmlformats.org/officeDocument/2006/relationships/hyperlink" Target="https://community.secop.gov.co/Public/Tendering/OpportunityDetail/Index?noticeUID=CO1.NTC.5393697&amp;isFromPublicArea=True&amp;isModal=False" TargetMode="External"/><Relationship Id="rId35" Type="http://schemas.openxmlformats.org/officeDocument/2006/relationships/hyperlink" Target="https://community.secop.gov.co/Public/Tendering/OpportunityDetail/Index?noticeUID=CO1.NTC.5412692&amp;isFromPublicArea=True&amp;isModal=False" TargetMode="External"/><Relationship Id="rId56" Type="http://schemas.openxmlformats.org/officeDocument/2006/relationships/hyperlink" Target="https://community.secop.gov.co/Public/Tendering/OpportunityDetail/Index?noticeUID=CO1.NTC.5432771&amp;isFromPublicArea=True&amp;isModal=False" TargetMode="External"/><Relationship Id="rId77" Type="http://schemas.openxmlformats.org/officeDocument/2006/relationships/hyperlink" Target="https://community.secop.gov.co/Public/Tendering/OpportunityDetail/Index?noticeUID=CO1.NTC.5449803&amp;isFromPublicArea=True&amp;isModal=False" TargetMode="External"/><Relationship Id="rId100" Type="http://schemas.openxmlformats.org/officeDocument/2006/relationships/hyperlink" Target="https://community.secop.gov.co/Public/Tendering/OpportunityDetail/Index?noticeUID=CO1.NTC.5468945&amp;isFromPublicArea=True&amp;isModal=False" TargetMode="External"/><Relationship Id="rId282" Type="http://schemas.openxmlformats.org/officeDocument/2006/relationships/hyperlink" Target="https://community.secop.gov.co/Public/Tendering/OpportunityDetail/Index?noticeUID=CO1.NTC.5973910&amp;isFromPublicArea=True&amp;isModal=False" TargetMode="External"/><Relationship Id="rId317" Type="http://schemas.openxmlformats.org/officeDocument/2006/relationships/hyperlink" Target="https://community.secop.gov.co/Public/Tendering/OpportunityDetail/Index?noticeUID=CO1.NTC.6268168&amp;isFromPublicArea=True&amp;isModal=False" TargetMode="External"/><Relationship Id="rId8" Type="http://schemas.openxmlformats.org/officeDocument/2006/relationships/hyperlink" Target="https://community.secop.gov.co/Public/Tendering/OpportunityDetail/Index?noticeUID=CO1.NTC.5386275&amp;isFromPublicArea=True&amp;isModal=False" TargetMode="External"/><Relationship Id="rId98" Type="http://schemas.openxmlformats.org/officeDocument/2006/relationships/hyperlink" Target="https://community.secop.gov.co/Public/Tendering/OpportunityDetail/Index?noticeUID=CO1.NTC.5467832&amp;isFromPublicArea=True&amp;isModal=False" TargetMode="External"/><Relationship Id="rId121" Type="http://schemas.openxmlformats.org/officeDocument/2006/relationships/hyperlink" Target="https://community.secop.gov.co/Public/Tendering/OpportunityDetail/Index?noticeUID=CO1.NTC.5493024&amp;isFromPublicArea=True&amp;isModal=False" TargetMode="External"/><Relationship Id="rId142" Type="http://schemas.openxmlformats.org/officeDocument/2006/relationships/hyperlink" Target="https://community.secop.gov.co/Public/Tendering/OpportunityDetail/Index?noticeUID=CO1.NTC.5518334&amp;isFromPublicArea=True&amp;isModal=False" TargetMode="External"/><Relationship Id="rId163" Type="http://schemas.openxmlformats.org/officeDocument/2006/relationships/hyperlink" Target="https://community.secop.gov.co/Public/Tendering/OpportunityDetail/Index?noticeUID=CO1.NTC.5546410&amp;isFromPublicArea=True&amp;isModal=False" TargetMode="External"/><Relationship Id="rId184" Type="http://schemas.openxmlformats.org/officeDocument/2006/relationships/hyperlink" Target="https://community.secop.gov.co/Public/Tendering/OpportunityDetail/Index?noticeUID=CO1.NTC.5574035&amp;isFromPublicArea=True&amp;isModal=False" TargetMode="External"/><Relationship Id="rId219" Type="http://schemas.openxmlformats.org/officeDocument/2006/relationships/hyperlink" Target="https://community.secop.gov.co/Public/Tendering/OpportunityDetail/Index?noticeUID=CO1.NTC.5648787&amp;isFromPublicArea=True&amp;isModal=False" TargetMode="External"/><Relationship Id="rId230" Type="http://schemas.openxmlformats.org/officeDocument/2006/relationships/hyperlink" Target="https://community.secop.gov.co/Public/Tendering/OpportunityDetail/Index?noticeUID=CO1.NTC.5647089&amp;isFromPublicArea=True&amp;isModal=False" TargetMode="External"/><Relationship Id="rId251" Type="http://schemas.openxmlformats.org/officeDocument/2006/relationships/hyperlink" Target="https://community.secop.gov.co/Public/Tendering/OpportunityDetail/Index?noticeUID=CO1.NTC.5656181&amp;isFromPublicArea=True&amp;isModal=False" TargetMode="External"/><Relationship Id="rId25" Type="http://schemas.openxmlformats.org/officeDocument/2006/relationships/hyperlink" Target="https://community.secop.gov.co/Public/Tendering/OpportunityDetail/Index?noticeUID=CO1.NTC.5405320&amp;isFromPublicArea=True&amp;isModal=False" TargetMode="External"/><Relationship Id="rId46" Type="http://schemas.openxmlformats.org/officeDocument/2006/relationships/hyperlink" Target="https://community.secop.gov.co/Public/Tendering/OpportunityDetail/Index?noticeUID=CO1.NTC.5421884&amp;isFromPublicArea=True&amp;isModal=False" TargetMode="External"/><Relationship Id="rId67" Type="http://schemas.openxmlformats.org/officeDocument/2006/relationships/hyperlink" Target="https://community.secop.gov.co/Public/Tendering/OpportunityDetail/Index?noticeUID=CO1.NTC.5440750&amp;isFromPublicArea=True&amp;isModal=False" TargetMode="External"/><Relationship Id="rId272" Type="http://schemas.openxmlformats.org/officeDocument/2006/relationships/hyperlink" Target="https://community.secop.gov.co/Public/Tendering/OpportunityDetail/Index?noticeUID=CO1.NTC.5930438&amp;isFromPublicArea=True&amp;isModal=False" TargetMode="External"/><Relationship Id="rId293" Type="http://schemas.openxmlformats.org/officeDocument/2006/relationships/hyperlink" Target="https://community.secop.gov.co/Public/Tendering/OpportunityDetail/Index?noticeUID=CO1.NTC.6128353&amp;isFromPublicArea=True&amp;isModal=False" TargetMode="External"/><Relationship Id="rId307" Type="http://schemas.openxmlformats.org/officeDocument/2006/relationships/hyperlink" Target="https://community.secop.gov.co/Public/Tendering/OpportunityDetail/Index?noticeUID=CO1.NTC.6189114&amp;isFromPublicArea=True&amp;isModal=False" TargetMode="External"/><Relationship Id="rId88" Type="http://schemas.openxmlformats.org/officeDocument/2006/relationships/hyperlink" Target="https://community.secop.gov.co/Public/Tendering/OpportunityDetail/Index?noticeUID=CO1.NTC.5458709&amp;isFromPublicArea=True&amp;isModal=False" TargetMode="External"/><Relationship Id="rId111" Type="http://schemas.openxmlformats.org/officeDocument/2006/relationships/hyperlink" Target="https://community.secop.gov.co/Public/Tendering/OpportunityDetail/Index?noticeUID=CO1.NTC.5481683&amp;isFromPublicArea=True&amp;isModal=False" TargetMode="External"/><Relationship Id="rId132" Type="http://schemas.openxmlformats.org/officeDocument/2006/relationships/hyperlink" Target="https://community.secop.gov.co/Public/Tendering/OpportunityDetail/Index?noticeUID=CO1.NTC.5503542&amp;isFromPublicArea=True&amp;isModal=False" TargetMode="External"/><Relationship Id="rId153" Type="http://schemas.openxmlformats.org/officeDocument/2006/relationships/hyperlink" Target="https://community.secop.gov.co/Public/Tendering/OpportunityDetail/Index?noticeUID=CO1.NTC.5536315&amp;isFromPublicArea=True&amp;isModal=False" TargetMode="External"/><Relationship Id="rId174" Type="http://schemas.openxmlformats.org/officeDocument/2006/relationships/hyperlink" Target="https://community.secop.gov.co/Public/Tendering/OpportunityDetail/Index?noticeUID=CO1.NTC.5560918&amp;isFromPublicArea=True&amp;isModal=False" TargetMode="External"/><Relationship Id="rId195" Type="http://schemas.openxmlformats.org/officeDocument/2006/relationships/hyperlink" Target="https://community.secop.gov.co/Public/Tendering/OpportunityDetail/Index?noticeUID=CO1.NTC.5589160&amp;isFromPublicArea=True&amp;isModal=False" TargetMode="External"/><Relationship Id="rId209" Type="http://schemas.openxmlformats.org/officeDocument/2006/relationships/hyperlink" Target="https://community.secop.gov.co/Public/Tendering/OpportunityDetail/Index?noticeUID=CO1.NTC.5610443&amp;isFromPublicArea=True&amp;isModal=False" TargetMode="External"/><Relationship Id="rId220" Type="http://schemas.openxmlformats.org/officeDocument/2006/relationships/hyperlink" Target="https://community.secop.gov.co/Public/Tendering/OpportunityDetail/Index?noticeUID=CO1.NTC.5636382&amp;isFromPublicArea=True&amp;isModal=False" TargetMode="External"/><Relationship Id="rId241" Type="http://schemas.openxmlformats.org/officeDocument/2006/relationships/hyperlink" Target="https://community.secop.gov.co/Public/Tendering/OpportunityDetail/Index?noticeUID=CO1.NTC.5686683&amp;isFromPublicArea=True&amp;isModal=False" TargetMode="External"/><Relationship Id="rId15" Type="http://schemas.openxmlformats.org/officeDocument/2006/relationships/hyperlink" Target="https://community.secop.gov.co/Public/Tendering/OpportunityDetail/Index?noticeUID=CO1.NTC.5393521&amp;isFromPublicArea=True&amp;isModal=False" TargetMode="External"/><Relationship Id="rId36" Type="http://schemas.openxmlformats.org/officeDocument/2006/relationships/hyperlink" Target="https://community.secop.gov.co/Public/Tendering/OpportunityDetail/Index?noticeUID=CO1.NTC.5415275&amp;isFromPublicArea=True&amp;isModal=False" TargetMode="External"/><Relationship Id="rId57" Type="http://schemas.openxmlformats.org/officeDocument/2006/relationships/hyperlink" Target="https://community.secop.gov.co/Public/Tendering/OpportunityDetail/Index?noticeUID=CO1.NTC.5433072&amp;isFromPublicArea=True&amp;isModal=False" TargetMode="External"/><Relationship Id="rId262" Type="http://schemas.openxmlformats.org/officeDocument/2006/relationships/hyperlink" Target="https://community.secop.gov.co/Public/Tendering/OpportunityDetail/Index?noticeUID=CO1.NTC.5864311&amp;isFromPublicArea=True&amp;isModal=False" TargetMode="External"/><Relationship Id="rId283" Type="http://schemas.openxmlformats.org/officeDocument/2006/relationships/hyperlink" Target="https://community.secop.gov.co/Public/Tendering/OpportunityDetail/Index?noticeUID=CO1.NTC.5980613&amp;isFromPublicArea=True&amp;isModal=False" TargetMode="External"/><Relationship Id="rId318" Type="http://schemas.openxmlformats.org/officeDocument/2006/relationships/hyperlink" Target="https://community.secop.gov.co/Public/Tendering/OpportunityDetail/Index?noticeUID=CO1.NTC.6286831&amp;isFromPublicArea=True&amp;isModal=False" TargetMode="External"/><Relationship Id="rId78" Type="http://schemas.openxmlformats.org/officeDocument/2006/relationships/hyperlink" Target="https://community.secop.gov.co/Public/Tendering/OpportunityDetail/Index?noticeUID=CO1.NTC.5450120&amp;isFromPublicArea=True&amp;isModal=False" TargetMode="External"/><Relationship Id="rId99" Type="http://schemas.openxmlformats.org/officeDocument/2006/relationships/hyperlink" Target="https://community.secop.gov.co/Public/Tendering/OpportunityDetail/Index?noticeUID=CO1.NTC.5467276&amp;isFromPublicArea=True&amp;isModal=False" TargetMode="External"/><Relationship Id="rId101" Type="http://schemas.openxmlformats.org/officeDocument/2006/relationships/hyperlink" Target="https://community.secop.gov.co/Public/Tendering/OpportunityDetail/Index?noticeUID=CO1.NTC.5469256&amp;isFromPublicArea=True&amp;isModal=False" TargetMode="External"/><Relationship Id="rId122" Type="http://schemas.openxmlformats.org/officeDocument/2006/relationships/hyperlink" Target="https://community.secop.gov.co/Public/Tendering/OpportunityDetail/Index?noticeUID=CO1.NTC.5504661&amp;isFromPublicArea=True&amp;isModal=False" TargetMode="External"/><Relationship Id="rId143" Type="http://schemas.openxmlformats.org/officeDocument/2006/relationships/hyperlink" Target="https://community.secop.gov.co/Public/Tendering/OpportunityDetail/Index?noticeUID=CO1.NTC.5519700&amp;isFromPublicArea=True&amp;isModal=False" TargetMode="External"/><Relationship Id="rId164" Type="http://schemas.openxmlformats.org/officeDocument/2006/relationships/hyperlink" Target="https://community.secop.gov.co/Public/Tendering/OpportunityDetail/Index?noticeUID=CO1.NTC.5552412&amp;isFromPublicArea=True&amp;isModal=False" TargetMode="External"/><Relationship Id="rId185" Type="http://schemas.openxmlformats.org/officeDocument/2006/relationships/hyperlink" Target="https://community.secop.gov.co/Public/Tendering/OpportunityDetail/Index?noticeUID=CO1.NTC.5574540&amp;isFromPublicArea=True&amp;isModal=False" TargetMode="External"/><Relationship Id="rId9" Type="http://schemas.openxmlformats.org/officeDocument/2006/relationships/hyperlink" Target="https://community.secop.gov.co/Public/Tendering/OpportunityDetail/Index?noticeUID=CO1.NTC.5387248&amp;isFromPublicArea=True&amp;isModal=False" TargetMode="External"/><Relationship Id="rId210" Type="http://schemas.openxmlformats.org/officeDocument/2006/relationships/hyperlink" Target="https://community.secop.gov.co/Public/Tendering/OpportunityDetail/Index?noticeUID=CO1.NTC.5483080&amp;isFromPublicArea=True&amp;isModal=False" TargetMode="External"/><Relationship Id="rId26" Type="http://schemas.openxmlformats.org/officeDocument/2006/relationships/hyperlink" Target="https://community.secop.gov.co/Public/Tendering/OpportunityDetail/Index?noticeUID=CO1.NTC.5405610&amp;isFromPublicArea=True&amp;isModal=False" TargetMode="External"/><Relationship Id="rId231" Type="http://schemas.openxmlformats.org/officeDocument/2006/relationships/hyperlink" Target="https://community.secop.gov.co/Public/Tendering/OpportunityDetail/Index?noticeUID=CO1.NTC.5647259&amp;isFromPublicArea=True&amp;isModal=False" TargetMode="External"/><Relationship Id="rId252" Type="http://schemas.openxmlformats.org/officeDocument/2006/relationships/hyperlink" Target="https://community.secop.gov.co/Public/Tendering/OpportunityDetail/Index?noticeUID=CO1.NTC.5756456&amp;isFromPublicArea=True&amp;isModal=False" TargetMode="External"/><Relationship Id="rId273" Type="http://schemas.openxmlformats.org/officeDocument/2006/relationships/hyperlink" Target="https://community.secop.gov.co/Public/Tendering/OpportunityDetail/Index?noticeUID=CO1.NTC.5930705&amp;isFromPublicArea=True&amp;isModal=False" TargetMode="External"/><Relationship Id="rId294" Type="http://schemas.openxmlformats.org/officeDocument/2006/relationships/hyperlink" Target="https://community.secop.gov.co/Public/Tendering/OpportunityDetail/Index?noticeUID=CO1.NTC.6115516&amp;isFromPublicArea=True&amp;isModal=False" TargetMode="External"/><Relationship Id="rId308" Type="http://schemas.openxmlformats.org/officeDocument/2006/relationships/hyperlink" Target="https://community.secop.gov.co/Public/Tendering/OpportunityDetail/Index?noticeUID=CO1.NTC.6199872&amp;isFromPublicArea=True&amp;isModal=False" TargetMode="External"/><Relationship Id="rId47" Type="http://schemas.openxmlformats.org/officeDocument/2006/relationships/hyperlink" Target="https://community.secop.gov.co/Public/Tendering/OpportunityDetail/Index?noticeUID=CO1.NTC.5423137&amp;isFromPublicArea=True&amp;isModal=False" TargetMode="External"/><Relationship Id="rId68" Type="http://schemas.openxmlformats.org/officeDocument/2006/relationships/hyperlink" Target="https://community.secop.gov.co/Public/Tendering/OpportunityDetail/Index?noticeUID=CO1.NTC.5440912&amp;isFromPublicArea=True&amp;isModal=False" TargetMode="External"/><Relationship Id="rId89" Type="http://schemas.openxmlformats.org/officeDocument/2006/relationships/hyperlink" Target="https://community.secop.gov.co/Public/Tendering/OpportunityDetail/Index?noticeUID=CO1.NTC.5458967&amp;isFromPublicArea=True&amp;isModal=False" TargetMode="External"/><Relationship Id="rId112" Type="http://schemas.openxmlformats.org/officeDocument/2006/relationships/hyperlink" Target="https://community.secop.gov.co/Public/Tendering/OpportunityDetail/Index?noticeUID=CO1.NTC.5482936&amp;isFromPublicArea=True&amp;isModal=False" TargetMode="External"/><Relationship Id="rId133" Type="http://schemas.openxmlformats.org/officeDocument/2006/relationships/hyperlink" Target="https://community.secop.gov.co/Public/Tendering/OpportunityDetail/Index?noticeUID=CO1.NTC.5502099&amp;isFromPublicArea=True&amp;isModal=False" TargetMode="External"/><Relationship Id="rId154" Type="http://schemas.openxmlformats.org/officeDocument/2006/relationships/hyperlink" Target="https://community.secop.gov.co/Public/Tendering/OpportunityDetail/Index?noticeUID=CO1.NTC.5537320&amp;isFromPublicArea=True&amp;isModal=False" TargetMode="External"/><Relationship Id="rId175" Type="http://schemas.openxmlformats.org/officeDocument/2006/relationships/hyperlink" Target="https://community.secop.gov.co/Public/Tendering/OpportunityDetail/Index?noticeUID=CO1.NTC.5565739&amp;isFromPublicArea=True&amp;isModal=False" TargetMode="External"/><Relationship Id="rId196" Type="http://schemas.openxmlformats.org/officeDocument/2006/relationships/hyperlink" Target="https://community.secop.gov.co/Public/Tendering/OpportunityDetail/Index?noticeUID=CO1.NTC.5592008&amp;isFromPublicArea=True&amp;isModal=False" TargetMode="External"/><Relationship Id="rId200" Type="http://schemas.openxmlformats.org/officeDocument/2006/relationships/hyperlink" Target="https://community.secop.gov.co/Public/Tendering/OpportunityDetail/Index?noticeUID=CO1.NTC.5597961&amp;isFromPublicArea=True&amp;isModal=False" TargetMode="External"/><Relationship Id="rId16" Type="http://schemas.openxmlformats.org/officeDocument/2006/relationships/hyperlink" Target="https://community.secop.gov.co/Public/Tendering/OpportunityDetail/Index?noticeUID=CO1.NTC.5394167&amp;isFromPublicArea=True&amp;isModal=False" TargetMode="External"/><Relationship Id="rId221" Type="http://schemas.openxmlformats.org/officeDocument/2006/relationships/hyperlink" Target="https://community.secop.gov.co/Public/Tendering/OpportunityDetail/Index?noticeUID=CO1.NTC.5637125&amp;isFromPublicArea=True&amp;isModal=False" TargetMode="External"/><Relationship Id="rId242" Type="http://schemas.openxmlformats.org/officeDocument/2006/relationships/hyperlink" Target="https://community.secop.gov.co/Public/Tendering/OpportunityDetail/Index?noticeUID=CO1.NTC.5626206&amp;isFromPublicArea=True&amp;isModal=False" TargetMode="External"/><Relationship Id="rId263" Type="http://schemas.openxmlformats.org/officeDocument/2006/relationships/hyperlink" Target="https://community.secop.gov.co/Public/Tendering/OpportunityDetail/Index?noticeUID=CO1.NTC.5864669&amp;isFromPublicArea=True&amp;isModal=False" TargetMode="External"/><Relationship Id="rId284" Type="http://schemas.openxmlformats.org/officeDocument/2006/relationships/hyperlink" Target="https://community.secop.gov.co/Public/Tendering/OpportunityDetail/Index?noticeUID=CO1.NTC.6055122&amp;isFromPublicArea=True&amp;isModal=False" TargetMode="External"/><Relationship Id="rId319" Type="http://schemas.openxmlformats.org/officeDocument/2006/relationships/hyperlink" Target="https://community.secop.gov.co/Public/Tendering/OpportunityDetail/Index?noticeUID=CO1.NTC.6295529&amp;isFromPublicArea=True&amp;isModal=False" TargetMode="External"/><Relationship Id="rId37" Type="http://schemas.openxmlformats.org/officeDocument/2006/relationships/hyperlink" Target="https://community.secop.gov.co/Public/Tendering/OpportunityDetail/Index?noticeUID=CO1.NTC.5415463&amp;isFromPublicArea=True&amp;isModal=False" TargetMode="External"/><Relationship Id="rId58" Type="http://schemas.openxmlformats.org/officeDocument/2006/relationships/hyperlink" Target="https://community.secop.gov.co/Public/Tendering/OpportunityDetail/Index?noticeUID=CO1.NTC.5433632&amp;isFromPublicArea=True&amp;isModal=False" TargetMode="External"/><Relationship Id="rId79" Type="http://schemas.openxmlformats.org/officeDocument/2006/relationships/hyperlink" Target="https://community.secop.gov.co/Public/Tendering/OpportunityDetail/Index?noticeUID=CO1.NTC.5449902&amp;isFromPublicArea=True&amp;isModal=False" TargetMode="External"/><Relationship Id="rId102" Type="http://schemas.openxmlformats.org/officeDocument/2006/relationships/hyperlink" Target="https://community.secop.gov.co/Public/Tendering/OpportunityDetail/Index?noticeUID=CO1.NTC.5469801&amp;isFromPublicArea=True&amp;isModal=False" TargetMode="External"/><Relationship Id="rId123" Type="http://schemas.openxmlformats.org/officeDocument/2006/relationships/hyperlink" Target="https://community.secop.gov.co/Public/Tendering/OpportunityDetail/Index?noticeUID=CO1.NTC.5494325&amp;isFromPublicArea=True&amp;isModal=False" TargetMode="External"/><Relationship Id="rId144" Type="http://schemas.openxmlformats.org/officeDocument/2006/relationships/hyperlink" Target="https://community.secop.gov.co/Public/Tendering/OpportunityDetail/Index?noticeUID=CO1.NTC.5520071&amp;isFromPublicArea=True&amp;isModal=False" TargetMode="External"/><Relationship Id="rId90" Type="http://schemas.openxmlformats.org/officeDocument/2006/relationships/hyperlink" Target="https://community.secop.gov.co/Public/Tendering/OpportunityDetail/Index?noticeUID=CO1.NTC.5459682&amp;isFromPublicArea=True&amp;isModal=False" TargetMode="External"/><Relationship Id="rId165" Type="http://schemas.openxmlformats.org/officeDocument/2006/relationships/hyperlink" Target="https://community.secop.gov.co/Public/Tendering/OpportunityDetail/Index?noticeUID=CO1.NTC.5552156&amp;isFromPublicArea=True&amp;isModal=False" TargetMode="External"/><Relationship Id="rId186" Type="http://schemas.openxmlformats.org/officeDocument/2006/relationships/hyperlink" Target="https://community.secop.gov.co/Public/Tendering/OpportunityDetail/Index?noticeUID=CO1.NTC.5575550&amp;isFromPublicArea=True&amp;isModal=False" TargetMode="External"/><Relationship Id="rId211" Type="http://schemas.openxmlformats.org/officeDocument/2006/relationships/hyperlink" Target="https://community.secop.gov.co/Public/Tendering/OpportunityDetail/Index?noticeUID=CO1.NTC.5619321&amp;isFromPublicArea=True&amp;isModal=False" TargetMode="External"/><Relationship Id="rId232" Type="http://schemas.openxmlformats.org/officeDocument/2006/relationships/hyperlink" Target="https://community.secop.gov.co/Public/Tendering/OpportunityDetail/Index?noticeUID=CO1.NTC.5653952&amp;isFromPublicArea=True&amp;isModal=False" TargetMode="External"/><Relationship Id="rId253" Type="http://schemas.openxmlformats.org/officeDocument/2006/relationships/hyperlink" Target="https://community.secop.gov.co/Public/Tendering/OpportunityDetail/Index?noticeUID=CO1.NTC.5780063&amp;isFromPublicArea=True&amp;isModal=False" TargetMode="External"/><Relationship Id="rId274" Type="http://schemas.openxmlformats.org/officeDocument/2006/relationships/hyperlink" Target="https://community.secop.gov.co/Public/Tendering/OpportunityDetail/Index?noticeUID=CO1.NTC.5932729&amp;isFromPublicArea=True&amp;isModal=False" TargetMode="External"/><Relationship Id="rId295" Type="http://schemas.openxmlformats.org/officeDocument/2006/relationships/hyperlink" Target="https://community.secop.gov.co/Public/Tendering/OpportunityDetail/Index?noticeUID=CO1.NTC.6115739&amp;isFromPublicArea=True&amp;isModal=False" TargetMode="External"/><Relationship Id="rId309" Type="http://schemas.openxmlformats.org/officeDocument/2006/relationships/hyperlink" Target="https://community.secop.gov.co/Public/Tendering/OpportunityDetail/Index?noticeUID=CO1.NTC.6224475&amp;isFromPublicArea=True&amp;isModal=False" TargetMode="External"/><Relationship Id="rId27" Type="http://schemas.openxmlformats.org/officeDocument/2006/relationships/hyperlink" Target="https://community.secop.gov.co/Public/Tendering/OpportunityDetail/Index?noticeUID=CO1.NTC.5414231&amp;isFromPublicArea=True&amp;isModal=False" TargetMode="External"/><Relationship Id="rId48" Type="http://schemas.openxmlformats.org/officeDocument/2006/relationships/hyperlink" Target="https://community.secop.gov.co/Public/Tendering/OpportunityDetail/Index?noticeUID=CO1.NTC.5422979&amp;isFromPublicArea=True&amp;isModal=False" TargetMode="External"/><Relationship Id="rId69" Type="http://schemas.openxmlformats.org/officeDocument/2006/relationships/hyperlink" Target="https://community.secop.gov.co/Public/Tendering/OpportunityDetail/Index?noticeUID=CO1.NTC.5440852&amp;isFromPublicArea=True&amp;isModal=False" TargetMode="External"/><Relationship Id="rId113" Type="http://schemas.openxmlformats.org/officeDocument/2006/relationships/hyperlink" Target="https://community.secop.gov.co/Public/Tendering/OpportunityDetail/Index?noticeUID=CO1.NTC.5491744&amp;isFromPublicArea=True&amp;isModal=False" TargetMode="External"/><Relationship Id="rId134" Type="http://schemas.openxmlformats.org/officeDocument/2006/relationships/hyperlink" Target="https://community.secop.gov.co/Public/Tendering/OpportunityDetail/Index?noticeUID=CO1.NTC.5555095&amp;isFromPublicArea=True&amp;isModal=False" TargetMode="External"/><Relationship Id="rId320" Type="http://schemas.openxmlformats.org/officeDocument/2006/relationships/hyperlink" Target="https://community.secop.gov.co/Public/Tendering/OpportunityDetail/Index?noticeUID=CO1.NTC.6280669&amp;isFromPublicArea=True&amp;isModal=False" TargetMode="External"/><Relationship Id="rId80" Type="http://schemas.openxmlformats.org/officeDocument/2006/relationships/hyperlink" Target="https://community.secop.gov.co/Public/Tendering/OpportunityDetail/Index?noticeUID=CO1.NTC.5451957&amp;isFromPublicArea=True&amp;isModal=False" TargetMode="External"/><Relationship Id="rId155" Type="http://schemas.openxmlformats.org/officeDocument/2006/relationships/hyperlink" Target="https://community.secop.gov.co/Public/Tendering/OpportunityDetail/Index?noticeUID=CO1.NTC.5546774&amp;isFromPublicArea=True&amp;isModal=False" TargetMode="External"/><Relationship Id="rId176" Type="http://schemas.openxmlformats.org/officeDocument/2006/relationships/hyperlink" Target="https://community.secop.gov.co/Public/Tendering/OpportunityDetail/Index?noticeUID=CO1.NTC.5564963&amp;isFromPublicArea=True&amp;isModal=False" TargetMode="External"/><Relationship Id="rId197" Type="http://schemas.openxmlformats.org/officeDocument/2006/relationships/hyperlink" Target="https://community.secop.gov.co/Public/Tendering/OpportunityDetail/Index?noticeUID=CO1.NTC.5596462&amp;isFromPublicArea=True&amp;isModal=False" TargetMode="External"/><Relationship Id="rId201" Type="http://schemas.openxmlformats.org/officeDocument/2006/relationships/hyperlink" Target="https://community.secop.gov.co/Public/Tendering/OpportunityDetail/Index?noticeUID=CO1.NTC.5598831&amp;isFromPublicArea=True&amp;isModal=False" TargetMode="External"/><Relationship Id="rId222" Type="http://schemas.openxmlformats.org/officeDocument/2006/relationships/hyperlink" Target="https://community.secop.gov.co/Public/Tendering/OpportunityDetail/Index?noticeUID=CO1.NTC.5637125&amp;isFromPublicArea=True&amp;isModal=False" TargetMode="External"/><Relationship Id="rId243" Type="http://schemas.openxmlformats.org/officeDocument/2006/relationships/hyperlink" Target="https://community.secop.gov.co/Public/Tendering/OpportunityDetail/Index?noticeUID=CO1.NTC.5693216&amp;isFromPublicArea=True&amp;isModal=False" TargetMode="External"/><Relationship Id="rId264" Type="http://schemas.openxmlformats.org/officeDocument/2006/relationships/hyperlink" Target="https://community.secop.gov.co/Public/Tendering/OpportunityDetail/Index?noticeUID=CO1.NTC.5869700&amp;isFromPublicArea=True&amp;isModal=False" TargetMode="External"/><Relationship Id="rId285" Type="http://schemas.openxmlformats.org/officeDocument/2006/relationships/hyperlink" Target="https://community.secop.gov.co/Public/Tendering/OpportunityDetail/Index?noticeUID=CO1.NTC.6041113&amp;isFromPublicArea=True&amp;isModal=False" TargetMode="External"/><Relationship Id="rId17" Type="http://schemas.openxmlformats.org/officeDocument/2006/relationships/hyperlink" Target="https://community.secop.gov.co/Public/Tendering/OpportunityDetail/Index?noticeUID=CO1.NTC.5394786&amp;isFromPublicArea=True&amp;isModal=False" TargetMode="External"/><Relationship Id="rId38" Type="http://schemas.openxmlformats.org/officeDocument/2006/relationships/hyperlink" Target="https://community.secop.gov.co/Public/Tendering/OpportunityDetail/Index?noticeUID=CO1.NTC.5416217&amp;isFromPublicArea=True&amp;isModal=False" TargetMode="External"/><Relationship Id="rId59" Type="http://schemas.openxmlformats.org/officeDocument/2006/relationships/hyperlink" Target="https://community.secop.gov.co/Public/Tendering/OpportunityDetail/Index?noticeUID=CO1.NTC.5433860&amp;isFromPublicArea=True&amp;isModal=False" TargetMode="External"/><Relationship Id="rId103" Type="http://schemas.openxmlformats.org/officeDocument/2006/relationships/hyperlink" Target="https://community.secop.gov.co/Public/Tendering/OpportunityDetail/Index?noticeUID=CO1.NTC.5470494&amp;isFromPublicArea=True&amp;isModal=False" TargetMode="External"/><Relationship Id="rId124" Type="http://schemas.openxmlformats.org/officeDocument/2006/relationships/hyperlink" Target="https://community.secop.gov.co/Public/Tendering/OpportunityDetail/Index?noticeUID=CO1.NTC.5494148&amp;isFromPublicArea=True&amp;isModal=False" TargetMode="External"/><Relationship Id="rId310" Type="http://schemas.openxmlformats.org/officeDocument/2006/relationships/hyperlink" Target="https://community.secop.gov.co/Public/Tendering/OpportunityDetail/Index?noticeUID=CO1.NTC.6275543&amp;isFromPublicArea=True&amp;isModal=False" TargetMode="External"/><Relationship Id="rId70" Type="http://schemas.openxmlformats.org/officeDocument/2006/relationships/hyperlink" Target="https://community.secop.gov.co/Public/Tendering/OpportunityDetail/Index?noticeUID=CO1.NTC.5441092&amp;isFromPublicArea=True&amp;isModal=False" TargetMode="External"/><Relationship Id="rId91" Type="http://schemas.openxmlformats.org/officeDocument/2006/relationships/hyperlink" Target="https://community.secop.gov.co/Public/Tendering/OpportunityDetail/Index?noticeUID=CO1.NTC.5460327&amp;isFromPublicArea=True&amp;isModal=False" TargetMode="External"/><Relationship Id="rId145" Type="http://schemas.openxmlformats.org/officeDocument/2006/relationships/hyperlink" Target="https://community.secop.gov.co/Public/Tendering/OpportunityDetail/Index?noticeUID=CO1.NTC.5520422&amp;isFromPublicArea=True&amp;isModal=False" TargetMode="External"/><Relationship Id="rId166" Type="http://schemas.openxmlformats.org/officeDocument/2006/relationships/hyperlink" Target="https://community.secop.gov.co/Public/Tendering/OpportunityDetail/Index?noticeUID=CO1.NTC.5552936&amp;isFromPublicArea=True&amp;isModal=False" TargetMode="External"/><Relationship Id="rId187" Type="http://schemas.openxmlformats.org/officeDocument/2006/relationships/hyperlink" Target="https://community.secop.gov.co/Public/Tendering/OpportunityDetail/Index?noticeUID=CO1.NTC.5575409&amp;isFromPublicArea=True&amp;isModal=False" TargetMode="External"/><Relationship Id="rId1" Type="http://schemas.openxmlformats.org/officeDocument/2006/relationships/hyperlink" Target="https://community.secop.gov.co/Public/Tendering/OpportunityDetail/Index?noticeUID=CO1.NTC.5378055&amp;isFromPublicArea=True&amp;isModal=False" TargetMode="External"/><Relationship Id="rId212" Type="http://schemas.openxmlformats.org/officeDocument/2006/relationships/hyperlink" Target="https://community.secop.gov.co/Public/Tendering/OpportunityDetail/Index?noticeUID=CO1.NTC.5620108&amp;isFromPublicArea=True&amp;isModal=False" TargetMode="External"/><Relationship Id="rId233" Type="http://schemas.openxmlformats.org/officeDocument/2006/relationships/hyperlink" Target="https://community.secop.gov.co/Public/Tendering/OpportunityDetail/Index?noticeUID=CO1.NTC.5666100&amp;isFromPublicArea=True&amp;isModal=False" TargetMode="External"/><Relationship Id="rId254" Type="http://schemas.openxmlformats.org/officeDocument/2006/relationships/hyperlink" Target="https://community.secop.gov.co/Public/Tendering/OpportunityDetail/Index?noticeUID=CO1.NTC.5788930&amp;isFromPublicArea=True&amp;isModal=False" TargetMode="External"/><Relationship Id="rId28" Type="http://schemas.openxmlformats.org/officeDocument/2006/relationships/hyperlink" Target="https://community.secop.gov.co/Public/Tendering/OpportunityDetail/Index?noticeUID=CO1.NTC.5407870&amp;isFromPublicArea=True&amp;isModal=False" TargetMode="External"/><Relationship Id="rId49" Type="http://schemas.openxmlformats.org/officeDocument/2006/relationships/hyperlink" Target="https://community.secop.gov.co/Public/Tendering/OpportunityDetail/Index?noticeUID=CO1.NTC.5423374&amp;isFromPublicArea=True&amp;isModal=False" TargetMode="External"/><Relationship Id="rId114" Type="http://schemas.openxmlformats.org/officeDocument/2006/relationships/hyperlink" Target="https://community.secop.gov.co/Public/Tendering/OpportunityDetail/Index?noticeUID=CO1.NTC.5483497&amp;isFromPublicArea=True&amp;isModal=False" TargetMode="External"/><Relationship Id="rId275" Type="http://schemas.openxmlformats.org/officeDocument/2006/relationships/hyperlink" Target="https://community.secop.gov.co/Public/Tendering/OpportunityDetail/Index?noticeUID=CO1.NTC.5933064&amp;isFromPublicArea=True&amp;isModal=False" TargetMode="External"/><Relationship Id="rId296" Type="http://schemas.openxmlformats.org/officeDocument/2006/relationships/hyperlink" Target="https://community.secop.gov.co/Public/Tendering/OpportunityDetail/Index?noticeUID=CO1.NTC.6167776&amp;isFromPublicArea=True&amp;isModal=False" TargetMode="External"/><Relationship Id="rId300" Type="http://schemas.openxmlformats.org/officeDocument/2006/relationships/hyperlink" Target="https://community.secop.gov.co/Public/Tendering/OpportunityDetail/Index?noticeUID=CO1.NTC.6171615&amp;isFromPublicArea=True&amp;isModal=False" TargetMode="External"/><Relationship Id="rId60" Type="http://schemas.openxmlformats.org/officeDocument/2006/relationships/hyperlink" Target="https://community.secop.gov.co/Public/Tendering/OpportunityDetail/Index?noticeUID=CO1.NTC.5434314&amp;isFromPublicArea=True&amp;isModal=False" TargetMode="External"/><Relationship Id="rId81" Type="http://schemas.openxmlformats.org/officeDocument/2006/relationships/hyperlink" Target="https://community.secop.gov.co/Public/Tendering/OpportunityDetail/Index?noticeUID=CO1.NTC.5451179&amp;isFromPublicArea=True&amp;isModal=False" TargetMode="External"/><Relationship Id="rId135" Type="http://schemas.openxmlformats.org/officeDocument/2006/relationships/hyperlink" Target="https://community.secop.gov.co/Public/Tendering/OpportunityDetail/Index?noticeUID=CO1.NTC.5504195&amp;isFromPublicArea=True&amp;isModal=False" TargetMode="External"/><Relationship Id="rId156" Type="http://schemas.openxmlformats.org/officeDocument/2006/relationships/hyperlink" Target="https://community.secop.gov.co/Public/Tendering/OpportunityDetail/Index?noticeUID=CO1.NTC.5537927&amp;isFromPublicArea=True&amp;isModal=False" TargetMode="External"/><Relationship Id="rId177" Type="http://schemas.openxmlformats.org/officeDocument/2006/relationships/hyperlink" Target="https://community.secop.gov.co/Public/Tendering/OpportunityDetail/Index?noticeUID=CO1.NTC.5571968&amp;isFromPublicArea=True&amp;isModal=False" TargetMode="External"/><Relationship Id="rId198" Type="http://schemas.openxmlformats.org/officeDocument/2006/relationships/hyperlink" Target="https://community.secop.gov.co/Public/Tendering/OpportunityDetail/Index?noticeUID=CO1.NTC.5594381&amp;isFromPublicArea=True&amp;isModal=False" TargetMode="External"/><Relationship Id="rId321" Type="http://schemas.openxmlformats.org/officeDocument/2006/relationships/hyperlink" Target="https://community.secop.gov.co/Public/Tendering/OpportunityDetail/Index?noticeUID=CO1.NTC.6286877&amp;isFromPublicArea=True&amp;isModal=False" TargetMode="External"/><Relationship Id="rId202" Type="http://schemas.openxmlformats.org/officeDocument/2006/relationships/hyperlink" Target="https://community.secop.gov.co/Public/Tendering/OpportunityDetail/Index?noticeUID=CO1.NTC.5598900&amp;isFromPublicArea=True&amp;isModal=False" TargetMode="External"/><Relationship Id="rId223" Type="http://schemas.openxmlformats.org/officeDocument/2006/relationships/hyperlink" Target="https://community.secop.gov.co/Public/Tendering/OpportunityDetail/Index?noticeUID=CO1.NTC.5637298&amp;isFromPublicArea=True&amp;isModal=False" TargetMode="External"/><Relationship Id="rId244" Type="http://schemas.openxmlformats.org/officeDocument/2006/relationships/hyperlink" Target="https://community.secop.gov.co/Public/Tendering/OpportunityDetail/Index?noticeUID=CO1.NTC.5694427&amp;isFromPublicArea=True&amp;isModal=False" TargetMode="External"/><Relationship Id="rId18" Type="http://schemas.openxmlformats.org/officeDocument/2006/relationships/hyperlink" Target="https://community.secop.gov.co/Public/Tendering/OpportunityDetail/Index?noticeUID=CO1.NTC.5406069&amp;isFromPublicArea=True&amp;isModal=False" TargetMode="External"/><Relationship Id="rId39" Type="http://schemas.openxmlformats.org/officeDocument/2006/relationships/hyperlink" Target="https://community.secop.gov.co/Public/Tendering/OpportunityDetail/Index?noticeUID=CO1.NTC.5423114&amp;isFromPublicArea=True&amp;isModal=False" TargetMode="External"/><Relationship Id="rId265" Type="http://schemas.openxmlformats.org/officeDocument/2006/relationships/hyperlink" Target="https://community.secop.gov.co/Public/Tendering/OpportunityDetail/Index?noticeUID=CO1.NTC.5877235&amp;isFromPublicArea=True&amp;isModal=False" TargetMode="External"/><Relationship Id="rId286" Type="http://schemas.openxmlformats.org/officeDocument/2006/relationships/hyperlink" Target="https://community.secop.gov.co/Public/Tendering/OpportunityDetail/Index?noticeUID=CO1.NTC.6020665&amp;isFromPublicArea=True&amp;isModal=False" TargetMode="External"/><Relationship Id="rId50" Type="http://schemas.openxmlformats.org/officeDocument/2006/relationships/hyperlink" Target="https://community.secop.gov.co/Public/Tendering/OpportunityDetail/Index?noticeUID=CO1.NTC.5423842&amp;isFromPublicArea=True&amp;isModal=False" TargetMode="External"/><Relationship Id="rId104" Type="http://schemas.openxmlformats.org/officeDocument/2006/relationships/hyperlink" Target="https://community.secop.gov.co/Public/Tendering/OpportunityDetail/Index?noticeUID=CO1.NTC.5471169&amp;isFromPublicArea=True&amp;isModal=False" TargetMode="External"/><Relationship Id="rId125" Type="http://schemas.openxmlformats.org/officeDocument/2006/relationships/hyperlink" Target="https://community.secop.gov.co/Public/Tendering/OpportunityDetail/Index?noticeUID=CO1.NTC.5511073&amp;isFromPublicArea=True&amp;isModal=False" TargetMode="External"/><Relationship Id="rId146" Type="http://schemas.openxmlformats.org/officeDocument/2006/relationships/hyperlink" Target="https://community.secop.gov.co/Public/Tendering/OpportunityDetail/Index?noticeUID=CO1.NTC.5521180&amp;isFromPublicArea=True&amp;isModal=False" TargetMode="External"/><Relationship Id="rId167" Type="http://schemas.openxmlformats.org/officeDocument/2006/relationships/hyperlink" Target="https://community.secop.gov.co/Public/Tendering/OpportunityDetail/Index?noticeUID=CO1.NTC.5553700&amp;isFromPublicArea=True&amp;isModal=False" TargetMode="External"/><Relationship Id="rId188" Type="http://schemas.openxmlformats.org/officeDocument/2006/relationships/hyperlink" Target="https://community.secop.gov.co/Public/Tendering/OpportunityDetail/Index?noticeUID=CO1.NTC.5575875&amp;isFromPublicArea=True&amp;isModal=False" TargetMode="External"/><Relationship Id="rId311" Type="http://schemas.openxmlformats.org/officeDocument/2006/relationships/hyperlink" Target="https://community.secop.gov.co/Public/Tendering/OpportunityDetail/Index?noticeUID=CO1.NTC.6256691&amp;isFromPublicArea=True&amp;isModal=False" TargetMode="External"/><Relationship Id="rId71" Type="http://schemas.openxmlformats.org/officeDocument/2006/relationships/hyperlink" Target="https://community.secop.gov.co/Public/Tendering/OpportunityDetail/Index?noticeUID=CO1.NTC.5442011&amp;isFromPublicArea=True&amp;isModal=False" TargetMode="External"/><Relationship Id="rId92" Type="http://schemas.openxmlformats.org/officeDocument/2006/relationships/hyperlink" Target="https://community.secop.gov.co/Public/Tendering/OpportunityDetail/Index?noticeUID=CO1.NTC.5461264&amp;isFromPublicArea=True&amp;isModal=False" TargetMode="External"/><Relationship Id="rId213" Type="http://schemas.openxmlformats.org/officeDocument/2006/relationships/hyperlink" Target="https://community.secop.gov.co/Public/Tendering/OpportunityDetail/Index?noticeUID=CO1.NTC.5623606&amp;isFromPublicArea=True&amp;isModal=False" TargetMode="External"/><Relationship Id="rId234" Type="http://schemas.openxmlformats.org/officeDocument/2006/relationships/hyperlink" Target="https://community.secop.gov.co/Public/Tendering/OpportunityDetail/Index?noticeUID=CO1.NTC.5672184&amp;isFromPublicArea=True&amp;isModal=False" TargetMode="External"/><Relationship Id="rId2" Type="http://schemas.openxmlformats.org/officeDocument/2006/relationships/hyperlink" Target="https://community.secop.gov.co/Public/Tendering/OpportunityDetail/Index?noticeUID=CO1.NTC.5378863&amp;isFromPublicArea=True&amp;isModal=False" TargetMode="External"/><Relationship Id="rId29" Type="http://schemas.openxmlformats.org/officeDocument/2006/relationships/hyperlink" Target="https://community.secop.gov.co/Public/Tendering/OpportunityDetail/Index?noticeUID=CO1.NTC.5410473&amp;isFromPublicArea=True&amp;isModal=False" TargetMode="External"/><Relationship Id="rId255" Type="http://schemas.openxmlformats.org/officeDocument/2006/relationships/hyperlink" Target="https://community.secop.gov.co/Public/Tendering/OpportunityDetail/Index?noticeUID=CO1.NTC.5820140&amp;isFromPublicArea=True&amp;isModal=False" TargetMode="External"/><Relationship Id="rId276" Type="http://schemas.openxmlformats.org/officeDocument/2006/relationships/hyperlink" Target="https://community.secop.gov.co/Public/Tendering/OpportunityDetail/Index?noticeUID=CO1.NTC.5938965&amp;isFromPublicArea=True&amp;isModal=False" TargetMode="External"/><Relationship Id="rId297" Type="http://schemas.openxmlformats.org/officeDocument/2006/relationships/hyperlink" Target="https://community.secop.gov.co/Public/Tendering/OpportunityDetail/Index?noticeUID=CO1.NTC.6205601&amp;isFromPublicArea=True&amp;isModal=False" TargetMode="External"/><Relationship Id="rId40" Type="http://schemas.openxmlformats.org/officeDocument/2006/relationships/hyperlink" Target="https://community.secop.gov.co/Public/Tendering/OpportunityDetail/Index?noticeUID=CO1.NTC.5416514&amp;isFromPublicArea=True&amp;isModal=False" TargetMode="External"/><Relationship Id="rId115" Type="http://schemas.openxmlformats.org/officeDocument/2006/relationships/hyperlink" Target="https://community.secop.gov.co/Public/Tendering/OpportunityDetail/Index?noticeUID=CO1.NTC.5485706&amp;isFromPublicArea=True&amp;isModal=False" TargetMode="External"/><Relationship Id="rId136" Type="http://schemas.openxmlformats.org/officeDocument/2006/relationships/hyperlink" Target="https://community.secop.gov.co/Public/Tendering/OpportunityDetail/Index?noticeUID=CO1.NTC.5615363&amp;isFromPublicArea=True&amp;isModal=False" TargetMode="External"/><Relationship Id="rId157" Type="http://schemas.openxmlformats.org/officeDocument/2006/relationships/hyperlink" Target="https://community.secop.gov.co/Public/Tendering/OpportunityDetail/Index?noticeUID=CO1.NTC.5541077&amp;isFromPublicArea=True&amp;isModal=False" TargetMode="External"/><Relationship Id="rId178" Type="http://schemas.openxmlformats.org/officeDocument/2006/relationships/hyperlink" Target="https://community.secop.gov.co/Public/Tendering/OpportunityDetail/Index?noticeUID=CO1.NTC.5567345&amp;isFromPublicArea=True&amp;isModal=False" TargetMode="External"/><Relationship Id="rId301" Type="http://schemas.openxmlformats.org/officeDocument/2006/relationships/hyperlink" Target="https://community.secop.gov.co/Public/Tendering/OpportunityDetail/Index?noticeUID=CO1.NTC.6219606&amp;isFromPublicArea=True&amp;isModal=False" TargetMode="External"/><Relationship Id="rId322" Type="http://schemas.openxmlformats.org/officeDocument/2006/relationships/hyperlink" Target="https://community.secop.gov.co/Public/Tendering/OpportunityDetail/Index?noticeUID=CO1.NTC.6296439&amp;isFromPublicArea=True&amp;isModal=False" TargetMode="External"/><Relationship Id="rId61" Type="http://schemas.openxmlformats.org/officeDocument/2006/relationships/hyperlink" Target="https://community.secop.gov.co/Public/Tendering/OpportunityDetail/Index?noticeUID=CO1.NTC.5434607&amp;isFromPublicArea=True&amp;isModal=False" TargetMode="External"/><Relationship Id="rId82" Type="http://schemas.openxmlformats.org/officeDocument/2006/relationships/hyperlink" Target="https://community.secop.gov.co/Public/Tendering/OpportunityDetail/Index?noticeUID=CO1.NTC.5451758&amp;isFromPublicArea=True&amp;isModal=False" TargetMode="External"/><Relationship Id="rId199" Type="http://schemas.openxmlformats.org/officeDocument/2006/relationships/hyperlink" Target="https://community.secop.gov.co/Public/Tendering/OpportunityDetail/Index?noticeUID=CO1.NTC.5594743&amp;isFromPublicArea=True&amp;isModal=False" TargetMode="External"/><Relationship Id="rId203" Type="http://schemas.openxmlformats.org/officeDocument/2006/relationships/hyperlink" Target="https://community.secop.gov.co/Public/Tendering/OpportunityDetail/Index?noticeUID=CO1.NTC.5598599&amp;isFromPublicArea=True&amp;isModal=False" TargetMode="External"/><Relationship Id="rId19" Type="http://schemas.openxmlformats.org/officeDocument/2006/relationships/hyperlink" Target="https://community.secop.gov.co/Public/Tendering/OpportunityDetail/Index?noticeUID=CO1.NTC.5404197&amp;isFromPublicArea=True&amp;isModal=False" TargetMode="External"/><Relationship Id="rId224" Type="http://schemas.openxmlformats.org/officeDocument/2006/relationships/hyperlink" Target="https://community.secop.gov.co/Public/Tendering/OpportunityDetail/Index?noticeUID=CO1.NTC.5638467&amp;isFromPublicArea=True&amp;isModal=False" TargetMode="External"/><Relationship Id="rId245" Type="http://schemas.openxmlformats.org/officeDocument/2006/relationships/hyperlink" Target="https://community.secop.gov.co/Public/Tendering/OpportunityDetail/Index?noticeUID=CO1.NTC.5696227&amp;isFromPublicArea=True&amp;isModal=False" TargetMode="External"/><Relationship Id="rId266" Type="http://schemas.openxmlformats.org/officeDocument/2006/relationships/hyperlink" Target="https://community.secop.gov.co/Public/Tendering/OpportunityDetail/Index?noticeUID=CO1.NTC.5878213&amp;isFromPublicArea=True&amp;isModal=False" TargetMode="External"/><Relationship Id="rId287" Type="http://schemas.openxmlformats.org/officeDocument/2006/relationships/hyperlink" Target="https://community.secop.gov.co/Public/Tendering/OpportunityDetail/Index?noticeUID=CO1.NTC.6033301&amp;isFromPublicArea=True&amp;isModal=False" TargetMode="External"/><Relationship Id="rId30" Type="http://schemas.openxmlformats.org/officeDocument/2006/relationships/hyperlink" Target="https://community.secop.gov.co/Public/Tendering/OpportunityDetail/Index?noticeUID=CO1.NTC.5410620&amp;isFromPublicArea=True&amp;isModal=False" TargetMode="External"/><Relationship Id="rId105" Type="http://schemas.openxmlformats.org/officeDocument/2006/relationships/hyperlink" Target="https://community.secop.gov.co/Public/Tendering/OpportunityDetail/Index?noticeUID=CO1.NTC.5475979&amp;isFromPublicArea=True&amp;isModal=False" TargetMode="External"/><Relationship Id="rId126" Type="http://schemas.openxmlformats.org/officeDocument/2006/relationships/hyperlink" Target="https://community.secop.gov.co/Public/Tendering/OpportunityDetail/Index?noticeUID=CO1.NTC.5500919&amp;isFromPublicArea=True&amp;isModal=False" TargetMode="External"/><Relationship Id="rId147" Type="http://schemas.openxmlformats.org/officeDocument/2006/relationships/hyperlink" Target="https://community.secop.gov.co/Public/Tendering/OpportunityDetail/Index?noticeUID=CO1.NTC.5521253&amp;isFromPublicArea=True&amp;isModal=False" TargetMode="External"/><Relationship Id="rId168" Type="http://schemas.openxmlformats.org/officeDocument/2006/relationships/hyperlink" Target="https://community.secop.gov.co/Public/Tendering/OpportunityDetail/Index?noticeUID=CO1.NTC.5554735&amp;isFromPublicArea=True&amp;isModal=False" TargetMode="External"/><Relationship Id="rId312" Type="http://schemas.openxmlformats.org/officeDocument/2006/relationships/hyperlink" Target="https://community.secop.gov.co/Public/Tendering/OpportunityDetail/Index?noticeUID=CO1.NTC.6231523&amp;isFromPublicArea=True&amp;isModal=False" TargetMode="External"/><Relationship Id="rId51" Type="http://schemas.openxmlformats.org/officeDocument/2006/relationships/hyperlink" Target="https://community.secop.gov.co/Public/Tendering/OpportunityDetail/Index?noticeUID=CO1.NTC.5433049&amp;isFromPublicArea=True&amp;isModal=False" TargetMode="External"/><Relationship Id="rId72" Type="http://schemas.openxmlformats.org/officeDocument/2006/relationships/hyperlink" Target="https://community.secop.gov.co/Public/Tendering/OpportunityDetail/Index?noticeUID=CO1.NTC.5442841&amp;isFromPublicArea=True&amp;isModal=False" TargetMode="External"/><Relationship Id="rId93" Type="http://schemas.openxmlformats.org/officeDocument/2006/relationships/hyperlink" Target="https://community.secop.gov.co/Public/Tendering/OpportunityDetail/Index?noticeUID=CO1.NTC.5463738&amp;isFromPublicArea=True&amp;isModal=False" TargetMode="External"/><Relationship Id="rId189" Type="http://schemas.openxmlformats.org/officeDocument/2006/relationships/hyperlink" Target="https://community.secop.gov.co/Public/Tendering/OpportunityDetail/Index?noticeUID=CO1.NTC.5577204&amp;isFromPublicArea=True&amp;isModal=False" TargetMode="External"/><Relationship Id="rId3" Type="http://schemas.openxmlformats.org/officeDocument/2006/relationships/hyperlink" Target="https://community.secop.gov.co/Public/Tendering/OpportunityDetail/Index?noticeUID=CO1.NTC.5378282&amp;isFromPublicArea=True&amp;isModal=False" TargetMode="External"/><Relationship Id="rId214" Type="http://schemas.openxmlformats.org/officeDocument/2006/relationships/hyperlink" Target="https://community.secop.gov.co/Public/Tendering/OpportunityDetail/Index?noticeUID=CO1.NTC.5625776&amp;isFromPublicArea=True&amp;isModal=False" TargetMode="External"/><Relationship Id="rId235" Type="http://schemas.openxmlformats.org/officeDocument/2006/relationships/hyperlink" Target="https://community.secop.gov.co/Public/Tendering/OpportunityDetail/Index?noticeUID=CO1.NTC.5657725&amp;isFromPublicArea=True&amp;isModal=False" TargetMode="External"/><Relationship Id="rId256" Type="http://schemas.openxmlformats.org/officeDocument/2006/relationships/hyperlink" Target="https://community.secop.gov.co/Public/Tendering/OpportunityDetail/Index?noticeUID=CO1.NTC.5738400&amp;isFromPublicArea=True&amp;isModal=False" TargetMode="External"/><Relationship Id="rId277" Type="http://schemas.openxmlformats.org/officeDocument/2006/relationships/hyperlink" Target="https://community.secop.gov.co/Public/Tendering/OpportunityDetail/Index?noticeUID=CO1.NTC.5952939&amp;isFromPublicArea=True&amp;isModal=False" TargetMode="External"/><Relationship Id="rId298" Type="http://schemas.openxmlformats.org/officeDocument/2006/relationships/hyperlink" Target="https://community.secop.gov.co/Public/Tendering/OpportunityDetail/Index?noticeUID=CO1.NTC.6118522&amp;isFromPublicArea=True&amp;isModal=False" TargetMode="External"/><Relationship Id="rId116" Type="http://schemas.openxmlformats.org/officeDocument/2006/relationships/hyperlink" Target="https://community.secop.gov.co/Public/Tendering/OpportunityDetail/Index?noticeUID=CO1.NTC.5493338&amp;isFromPublicArea=True&amp;isModal=False" TargetMode="External"/><Relationship Id="rId137" Type="http://schemas.openxmlformats.org/officeDocument/2006/relationships/hyperlink" Target="https://community.secop.gov.co/Public/Tendering/OpportunityDetail/Index?noticeUID=CO1.NTC.5509440&amp;isFromPublicArea=True&amp;isModal=False" TargetMode="External"/><Relationship Id="rId158" Type="http://schemas.openxmlformats.org/officeDocument/2006/relationships/hyperlink" Target="https://community.secop.gov.co/Public/Tendering/OpportunityDetail/Index?noticeUID=CO1.NTC.5543026&amp;isFromPublicArea=True&amp;isModal=False" TargetMode="External"/><Relationship Id="rId302" Type="http://schemas.openxmlformats.org/officeDocument/2006/relationships/hyperlink" Target="https://community.secop.gov.co/Public/Tendering/OpportunityDetail/Index?noticeUID=CO1.NTC.6168585&amp;isFromPublicArea=True&amp;isModal=False" TargetMode="External"/><Relationship Id="rId323" Type="http://schemas.openxmlformats.org/officeDocument/2006/relationships/hyperlink" Target="https://community.secop.gov.co/Public/Tendering/OpportunityDetail/Index?noticeUID=CO1.NTC.6290244&amp;isFromPublicArea=True&amp;isModal=False" TargetMode="External"/><Relationship Id="rId20" Type="http://schemas.openxmlformats.org/officeDocument/2006/relationships/hyperlink" Target="https://community.secop.gov.co/Public/Tendering/OpportunityDetail/Index?noticeUID=CO1.NTC.5404545&amp;isFromPublicArea=True&amp;isModal=False" TargetMode="External"/><Relationship Id="rId41" Type="http://schemas.openxmlformats.org/officeDocument/2006/relationships/hyperlink" Target="https://community.secop.gov.co/Public/Tendering/OpportunityDetail/Index?noticeUID=CO1.NTC.5417589&amp;isFromPublicArea=True&amp;isModal=False" TargetMode="External"/><Relationship Id="rId62" Type="http://schemas.openxmlformats.org/officeDocument/2006/relationships/hyperlink" Target="https://community.secop.gov.co/Public/Tendering/OpportunityDetail/Index?noticeUID=CO1.NTC.5434298&amp;isFromPublicArea=True&amp;isModal=False" TargetMode="External"/><Relationship Id="rId83" Type="http://schemas.openxmlformats.org/officeDocument/2006/relationships/hyperlink" Target="https://community.secop.gov.co/Public/Tendering/OpportunityDetail/Index?noticeUID=CO1.NTC.5456800&amp;isFromPublicArea=True&amp;isModal=False" TargetMode="External"/><Relationship Id="rId179" Type="http://schemas.openxmlformats.org/officeDocument/2006/relationships/hyperlink" Target="https://community.secop.gov.co/Public/Tendering/OpportunityDetail/Index?noticeUID=CO1.NTC.5567237&amp;isFromPublicArea=True&amp;isModal=False" TargetMode="External"/><Relationship Id="rId190" Type="http://schemas.openxmlformats.org/officeDocument/2006/relationships/hyperlink" Target="https://community.secop.gov.co/Public/Tendering/OpportunityDetail/Index?noticeUID=CO1.NTC.5577557&amp;isFromPublicArea=True&amp;isModal=False" TargetMode="External"/><Relationship Id="rId204" Type="http://schemas.openxmlformats.org/officeDocument/2006/relationships/hyperlink" Target="https://community.secop.gov.co/Public/Tendering/OpportunityDetail/Index?noticeUID=CO1.NTC.5600249&amp;isFromPublicArea=True&amp;isModal=False" TargetMode="External"/><Relationship Id="rId225" Type="http://schemas.openxmlformats.org/officeDocument/2006/relationships/hyperlink" Target="https://community.secop.gov.co/Public/Tendering/OpportunityDetail/Index?noticeUID=CO1.NTC.5640847&amp;isFromPublicArea=True&amp;isModal=False" TargetMode="External"/><Relationship Id="rId246" Type="http://schemas.openxmlformats.org/officeDocument/2006/relationships/hyperlink" Target="https://community.secop.gov.co/Public/Tendering/OpportunityDetail/Index?noticeUID=CO1.NTC.5696938&amp;isFromPublicArea=True&amp;isModal=False" TargetMode="External"/><Relationship Id="rId267" Type="http://schemas.openxmlformats.org/officeDocument/2006/relationships/hyperlink" Target="https://community.secop.gov.co/Public/Tendering/OpportunityDetail/Index?noticeUID=CO1.NTC.5879326&amp;isFromPublicArea=True&amp;isModal=False" TargetMode="External"/><Relationship Id="rId288" Type="http://schemas.openxmlformats.org/officeDocument/2006/relationships/hyperlink" Target="https://community.secop.gov.co/Public/Tendering/OpportunityDetail/Index?noticeUID=CO1.NTC.6069043&amp;isFromPublicArea=True&amp;isModal=False" TargetMode="External"/><Relationship Id="rId106" Type="http://schemas.openxmlformats.org/officeDocument/2006/relationships/hyperlink" Target="https://community.secop.gov.co/Public/Tendering/OpportunityDetail/Index?noticeUID=CO1.NTC.5476833&amp;isFromPublicArea=True&amp;isModal=False" TargetMode="External"/><Relationship Id="rId127" Type="http://schemas.openxmlformats.org/officeDocument/2006/relationships/hyperlink" Target="https://community.secop.gov.co/Public/Tendering/OpportunityDetail/Index?noticeUID=CO1.NTC.5500749&amp;isFromPublicArea=True&amp;isModal=False" TargetMode="External"/><Relationship Id="rId313" Type="http://schemas.openxmlformats.org/officeDocument/2006/relationships/hyperlink" Target="https://community.secop.gov.co/Public/Tendering/OpportunityDetail/Index?noticeUID=CO1.NTC.6251380&amp;isFromPublicArea=True&amp;isModal=False" TargetMode="External"/><Relationship Id="rId10" Type="http://schemas.openxmlformats.org/officeDocument/2006/relationships/hyperlink" Target="https://community.secop.gov.co/Public/Tendering/OpportunityDetail/Index?noticeUID=CO1.NTC.5387083&amp;isFromPublicArea=True&amp;isModal=False" TargetMode="External"/><Relationship Id="rId31" Type="http://schemas.openxmlformats.org/officeDocument/2006/relationships/hyperlink" Target="https://community.secop.gov.co/Public/Tendering/OpportunityDetail/Index?noticeUID=CO1.NTC.5412443&amp;isFromPublicArea=True&amp;isModal=False" TargetMode="External"/><Relationship Id="rId52" Type="http://schemas.openxmlformats.org/officeDocument/2006/relationships/hyperlink" Target="https://community.secop.gov.co/Public/Tendering/OpportunityDetail/Index?noticeUID=CO1.NTC.5424330&amp;isFromPublicArea=True&amp;isModal=False" TargetMode="External"/><Relationship Id="rId73" Type="http://schemas.openxmlformats.org/officeDocument/2006/relationships/hyperlink" Target="https://community.secop.gov.co/Public/Tendering/OpportunityDetail/Index?noticeUID=CO1.NTC.5443579&amp;isFromPublicArea=True&amp;isModal=False" TargetMode="External"/><Relationship Id="rId94" Type="http://schemas.openxmlformats.org/officeDocument/2006/relationships/hyperlink" Target="https://community.secop.gov.co/Public/Tendering/OpportunityDetail/Index?noticeUID=CO1.NTC.5466855&amp;isFromPublicArea=True&amp;isModal=False" TargetMode="External"/><Relationship Id="rId148" Type="http://schemas.openxmlformats.org/officeDocument/2006/relationships/hyperlink" Target="https://community.secop.gov.co/Public/Tendering/OpportunityDetail/Index?noticeUID=CO1.NTC.5460466&amp;isFromPublicArea=True&amp;isModal=False" TargetMode="External"/><Relationship Id="rId169" Type="http://schemas.openxmlformats.org/officeDocument/2006/relationships/hyperlink" Target="https://community.secop.gov.co/Public/Tendering/OpportunityDetail/Index?noticeUID=CO1.NTC.5554589&amp;isFromPublicArea=True&amp;isModal=False" TargetMode="External"/><Relationship Id="rId4" Type="http://schemas.openxmlformats.org/officeDocument/2006/relationships/hyperlink" Target="https://community.secop.gov.co/Public/Tendering/OpportunityDetail/Index?noticeUID=CO1.NTC.5380579&amp;isFromPublicArea=True&amp;isModal=False" TargetMode="External"/><Relationship Id="rId180" Type="http://schemas.openxmlformats.org/officeDocument/2006/relationships/hyperlink" Target="https://community.secop.gov.co/Public/Tendering/OpportunityDetail/Index?noticeUID=CO1.NTC.5571898&amp;isFromPublicArea=True&amp;isModal=False" TargetMode="External"/><Relationship Id="rId215" Type="http://schemas.openxmlformats.org/officeDocument/2006/relationships/hyperlink" Target="https://community.secop.gov.co/Public/Tendering/OpportunityDetail/Index?noticeUID=CO1.NTC.5626786&amp;isFromPublicArea=True&amp;isModal=False" TargetMode="External"/><Relationship Id="rId236" Type="http://schemas.openxmlformats.org/officeDocument/2006/relationships/hyperlink" Target="https://community.secop.gov.co/Public/Tendering/OpportunityDetail/Index?noticeUID=CO1.NTC.5664955&amp;isFromPublicArea=True&amp;isModal=False" TargetMode="External"/><Relationship Id="rId257" Type="http://schemas.openxmlformats.org/officeDocument/2006/relationships/hyperlink" Target="https://community.secop.gov.co/Public/Tendering/OpportunityDetail/Index?noticeUID=CO1.NTC.5837427&amp;isFromPublicArea=True&amp;isModal=False" TargetMode="External"/><Relationship Id="rId278" Type="http://schemas.openxmlformats.org/officeDocument/2006/relationships/hyperlink" Target="https://community.secop.gov.co/Public/Tendering/OpportunityDetail/Index?noticeUID=CO1.NTC.5964615&amp;isFromPublicArea=True&amp;isModal=False" TargetMode="External"/><Relationship Id="rId303" Type="http://schemas.openxmlformats.org/officeDocument/2006/relationships/hyperlink" Target="https://community.secop.gov.co/Public/Tendering/OpportunityDetail/Index?noticeUID=CO1.NTC.6156773&amp;isFromPublicArea=True&amp;isModal=False" TargetMode="External"/><Relationship Id="rId42" Type="http://schemas.openxmlformats.org/officeDocument/2006/relationships/hyperlink" Target="https://community.secop.gov.co/Public/Tendering/OpportunityDetail/Index?noticeUID=CO1.NTC.5417346&amp;isFromPublicArea=True&amp;isModal=False" TargetMode="External"/><Relationship Id="rId84" Type="http://schemas.openxmlformats.org/officeDocument/2006/relationships/hyperlink" Target="https://community.secop.gov.co/Public/Tendering/OpportunityDetail/Index?noticeUID=CO1.NTC.5455291&amp;isFromPublicArea=True&amp;isModal=False" TargetMode="External"/><Relationship Id="rId138" Type="http://schemas.openxmlformats.org/officeDocument/2006/relationships/hyperlink" Target="https://community.secop.gov.co/Public/Tendering/OpportunityDetail/Index?noticeUID=CO1.NTC.5509594&amp;isFromPublicArea=True&amp;isModal=False" TargetMode="External"/><Relationship Id="rId191" Type="http://schemas.openxmlformats.org/officeDocument/2006/relationships/hyperlink" Target="https://community.secop.gov.co/Public/Tendering/OpportunityDetail/Index?noticeUID=CO1.NTC.5587093&amp;isFromPublicArea=True&amp;isModal=False" TargetMode="External"/><Relationship Id="rId205" Type="http://schemas.openxmlformats.org/officeDocument/2006/relationships/hyperlink" Target="https://community.secop.gov.co/Public/Tendering/OpportunityDetail/Index?noticeUID=CO1.NTC.5600111&amp;isFromPublicArea=True&amp;isModal=False" TargetMode="External"/><Relationship Id="rId247" Type="http://schemas.openxmlformats.org/officeDocument/2006/relationships/hyperlink" Target="https://community.secop.gov.co/Public/Tendering/OpportunityDetail/Index?noticeUID=CO1.NTC.5697374&amp;isFromPublicArea=True&amp;isModal=False" TargetMode="External"/><Relationship Id="rId107" Type="http://schemas.openxmlformats.org/officeDocument/2006/relationships/hyperlink" Target="https://community.secop.gov.co/Public/Tendering/OpportunityDetail/Index?noticeUID=CO1.NTC.5479343&amp;isFromPublicArea=True&amp;isModal=False" TargetMode="External"/><Relationship Id="rId289" Type="http://schemas.openxmlformats.org/officeDocument/2006/relationships/hyperlink" Target="https://community.secop.gov.co/Public/Tendering/OpportunityDetail/Index?noticeUID=CO1.NTC.6087852&amp;isFromPublicArea=True&amp;isModal=False" TargetMode="External"/><Relationship Id="rId11" Type="http://schemas.openxmlformats.org/officeDocument/2006/relationships/hyperlink" Target="https://community.secop.gov.co/Public/Tendering/OpportunityDetail/Index?noticeUID=CO1.NTC.5387533&amp;isFromPublicArea=True&amp;isModal=False" TargetMode="External"/><Relationship Id="rId53" Type="http://schemas.openxmlformats.org/officeDocument/2006/relationships/hyperlink" Target="https://community.secop.gov.co/Public/Tendering/OpportunityDetail/Index?noticeUID=CO1.NTC.5424585&amp;isFromPublicArea=True&amp;isModal=False" TargetMode="External"/><Relationship Id="rId149" Type="http://schemas.openxmlformats.org/officeDocument/2006/relationships/hyperlink" Target="https://community.secop.gov.co/Public/Tendering/OpportunityDetail/Index?noticeUID=CO1.NTC.5533862&amp;isFromPublicArea=True&amp;isModal=False" TargetMode="External"/><Relationship Id="rId314" Type="http://schemas.openxmlformats.org/officeDocument/2006/relationships/hyperlink" Target="https://community.secop.gov.co/Public/Tendering/OpportunityDetail/Index?noticeUID=CO1.NTC.6262533&amp;isFromPublicArea=True&amp;isModal=False" TargetMode="External"/><Relationship Id="rId95" Type="http://schemas.openxmlformats.org/officeDocument/2006/relationships/hyperlink" Target="https://community.secop.gov.co/Public/Tendering/OpportunityDetail/Index?noticeUID=CO1.NTC.5467062&amp;isFromPublicArea=True&amp;isModal=False" TargetMode="External"/><Relationship Id="rId160" Type="http://schemas.openxmlformats.org/officeDocument/2006/relationships/hyperlink" Target="https://community.secop.gov.co/Public/Tendering/OpportunityDetail/Index?noticeUID=CO1.NTC.5544096&amp;isFromPublicArea=True&amp;isModal=False" TargetMode="External"/><Relationship Id="rId216" Type="http://schemas.openxmlformats.org/officeDocument/2006/relationships/hyperlink" Target="https://community.secop.gov.co/Public/Tendering/OpportunityDetail/Index?noticeUID=CO1.NTC.5627767&amp;isFromPublicArea=True&amp;isModal=False" TargetMode="External"/><Relationship Id="rId258" Type="http://schemas.openxmlformats.org/officeDocument/2006/relationships/hyperlink" Target="https://community.secop.gov.co/Public/Tendering/OpportunityDetail/Index?noticeUID=CO1.NTC.5840277&amp;isFromPublicArea=True&amp;isModal=False" TargetMode="External"/><Relationship Id="rId22" Type="http://schemas.openxmlformats.org/officeDocument/2006/relationships/hyperlink" Target="https://community.secop.gov.co/Public/Tendering/OpportunityDetail/Index?noticeUID=CO1.NTC.5404624&amp;isFromPublicArea=True&amp;isModal=False" TargetMode="External"/><Relationship Id="rId64" Type="http://schemas.openxmlformats.org/officeDocument/2006/relationships/hyperlink" Target="https://community.secop.gov.co/Public/Tendering/OpportunityDetail/Index?noticeUID=CO1.NTC.5438910&amp;isFromPublicArea=True&amp;isModal=False" TargetMode="External"/><Relationship Id="rId118" Type="http://schemas.openxmlformats.org/officeDocument/2006/relationships/hyperlink" Target="https://community.secop.gov.co/Public/Tendering/OpportunityDetail/Index?noticeUID=CO1.NTC.5490564&amp;isFromPublicArea=True&amp;isModal=False" TargetMode="External"/><Relationship Id="rId325" Type="http://schemas.openxmlformats.org/officeDocument/2006/relationships/hyperlink" Target="https://community.secop.gov.co/Public/Tendering/OpportunityDetail/Index?noticeUID=CO1.NTC.6027026&amp;isFromPublicArea=True&amp;isModal=False" TargetMode="External"/><Relationship Id="rId171" Type="http://schemas.openxmlformats.org/officeDocument/2006/relationships/hyperlink" Target="https://community.secop.gov.co/Public/Tendering/OpportunityDetail/Index?noticeUID=CO1.NTC.5555970&amp;isFromPublicArea=True&amp;isModal=False" TargetMode="External"/><Relationship Id="rId227" Type="http://schemas.openxmlformats.org/officeDocument/2006/relationships/hyperlink" Target="https://community.secop.gov.co/Public/Tendering/OpportunityDetail/Index?noticeUID=CO1.NTC.5645520&amp;isFromPublicArea=True&amp;isModal=False" TargetMode="External"/><Relationship Id="rId269" Type="http://schemas.openxmlformats.org/officeDocument/2006/relationships/hyperlink" Target="https://community.secop.gov.co/Public/Tendering/OpportunityDetail/Index?noticeUID=CO1.NTC.5886497&amp;isFromPublicArea=True&amp;isModal=False" TargetMode="External"/><Relationship Id="rId33" Type="http://schemas.openxmlformats.org/officeDocument/2006/relationships/hyperlink" Target="https://community.secop.gov.co/Public/Tendering/OpportunityDetail/Index?noticeUID=CO1.NTC.5411665&amp;isFromPublicArea=True&amp;isModal=False" TargetMode="External"/><Relationship Id="rId129" Type="http://schemas.openxmlformats.org/officeDocument/2006/relationships/hyperlink" Target="https://community.secop.gov.co/Public/Tendering/OpportunityDetail/Index?noticeUID=CO1.NTC.5501031&amp;isFromPublicArea=True&amp;isModal=False" TargetMode="External"/><Relationship Id="rId280" Type="http://schemas.openxmlformats.org/officeDocument/2006/relationships/hyperlink" Target="https://community.secop.gov.co/Public/Tendering/OpportunityDetail/Index?noticeUID=CO1.NTC.5973863&amp;isFromPublicArea=True&amp;isModal=False" TargetMode="External"/><Relationship Id="rId75" Type="http://schemas.openxmlformats.org/officeDocument/2006/relationships/hyperlink" Target="https://community.secop.gov.co/Public/Tendering/OpportunityDetail/Index?noticeUID=CO1.NTC.5449124&amp;isFromPublicArea=True&amp;isModal=False" TargetMode="External"/><Relationship Id="rId140" Type="http://schemas.openxmlformats.org/officeDocument/2006/relationships/hyperlink" Target="https://community.secop.gov.co/Public/Tendering/OpportunityDetail/Index?noticeUID=CO1.NTC.5513603&amp;isFromPublicArea=True&amp;isModal=False" TargetMode="External"/><Relationship Id="rId182" Type="http://schemas.openxmlformats.org/officeDocument/2006/relationships/hyperlink" Target="https://community.secop.gov.co/Public/Tendering/OpportunityDetail/Index?noticeUID=CO1.NTC.5572969&amp;isFromPublicArea=True&amp;isModal=False" TargetMode="External"/><Relationship Id="rId6" Type="http://schemas.openxmlformats.org/officeDocument/2006/relationships/hyperlink" Target="https://community.secop.gov.co/Public/Tendering/OpportunityDetail/Index?noticeUID=CO1.NTC.5381358&amp;isFromPublicArea=True&amp;isModal=False" TargetMode="External"/><Relationship Id="rId238" Type="http://schemas.openxmlformats.org/officeDocument/2006/relationships/hyperlink" Target="https://community.secop.gov.co/Public/Tendering/OpportunityDetail/Index?noticeUID=CO1.NTC.5674049&amp;isFromPublicArea=True&amp;isModal=False" TargetMode="External"/><Relationship Id="rId291" Type="http://schemas.openxmlformats.org/officeDocument/2006/relationships/hyperlink" Target="https://community.secop.gov.co/Public/Tendering/OpportunityDetail/Index?noticeUID=CO1.NTC.6112147&amp;isFromPublicArea=True&amp;isModal=False" TargetMode="External"/><Relationship Id="rId305" Type="http://schemas.openxmlformats.org/officeDocument/2006/relationships/hyperlink" Target="https://community.secop.gov.co/Public/Tendering/OpportunityDetail/Index?noticeUID=CO1.NTC.6170486&amp;isFromPublicArea=True&amp;isModal=False" TargetMode="External"/><Relationship Id="rId44" Type="http://schemas.openxmlformats.org/officeDocument/2006/relationships/hyperlink" Target="https://community.secop.gov.co/Public/Tendering/OpportunityDetail/Index?noticeUID=CO1.NTC.5421182&amp;isFromPublicArea=True&amp;isModal=False" TargetMode="External"/><Relationship Id="rId86" Type="http://schemas.openxmlformats.org/officeDocument/2006/relationships/hyperlink" Target="https://community.secop.gov.co/Public/Tendering/OpportunityDetail/Index?noticeUID=CO1.NTC.5457607&amp;isFromPublicArea=True&amp;isModal=False" TargetMode="External"/><Relationship Id="rId151" Type="http://schemas.openxmlformats.org/officeDocument/2006/relationships/hyperlink" Target="https://community.secop.gov.co/Public/Tendering/OpportunityDetail/Index?noticeUID=CO1.NTC.5533951&amp;isFromPublicArea=True&amp;isModal=False" TargetMode="External"/><Relationship Id="rId193" Type="http://schemas.openxmlformats.org/officeDocument/2006/relationships/hyperlink" Target="https://community.secop.gov.co/Public/Tendering/OpportunityDetail/Index?noticeUID=CO1.NTC.5590308&amp;isFromPublicArea=True&amp;isModal=False" TargetMode="External"/><Relationship Id="rId207" Type="http://schemas.openxmlformats.org/officeDocument/2006/relationships/hyperlink" Target="https://community.secop.gov.co/Public/Tendering/OpportunityDetail/Index?noticeUID=CO1.NTC.5601089&amp;isFromPublicArea=True&amp;isModal=False" TargetMode="External"/><Relationship Id="rId249" Type="http://schemas.openxmlformats.org/officeDocument/2006/relationships/hyperlink" Target="https://community.secop.gov.co/Public/Tendering/OpportunityDetail/Index?noticeUID=CO1.NTC.5720511&amp;isFromPublicArea=True&amp;isModal=False" TargetMode="External"/><Relationship Id="rId13" Type="http://schemas.openxmlformats.org/officeDocument/2006/relationships/hyperlink" Target="https://community.secop.gov.co/Public/Tendering/OpportunityDetail/Index?noticeUID=CO1.NTC.5403683&amp;isFromPublicArea=True&amp;isModal=False" TargetMode="External"/><Relationship Id="rId109" Type="http://schemas.openxmlformats.org/officeDocument/2006/relationships/hyperlink" Target="https://community.secop.gov.co/Public/Tendering/OpportunityDetail/Index?noticeUID=CO1.NTC.5480127&amp;isFromPublicArea=True&amp;isModal=False" TargetMode="External"/><Relationship Id="rId260" Type="http://schemas.openxmlformats.org/officeDocument/2006/relationships/hyperlink" Target="https://community.secop.gov.co/Public/Tendering/OpportunityDetail/Index?noticeUID=CO1.NTC.5864090&amp;isFromPublicArea=True&amp;isModal=False" TargetMode="External"/><Relationship Id="rId316" Type="http://schemas.openxmlformats.org/officeDocument/2006/relationships/hyperlink" Target="https://community.secop.gov.co/Public/Tendering/OpportunityDetail/Index?noticeUID=CO1.NTC.6258025&amp;isFromPublicArea=True&amp;isModal=False" TargetMode="External"/><Relationship Id="rId55" Type="http://schemas.openxmlformats.org/officeDocument/2006/relationships/hyperlink" Target="https://community.secop.gov.co/Public/Tendering/OpportunityDetail/Index?noticeUID=CO1.NTC.5433104&amp;isFromPublicArea=True&amp;isModal=False" TargetMode="External"/><Relationship Id="rId97" Type="http://schemas.openxmlformats.org/officeDocument/2006/relationships/hyperlink" Target="https://community.secop.gov.co/Public/Tendering/OpportunityDetail/Index?noticeUID=CO1.NTC.5467614&amp;isFromPublicArea=True&amp;isModal=False" TargetMode="External"/><Relationship Id="rId120" Type="http://schemas.openxmlformats.org/officeDocument/2006/relationships/hyperlink" Target="https://community.secop.gov.co/Public/Tendering/OpportunityDetail/Index?noticeUID=CO1.NTC.5492578&amp;isFromPublicArea=True&amp;isModal=False"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X337"/>
  <sheetViews>
    <sheetView tabSelected="1" workbookViewId="0">
      <pane xSplit="2" ySplit="1" topLeftCell="R2" activePane="bottomRight" state="frozen"/>
      <selection pane="topRight" activeCell="E1" sqref="E1"/>
      <selection pane="bottomLeft" activeCell="A2" sqref="A2"/>
      <selection pane="bottomRight" activeCell="S2" sqref="S2"/>
    </sheetView>
  </sheetViews>
  <sheetFormatPr baseColWidth="10" defaultColWidth="14.42578125" defaultRowHeight="15" customHeight="1"/>
  <cols>
    <col min="1" max="1" width="21.5703125" customWidth="1"/>
    <col min="2" max="2" width="38.85546875" customWidth="1"/>
    <col min="3" max="3" width="60.42578125" customWidth="1"/>
    <col min="4" max="4" width="17.42578125" customWidth="1"/>
    <col min="5" max="5" width="14.85546875" customWidth="1"/>
    <col min="6" max="6" width="16.5703125" customWidth="1"/>
    <col min="7" max="7" width="20.28515625" customWidth="1"/>
    <col min="8" max="8" width="57.85546875" customWidth="1"/>
    <col min="9" max="9" width="13.28515625" customWidth="1"/>
    <col min="10" max="10" width="14.85546875" customWidth="1"/>
    <col min="11" max="11" width="12.7109375" customWidth="1"/>
    <col min="12" max="12" width="13.85546875" customWidth="1"/>
    <col min="13" max="13" width="15" customWidth="1"/>
    <col min="14" max="14" width="17" customWidth="1"/>
    <col min="15" max="15" width="15.140625" customWidth="1"/>
    <col min="16" max="16" width="21.7109375" customWidth="1"/>
    <col min="17" max="17" width="20.7109375" customWidth="1"/>
    <col min="18" max="18" width="28.140625" customWidth="1"/>
    <col min="19" max="19" width="26.28515625" customWidth="1"/>
    <col min="20" max="20" width="11.28515625" customWidth="1"/>
    <col min="21" max="21" width="22.85546875" customWidth="1"/>
    <col min="22" max="22" width="18.140625" customWidth="1"/>
    <col min="23" max="24" width="31.28515625" style="168" customWidth="1"/>
  </cols>
  <sheetData>
    <row r="1" spans="1:24" ht="54" customHeight="1">
      <c r="A1" s="1" t="s">
        <v>0</v>
      </c>
      <c r="B1" s="1" t="s">
        <v>1</v>
      </c>
      <c r="C1" s="1" t="s">
        <v>3</v>
      </c>
      <c r="D1" s="2" t="s">
        <v>5</v>
      </c>
      <c r="E1" s="3" t="s">
        <v>6</v>
      </c>
      <c r="F1" s="3" t="s">
        <v>7</v>
      </c>
      <c r="G1" s="3" t="s">
        <v>8</v>
      </c>
      <c r="H1" s="1" t="s">
        <v>10</v>
      </c>
      <c r="I1" s="1" t="s">
        <v>11</v>
      </c>
      <c r="J1" s="1" t="s">
        <v>12</v>
      </c>
      <c r="K1" s="3" t="s">
        <v>13</v>
      </c>
      <c r="L1" s="3" t="s">
        <v>2709</v>
      </c>
      <c r="M1" s="3" t="s">
        <v>14</v>
      </c>
      <c r="N1" s="3" t="s">
        <v>15</v>
      </c>
      <c r="O1" s="4" t="s">
        <v>16</v>
      </c>
      <c r="P1" s="1" t="s">
        <v>17</v>
      </c>
      <c r="Q1" s="1" t="s">
        <v>18</v>
      </c>
      <c r="R1" s="1" t="s">
        <v>19</v>
      </c>
      <c r="S1" s="1" t="s">
        <v>20</v>
      </c>
      <c r="T1" s="1" t="s">
        <v>26</v>
      </c>
      <c r="U1" s="1" t="s">
        <v>32</v>
      </c>
      <c r="V1" s="5" t="s">
        <v>34</v>
      </c>
      <c r="W1" s="1" t="s">
        <v>2713</v>
      </c>
      <c r="X1" s="1" t="s">
        <v>2712</v>
      </c>
    </row>
    <row r="2" spans="1:24" ht="56.25" customHeight="1">
      <c r="A2" s="7" t="s">
        <v>36</v>
      </c>
      <c r="B2" s="9" t="s">
        <v>37</v>
      </c>
      <c r="C2" s="9" t="s">
        <v>38</v>
      </c>
      <c r="D2" s="11">
        <v>61560000</v>
      </c>
      <c r="E2" s="12">
        <f>COUNTIFS('Modificaciones al contrato'!A:A,"ADICIÓN",'Modificaciones al contrato'!B:B,A2)</f>
        <v>0</v>
      </c>
      <c r="F2" s="13">
        <f>SUMIF('Modificaciones al contrato'!B:B,A2,'Modificaciones al contrato'!F:F)</f>
        <v>0</v>
      </c>
      <c r="G2" s="13">
        <v>61560000</v>
      </c>
      <c r="H2" s="9" t="s">
        <v>39</v>
      </c>
      <c r="I2" s="8">
        <v>45294</v>
      </c>
      <c r="J2" s="8">
        <v>45639</v>
      </c>
      <c r="K2" s="15">
        <f>COUNTIFS('Modificaciones al contrato'!A:A,"PRORROGA",'Modificaciones al contrato'!B:B,A2)</f>
        <v>0</v>
      </c>
      <c r="L2" s="16">
        <v>45639</v>
      </c>
      <c r="M2" s="15">
        <f>COUNTIFS('Modificaciones al contrato'!A:A,"SUSPENSIÓN",'Modificaciones al contrato'!B:B,A2)</f>
        <v>1</v>
      </c>
      <c r="N2" s="15">
        <f>COUNTIFS('Modificaciones al contrato'!A:A,"REANUDACIÓN",'Modificaciones al contrato'!B:B,A2)</f>
        <v>1</v>
      </c>
      <c r="O2" s="15">
        <f>COUNTIFS('Modificaciones al contrato'!A:A,"MODIFICACIÓN",'Modificaciones al contrato'!B:B,A2)</f>
        <v>0</v>
      </c>
      <c r="P2" s="17" t="s">
        <v>40</v>
      </c>
      <c r="Q2" s="17" t="str">
        <f>IFERROR(VLOOKUP(P2,'Listas de Valores 2'!$A$1:$B$25,2,0),"")</f>
        <v>Contratación Directa</v>
      </c>
      <c r="R2" s="18" t="s">
        <v>41</v>
      </c>
      <c r="S2" s="10" t="str">
        <f>IFERROR(VLOOKUP(R2,'Listas de Valores 2'!$K$1:$L$1000,2,0),"")</f>
        <v>Dirección De Tecnología</v>
      </c>
      <c r="T2" s="19">
        <f>W2/G2</f>
        <v>0.30701754385964913</v>
      </c>
      <c r="U2" s="22" t="s">
        <v>44</v>
      </c>
      <c r="V2" s="24" t="s">
        <v>45</v>
      </c>
      <c r="W2" s="167">
        <v>18900000</v>
      </c>
      <c r="X2" s="167">
        <v>42660000</v>
      </c>
    </row>
    <row r="3" spans="1:24" ht="85.5" customHeight="1">
      <c r="A3" s="7" t="s">
        <v>46</v>
      </c>
      <c r="B3" s="9" t="s">
        <v>47</v>
      </c>
      <c r="C3" s="9" t="s">
        <v>48</v>
      </c>
      <c r="D3" s="11">
        <v>66000000</v>
      </c>
      <c r="E3" s="12">
        <f>COUNTIFS('Modificaciones al contrato'!A:A,"ADICIÓN",'Modificaciones al contrato'!B:B,A3)</f>
        <v>0</v>
      </c>
      <c r="F3" s="13">
        <f>SUMIF('Modificaciones al contrato'!B:B,A3,'Modificaciones al contrato'!F:F)</f>
        <v>0</v>
      </c>
      <c r="G3" s="13">
        <v>66000000</v>
      </c>
      <c r="H3" s="9" t="s">
        <v>49</v>
      </c>
      <c r="I3" s="8">
        <v>45294</v>
      </c>
      <c r="J3" s="8">
        <v>45628</v>
      </c>
      <c r="K3" s="15">
        <f>COUNTIFS('Modificaciones al contrato'!A:A,"PRORROGA",'Modificaciones al contrato'!B:B,A3)</f>
        <v>0</v>
      </c>
      <c r="L3" s="16">
        <v>45628</v>
      </c>
      <c r="M3" s="15">
        <f>COUNTIFS('Modificaciones al contrato'!A:A,"SUSPENSIÓN",'Modificaciones al contrato'!B:B,A3)</f>
        <v>0</v>
      </c>
      <c r="N3" s="15">
        <f>COUNTIFS('Modificaciones al contrato'!A:A,"REANUDACIÓN",'Modificaciones al contrato'!B:B,A3)</f>
        <v>0</v>
      </c>
      <c r="O3" s="15">
        <f>COUNTIFS('Modificaciones al contrato'!A:A,"MODIFICACIÓN",'Modificaciones al contrato'!B:B,A3)</f>
        <v>0</v>
      </c>
      <c r="P3" s="17" t="s">
        <v>40</v>
      </c>
      <c r="Q3" s="17" t="str">
        <f>IFERROR(VLOOKUP(P3,'Listas de Valores 2'!$A$1:$B$25,2,0),"")</f>
        <v>Contratación Directa</v>
      </c>
      <c r="R3" s="18" t="s">
        <v>50</v>
      </c>
      <c r="S3" s="10" t="str">
        <f>IFERROR(VLOOKUP(R3,'Listas de Valores 2'!$K$1:$L$1000,2,0),"")</f>
        <v>Dirección De Planeación</v>
      </c>
      <c r="T3" s="19">
        <f t="shared" ref="T3:T66" si="0">W3/G3</f>
        <v>0.44848484848484849</v>
      </c>
      <c r="U3" s="22" t="s">
        <v>44</v>
      </c>
      <c r="V3" s="24" t="s">
        <v>45</v>
      </c>
      <c r="W3" s="167">
        <v>29600000</v>
      </c>
      <c r="X3" s="167">
        <v>36400000</v>
      </c>
    </row>
    <row r="4" spans="1:24" ht="90">
      <c r="A4" s="7" t="s">
        <v>52</v>
      </c>
      <c r="B4" s="9" t="s">
        <v>53</v>
      </c>
      <c r="C4" s="9" t="s">
        <v>54</v>
      </c>
      <c r="D4" s="11">
        <v>27576468</v>
      </c>
      <c r="E4" s="12">
        <f>COUNTIFS('Modificaciones al contrato'!A:A,"ADICIÓN",'Modificaciones al contrato'!B:B,A4)</f>
        <v>2</v>
      </c>
      <c r="F4" s="13">
        <f>SUMIF('Modificaciones al contrato'!B:B,A4,'Modificaciones al contrato'!F:F)</f>
        <v>13788234</v>
      </c>
      <c r="G4" s="13">
        <v>41364702</v>
      </c>
      <c r="H4" s="9" t="s">
        <v>55</v>
      </c>
      <c r="I4" s="8">
        <v>45294</v>
      </c>
      <c r="J4" s="8">
        <v>45414</v>
      </c>
      <c r="K4" s="15">
        <f>COUNTIFS('Modificaciones al contrato'!A:A,"PRORROGA",'Modificaciones al contrato'!B:B,A4)</f>
        <v>2</v>
      </c>
      <c r="L4" s="16">
        <v>45475</v>
      </c>
      <c r="M4" s="15">
        <f>COUNTIFS('Modificaciones al contrato'!A:A,"SUSPENSIÓN",'Modificaciones al contrato'!B:B,A4)</f>
        <v>0</v>
      </c>
      <c r="N4" s="15">
        <f>COUNTIFS('Modificaciones al contrato'!A:A,"REANUDACIÓN",'Modificaciones al contrato'!B:B,A4)</f>
        <v>0</v>
      </c>
      <c r="O4" s="15">
        <f>COUNTIFS('Modificaciones al contrato'!A:A,"MODIFICACIÓN",'Modificaciones al contrato'!B:B,A4)</f>
        <v>0</v>
      </c>
      <c r="P4" s="17" t="s">
        <v>40</v>
      </c>
      <c r="Q4" s="17" t="str">
        <f>IFERROR(VLOOKUP(P4,'Listas de Valores 2'!$A$1:$B$25,2,0),"")</f>
        <v>Contratación Directa</v>
      </c>
      <c r="R4" s="18" t="s">
        <v>56</v>
      </c>
      <c r="S4" s="10" t="str">
        <f>IFERROR(VLOOKUP(R4,'Listas de Valores 2'!$K$1:$L$1000,2,0),"")</f>
        <v>Secretaría General</v>
      </c>
      <c r="T4" s="19">
        <f t="shared" si="0"/>
        <v>0.82222221738718193</v>
      </c>
      <c r="U4" s="22" t="s">
        <v>44</v>
      </c>
      <c r="V4" s="24" t="s">
        <v>45</v>
      </c>
      <c r="W4" s="167">
        <v>34010977</v>
      </c>
      <c r="X4" s="167">
        <v>7353725</v>
      </c>
    </row>
    <row r="5" spans="1:24" ht="90">
      <c r="A5" s="7" t="s">
        <v>58</v>
      </c>
      <c r="B5" s="9" t="s">
        <v>59</v>
      </c>
      <c r="C5" s="9" t="s">
        <v>60</v>
      </c>
      <c r="D5" s="11">
        <v>6200000</v>
      </c>
      <c r="E5" s="12">
        <f>COUNTIFS('Modificaciones al contrato'!A:A,"ADICIÓN",'Modificaciones al contrato'!B:B,A5)</f>
        <v>0</v>
      </c>
      <c r="F5" s="13">
        <f>SUMIF('Modificaciones al contrato'!B:B,A5,'Modificaciones al contrato'!F:F)</f>
        <v>0</v>
      </c>
      <c r="G5" s="13">
        <v>6200000</v>
      </c>
      <c r="H5" s="9" t="s">
        <v>61</v>
      </c>
      <c r="I5" s="8">
        <v>45295</v>
      </c>
      <c r="J5" s="8">
        <v>45325</v>
      </c>
      <c r="K5" s="15">
        <f>COUNTIFS('Modificaciones al contrato'!A:A,"PRORROGA",'Modificaciones al contrato'!B:B,A5)</f>
        <v>0</v>
      </c>
      <c r="L5" s="16">
        <v>45325</v>
      </c>
      <c r="M5" s="15">
        <f>COUNTIFS('Modificaciones al contrato'!A:A,"SUSPENSIÓN",'Modificaciones al contrato'!B:B,A5)</f>
        <v>0</v>
      </c>
      <c r="N5" s="15">
        <f>COUNTIFS('Modificaciones al contrato'!A:A,"REANUDACIÓN",'Modificaciones al contrato'!B:B,A5)</f>
        <v>0</v>
      </c>
      <c r="O5" s="15">
        <f>COUNTIFS('Modificaciones al contrato'!A:A,"MODIFICACIÓN",'Modificaciones al contrato'!B:B,A5)</f>
        <v>0</v>
      </c>
      <c r="P5" s="17" t="s">
        <v>40</v>
      </c>
      <c r="Q5" s="17" t="str">
        <f>IFERROR(VLOOKUP(P5,'Listas de Valores 2'!$A$1:$B$25,2,0),"")</f>
        <v>Contratación Directa</v>
      </c>
      <c r="R5" s="18" t="s">
        <v>62</v>
      </c>
      <c r="S5" s="10" t="str">
        <f>IFERROR(VLOOKUP(R5,'Listas de Valores 2'!$K$1:$L$1000,2,0),"")</f>
        <v>Vicerrectoría Administrativa Y Financiera</v>
      </c>
      <c r="T5" s="19">
        <f t="shared" si="0"/>
        <v>1</v>
      </c>
      <c r="U5" s="22" t="s">
        <v>44</v>
      </c>
      <c r="V5" s="24" t="s">
        <v>45</v>
      </c>
      <c r="W5" s="167">
        <v>6200000</v>
      </c>
      <c r="X5" s="167">
        <v>0</v>
      </c>
    </row>
    <row r="6" spans="1:24" ht="90">
      <c r="A6" s="7" t="s">
        <v>63</v>
      </c>
      <c r="B6" s="9" t="s">
        <v>64</v>
      </c>
      <c r="C6" s="9" t="s">
        <v>65</v>
      </c>
      <c r="D6" s="11">
        <v>27576468</v>
      </c>
      <c r="E6" s="12">
        <f>COUNTIFS('Modificaciones al contrato'!A:A,"ADICIÓN",'Modificaciones al contrato'!B:B,A6)</f>
        <v>0</v>
      </c>
      <c r="F6" s="13">
        <f>SUMIF('Modificaciones al contrato'!B:B,A6,'Modificaciones al contrato'!F:F)</f>
        <v>0</v>
      </c>
      <c r="G6" s="13">
        <v>27576468</v>
      </c>
      <c r="H6" s="9" t="s">
        <v>66</v>
      </c>
      <c r="I6" s="8">
        <v>45295</v>
      </c>
      <c r="J6" s="8">
        <v>45415</v>
      </c>
      <c r="K6" s="15">
        <f>COUNTIFS('Modificaciones al contrato'!A:A,"PRORROGA",'Modificaciones al contrato'!B:B,A6)</f>
        <v>0</v>
      </c>
      <c r="L6" s="16">
        <v>45415</v>
      </c>
      <c r="M6" s="15">
        <f>COUNTIFS('Modificaciones al contrato'!A:A,"SUSPENSIÓN",'Modificaciones al contrato'!B:B,A6)</f>
        <v>0</v>
      </c>
      <c r="N6" s="15">
        <f>COUNTIFS('Modificaciones al contrato'!A:A,"REANUDACIÓN",'Modificaciones al contrato'!B:B,A6)</f>
        <v>0</v>
      </c>
      <c r="O6" s="15">
        <f>COUNTIFS('Modificaciones al contrato'!A:A,"MODIFICACIÓN",'Modificaciones al contrato'!B:B,A6)</f>
        <v>0</v>
      </c>
      <c r="P6" s="17" t="s">
        <v>40</v>
      </c>
      <c r="Q6" s="17" t="str">
        <f>IFERROR(VLOOKUP(P6,'Listas de Valores 2'!$A$1:$B$25,2,0),"")</f>
        <v>Contratación Directa</v>
      </c>
      <c r="R6" s="18" t="s">
        <v>56</v>
      </c>
      <c r="S6" s="10" t="str">
        <f>IFERROR(VLOOKUP(R6,'Listas de Valores 2'!$K$1:$L$1000,2,0),"")</f>
        <v>Secretaría General</v>
      </c>
      <c r="T6" s="19">
        <f t="shared" si="0"/>
        <v>1</v>
      </c>
      <c r="U6" s="22" t="s">
        <v>44</v>
      </c>
      <c r="V6" s="24" t="s">
        <v>45</v>
      </c>
      <c r="W6" s="167">
        <v>27576468</v>
      </c>
      <c r="X6" s="167">
        <v>0</v>
      </c>
    </row>
    <row r="7" spans="1:24" ht="90">
      <c r="A7" s="7" t="s">
        <v>67</v>
      </c>
      <c r="B7" s="9" t="s">
        <v>68</v>
      </c>
      <c r="C7" s="9" t="s">
        <v>69</v>
      </c>
      <c r="D7" s="11">
        <v>17037024</v>
      </c>
      <c r="E7" s="12">
        <f>COUNTIFS('Modificaciones al contrato'!A:A,"ADICIÓN",'Modificaciones al contrato'!B:B,A7)</f>
        <v>1</v>
      </c>
      <c r="F7" s="13">
        <f>SUMIF('Modificaciones al contrato'!B:B,A7,'Modificaciones al contrato'!F:F)</f>
        <v>8518512</v>
      </c>
      <c r="G7" s="13">
        <v>25555536</v>
      </c>
      <c r="H7" s="9" t="s">
        <v>70</v>
      </c>
      <c r="I7" s="8">
        <v>45295</v>
      </c>
      <c r="J7" s="8">
        <v>45415</v>
      </c>
      <c r="K7" s="15">
        <f>COUNTIFS('Modificaciones al contrato'!A:A,"PRORROGA",'Modificaciones al contrato'!B:B,A7)</f>
        <v>1</v>
      </c>
      <c r="L7" s="16">
        <v>45476</v>
      </c>
      <c r="M7" s="15">
        <f>COUNTIFS('Modificaciones al contrato'!A:A,"SUSPENSIÓN",'Modificaciones al contrato'!B:B,A7)</f>
        <v>0</v>
      </c>
      <c r="N7" s="15">
        <f>COUNTIFS('Modificaciones al contrato'!A:A,"REANUDACIÓN",'Modificaciones al contrato'!B:B,A7)</f>
        <v>0</v>
      </c>
      <c r="O7" s="15">
        <f>COUNTIFS('Modificaciones al contrato'!A:A,"MODIFICACIÓN",'Modificaciones al contrato'!B:B,A7)</f>
        <v>0</v>
      </c>
      <c r="P7" s="17" t="s">
        <v>40</v>
      </c>
      <c r="Q7" s="17" t="str">
        <f>IFERROR(VLOOKUP(P7,'Listas de Valores 2'!$A$1:$B$25,2,0),"")</f>
        <v>Contratación Directa</v>
      </c>
      <c r="R7" s="18" t="s">
        <v>56</v>
      </c>
      <c r="S7" s="10" t="str">
        <f>IFERROR(VLOOKUP(R7,'Listas de Valores 2'!$K$1:$L$1000,2,0),"")</f>
        <v>Secretaría General</v>
      </c>
      <c r="T7" s="19">
        <f t="shared" si="0"/>
        <v>0.81666665101448077</v>
      </c>
      <c r="U7" s="22" t="s">
        <v>44</v>
      </c>
      <c r="V7" s="24" t="s">
        <v>45</v>
      </c>
      <c r="W7" s="167">
        <v>20870354</v>
      </c>
      <c r="X7" s="167">
        <v>4685182</v>
      </c>
    </row>
    <row r="8" spans="1:24" ht="120">
      <c r="A8" s="7" t="s">
        <v>71</v>
      </c>
      <c r="B8" s="9" t="s">
        <v>72</v>
      </c>
      <c r="C8" s="9" t="s">
        <v>73</v>
      </c>
      <c r="D8" s="11">
        <v>10400000</v>
      </c>
      <c r="E8" s="12">
        <f>COUNTIFS('Modificaciones al contrato'!A:A,"ADICIÓN",'Modificaciones al contrato'!B:B,A8)</f>
        <v>1</v>
      </c>
      <c r="F8" s="13">
        <f>SUMIF('Modificaciones al contrato'!B:B,A8,'Modificaciones al contrato'!F:F)</f>
        <v>5200000</v>
      </c>
      <c r="G8" s="13">
        <v>15600000</v>
      </c>
      <c r="H8" s="9" t="s">
        <v>74</v>
      </c>
      <c r="I8" s="8">
        <v>45295</v>
      </c>
      <c r="J8" s="8">
        <v>45415</v>
      </c>
      <c r="K8" s="15">
        <f>COUNTIFS('Modificaciones al contrato'!A:A,"PRORROGA",'Modificaciones al contrato'!B:B,A8)</f>
        <v>1</v>
      </c>
      <c r="L8" s="16">
        <v>45476</v>
      </c>
      <c r="M8" s="15">
        <f>COUNTIFS('Modificaciones al contrato'!A:A,"SUSPENSIÓN",'Modificaciones al contrato'!B:B,A8)</f>
        <v>0</v>
      </c>
      <c r="N8" s="15">
        <f>COUNTIFS('Modificaciones al contrato'!A:A,"REANUDACIÓN",'Modificaciones al contrato'!B:B,A8)</f>
        <v>0</v>
      </c>
      <c r="O8" s="15">
        <f>COUNTIFS('Modificaciones al contrato'!A:A,"MODIFICACIÓN",'Modificaciones al contrato'!B:B,A8)</f>
        <v>0</v>
      </c>
      <c r="P8" s="17" t="s">
        <v>40</v>
      </c>
      <c r="Q8" s="17" t="str">
        <f>IFERROR(VLOOKUP(P8,'Listas de Valores 2'!$A$1:$B$25,2,0),"")</f>
        <v>Contratación Directa</v>
      </c>
      <c r="R8" s="18" t="s">
        <v>62</v>
      </c>
      <c r="S8" s="10" t="str">
        <f>IFERROR(VLOOKUP(R8,'Listas de Valores 2'!$K$1:$L$1000,2,0),"")</f>
        <v>Vicerrectoría Administrativa Y Financiera</v>
      </c>
      <c r="T8" s="19">
        <f t="shared" si="0"/>
        <v>0.81666666666666665</v>
      </c>
      <c r="U8" s="22" t="s">
        <v>44</v>
      </c>
      <c r="V8" s="24" t="s">
        <v>45</v>
      </c>
      <c r="W8" s="167">
        <v>12740000</v>
      </c>
      <c r="X8" s="167">
        <v>2860000</v>
      </c>
    </row>
    <row r="9" spans="1:24" ht="90">
      <c r="A9" s="7" t="s">
        <v>75</v>
      </c>
      <c r="B9" s="9" t="s">
        <v>76</v>
      </c>
      <c r="C9" s="9" t="s">
        <v>77</v>
      </c>
      <c r="D9" s="11">
        <v>27576468</v>
      </c>
      <c r="E9" s="12">
        <f>COUNTIFS('Modificaciones al contrato'!A:A,"ADICIÓN",'Modificaciones al contrato'!B:B,A9)</f>
        <v>2</v>
      </c>
      <c r="F9" s="13">
        <f>SUMIF('Modificaciones al contrato'!B:B,A9,'Modificaciones al contrato'!F:F)</f>
        <v>13328626</v>
      </c>
      <c r="G9" s="13">
        <v>40905094</v>
      </c>
      <c r="H9" s="9" t="s">
        <v>70</v>
      </c>
      <c r="I9" s="8">
        <v>45296</v>
      </c>
      <c r="J9" s="8">
        <v>45416</v>
      </c>
      <c r="K9" s="15">
        <f>COUNTIFS('Modificaciones al contrato'!A:A,"PRORROGA",'Modificaciones al contrato'!B:B,A9)</f>
        <v>2</v>
      </c>
      <c r="L9" s="16">
        <v>45475</v>
      </c>
      <c r="M9" s="15">
        <f>COUNTIFS('Modificaciones al contrato'!A:A,"SUSPENSIÓN",'Modificaciones al contrato'!B:B,A9)</f>
        <v>0</v>
      </c>
      <c r="N9" s="15">
        <f>COUNTIFS('Modificaciones al contrato'!A:A,"REANUDACIÓN",'Modificaciones al contrato'!B:B,A9)</f>
        <v>0</v>
      </c>
      <c r="O9" s="15">
        <f>COUNTIFS('Modificaciones al contrato'!A:A,"MODIFICACIÓN",'Modificaciones al contrato'!B:B,A9)</f>
        <v>0</v>
      </c>
      <c r="P9" s="17" t="s">
        <v>40</v>
      </c>
      <c r="Q9" s="17" t="str">
        <f>IFERROR(VLOOKUP(P9,'Listas de Valores 2'!$A$1:$B$25,2,0),"")</f>
        <v>Contratación Directa</v>
      </c>
      <c r="R9" s="18" t="s">
        <v>78</v>
      </c>
      <c r="S9" s="10" t="str">
        <f>IFERROR(VLOOKUP(R9,'Listas de Valores 2'!$K$1:$L$1000,2,0),"")</f>
        <v>Secretaría General</v>
      </c>
      <c r="T9" s="19">
        <f t="shared" si="0"/>
        <v>0.82022471333276981</v>
      </c>
      <c r="U9" s="22" t="s">
        <v>44</v>
      </c>
      <c r="V9" s="24" t="s">
        <v>45</v>
      </c>
      <c r="W9" s="167">
        <v>33551369</v>
      </c>
      <c r="X9" s="167">
        <v>7353725</v>
      </c>
    </row>
    <row r="10" spans="1:24" ht="90">
      <c r="A10" s="7" t="s">
        <v>80</v>
      </c>
      <c r="B10" s="9" t="s">
        <v>81</v>
      </c>
      <c r="C10" s="9" t="s">
        <v>69</v>
      </c>
      <c r="D10" s="11">
        <v>17037024</v>
      </c>
      <c r="E10" s="12">
        <f>COUNTIFS('Modificaciones al contrato'!A:A,"ADICIÓN",'Modificaciones al contrato'!B:B,A10)</f>
        <v>1</v>
      </c>
      <c r="F10" s="13">
        <f>SUMIF('Modificaciones al contrato'!B:B,A10,'Modificaciones al contrato'!F:F)</f>
        <v>8518512</v>
      </c>
      <c r="G10" s="13">
        <v>25555536</v>
      </c>
      <c r="H10" s="9" t="s">
        <v>82</v>
      </c>
      <c r="I10" s="8">
        <v>45296</v>
      </c>
      <c r="J10" s="8">
        <v>45416</v>
      </c>
      <c r="K10" s="15">
        <f>COUNTIFS('Modificaciones al contrato'!A:A,"PRORROGA",'Modificaciones al contrato'!B:B,A10)</f>
        <v>1</v>
      </c>
      <c r="L10" s="16">
        <v>45477</v>
      </c>
      <c r="M10" s="15">
        <f>COUNTIFS('Modificaciones al contrato'!A:A,"SUSPENSIÓN",'Modificaciones al contrato'!B:B,A10)</f>
        <v>0</v>
      </c>
      <c r="N10" s="15">
        <f>COUNTIFS('Modificaciones al contrato'!A:A,"REANUDACIÓN",'Modificaciones al contrato'!B:B,A10)</f>
        <v>0</v>
      </c>
      <c r="O10" s="15">
        <f>COUNTIFS('Modificaciones al contrato'!A:A,"MODIFICACIÓN",'Modificaciones al contrato'!B:B,A10)</f>
        <v>0</v>
      </c>
      <c r="P10" s="17" t="s">
        <v>40</v>
      </c>
      <c r="Q10" s="17" t="str">
        <f>IFERROR(VLOOKUP(P10,'Listas de Valores 2'!$A$1:$B$25,2,0),"")</f>
        <v>Contratación Directa</v>
      </c>
      <c r="R10" s="18" t="s">
        <v>56</v>
      </c>
      <c r="S10" s="10" t="str">
        <f>IFERROR(VLOOKUP(R10,'Listas de Valores 2'!$K$1:$L$1000,2,0),"")</f>
        <v>Secretaría General</v>
      </c>
      <c r="T10" s="19">
        <f t="shared" si="0"/>
        <v>0.81111110328501812</v>
      </c>
      <c r="U10" s="22" t="s">
        <v>44</v>
      </c>
      <c r="V10" s="24" t="s">
        <v>45</v>
      </c>
      <c r="W10" s="167">
        <v>20728379</v>
      </c>
      <c r="X10" s="167">
        <v>4827157</v>
      </c>
    </row>
    <row r="11" spans="1:24" ht="90">
      <c r="A11" s="7" t="s">
        <v>83</v>
      </c>
      <c r="B11" s="9" t="s">
        <v>84</v>
      </c>
      <c r="C11" s="9" t="s">
        <v>85</v>
      </c>
      <c r="D11" s="11">
        <v>27576468</v>
      </c>
      <c r="E11" s="12">
        <f>COUNTIFS('Modificaciones al contrato'!A:A,"ADICIÓN",'Modificaciones al contrato'!B:B,A11)</f>
        <v>2</v>
      </c>
      <c r="F11" s="13">
        <f>SUMIF('Modificaciones al contrato'!B:B,A11,'Modificaciones al contrato'!F:F)</f>
        <v>13328626</v>
      </c>
      <c r="G11" s="13">
        <v>40905094</v>
      </c>
      <c r="H11" s="9" t="s">
        <v>82</v>
      </c>
      <c r="I11" s="8">
        <v>45296</v>
      </c>
      <c r="J11" s="8">
        <v>45416</v>
      </c>
      <c r="K11" s="15">
        <f>COUNTIFS('Modificaciones al contrato'!A:A,"PRORROGA",'Modificaciones al contrato'!B:B,A11)</f>
        <v>2</v>
      </c>
      <c r="L11" s="16">
        <v>45475</v>
      </c>
      <c r="M11" s="15">
        <f>COUNTIFS('Modificaciones al contrato'!A:A,"SUSPENSIÓN",'Modificaciones al contrato'!B:B,A11)</f>
        <v>0</v>
      </c>
      <c r="N11" s="15">
        <f>COUNTIFS('Modificaciones al contrato'!A:A,"REANUDACIÓN",'Modificaciones al contrato'!B:B,A11)</f>
        <v>0</v>
      </c>
      <c r="O11" s="15">
        <f>COUNTIFS('Modificaciones al contrato'!A:A,"MODIFICACIÓN",'Modificaciones al contrato'!B:B,A11)</f>
        <v>0</v>
      </c>
      <c r="P11" s="17" t="s">
        <v>40</v>
      </c>
      <c r="Q11" s="17" t="str">
        <f>IFERROR(VLOOKUP(P11,'Listas de Valores 2'!$A$1:$B$25,2,0),"")</f>
        <v>Contratación Directa</v>
      </c>
      <c r="R11" s="18" t="s">
        <v>78</v>
      </c>
      <c r="S11" s="10" t="str">
        <f>IFERROR(VLOOKUP(R11,'Listas de Valores 2'!$K$1:$L$1000,2,0),"")</f>
        <v>Secretaría General</v>
      </c>
      <c r="T11" s="19">
        <f t="shared" si="0"/>
        <v>0.82022471333276981</v>
      </c>
      <c r="U11" s="22" t="s">
        <v>44</v>
      </c>
      <c r="V11" s="24" t="s">
        <v>45</v>
      </c>
      <c r="W11" s="167">
        <v>33551369</v>
      </c>
      <c r="X11" s="167">
        <v>7353725</v>
      </c>
    </row>
    <row r="12" spans="1:24" ht="90">
      <c r="A12" s="7" t="s">
        <v>86</v>
      </c>
      <c r="B12" s="9" t="s">
        <v>87</v>
      </c>
      <c r="C12" s="9" t="s">
        <v>88</v>
      </c>
      <c r="D12" s="11">
        <v>27576468</v>
      </c>
      <c r="E12" s="12">
        <f>COUNTIFS('Modificaciones al contrato'!A:A,"ADICIÓN",'Modificaciones al contrato'!B:B,A12)</f>
        <v>2</v>
      </c>
      <c r="F12" s="13">
        <f>SUMIF('Modificaciones al contrato'!B:B,A12,'Modificaciones al contrato'!F:F)</f>
        <v>13328626</v>
      </c>
      <c r="G12" s="13">
        <v>40905094</v>
      </c>
      <c r="H12" s="9" t="s">
        <v>82</v>
      </c>
      <c r="I12" s="8">
        <v>45296</v>
      </c>
      <c r="J12" s="8">
        <v>45416</v>
      </c>
      <c r="K12" s="15">
        <f>COUNTIFS('Modificaciones al contrato'!A:A,"PRORROGA",'Modificaciones al contrato'!B:B,A12)</f>
        <v>2</v>
      </c>
      <c r="L12" s="16">
        <v>45475</v>
      </c>
      <c r="M12" s="15">
        <f>COUNTIFS('Modificaciones al contrato'!A:A,"SUSPENSIÓN",'Modificaciones al contrato'!B:B,A12)</f>
        <v>0</v>
      </c>
      <c r="N12" s="15">
        <f>COUNTIFS('Modificaciones al contrato'!A:A,"REANUDACIÓN",'Modificaciones al contrato'!B:B,A12)</f>
        <v>0</v>
      </c>
      <c r="O12" s="15">
        <f>COUNTIFS('Modificaciones al contrato'!A:A,"MODIFICACIÓN",'Modificaciones al contrato'!B:B,A12)</f>
        <v>0</v>
      </c>
      <c r="P12" s="17" t="s">
        <v>40</v>
      </c>
      <c r="Q12" s="17" t="str">
        <f>IFERROR(VLOOKUP(P12,'Listas de Valores 2'!$A$1:$B$25,2,0),"")</f>
        <v>Contratación Directa</v>
      </c>
      <c r="R12" s="18" t="s">
        <v>78</v>
      </c>
      <c r="S12" s="10" t="str">
        <f>IFERROR(VLOOKUP(R12,'Listas de Valores 2'!$K$1:$L$1000,2,0),"")</f>
        <v>Secretaría General</v>
      </c>
      <c r="T12" s="19">
        <f t="shared" si="0"/>
        <v>0.82022471333276981</v>
      </c>
      <c r="U12" s="22" t="s">
        <v>44</v>
      </c>
      <c r="V12" s="24" t="s">
        <v>45</v>
      </c>
      <c r="W12" s="167">
        <v>33551369</v>
      </c>
      <c r="X12" s="167">
        <v>7353725</v>
      </c>
    </row>
    <row r="13" spans="1:24" ht="90">
      <c r="A13" s="7" t="s">
        <v>89</v>
      </c>
      <c r="B13" s="9" t="s">
        <v>90</v>
      </c>
      <c r="C13" s="9" t="s">
        <v>65</v>
      </c>
      <c r="D13" s="11">
        <v>27576468</v>
      </c>
      <c r="E13" s="12">
        <f>COUNTIFS('Modificaciones al contrato'!A:A,"ADICIÓN",'Modificaciones al contrato'!B:B,A13)</f>
        <v>2</v>
      </c>
      <c r="F13" s="13">
        <f>SUMIF('Modificaciones al contrato'!B:B,A13,'Modificaciones al contrato'!F:F)</f>
        <v>13328626</v>
      </c>
      <c r="G13" s="13">
        <v>40905094</v>
      </c>
      <c r="H13" s="9" t="s">
        <v>66</v>
      </c>
      <c r="I13" s="8">
        <v>45296</v>
      </c>
      <c r="J13" s="8">
        <v>45416</v>
      </c>
      <c r="K13" s="15">
        <f>COUNTIFS('Modificaciones al contrato'!A:A,"PRORROGA",'Modificaciones al contrato'!B:B,A13)</f>
        <v>2</v>
      </c>
      <c r="L13" s="16">
        <v>45475</v>
      </c>
      <c r="M13" s="15">
        <f>COUNTIFS('Modificaciones al contrato'!A:A,"SUSPENSIÓN",'Modificaciones al contrato'!B:B,A13)</f>
        <v>0</v>
      </c>
      <c r="N13" s="15">
        <f>COUNTIFS('Modificaciones al contrato'!A:A,"REANUDACIÓN",'Modificaciones al contrato'!B:B,A13)</f>
        <v>0</v>
      </c>
      <c r="O13" s="15">
        <f>COUNTIFS('Modificaciones al contrato'!A:A,"MODIFICACIÓN",'Modificaciones al contrato'!B:B,A13)</f>
        <v>0</v>
      </c>
      <c r="P13" s="17" t="s">
        <v>40</v>
      </c>
      <c r="Q13" s="17" t="str">
        <f>IFERROR(VLOOKUP(P13,'Listas de Valores 2'!$A$1:$B$25,2,0),"")</f>
        <v>Contratación Directa</v>
      </c>
      <c r="R13" s="18" t="s">
        <v>56</v>
      </c>
      <c r="S13" s="10" t="str">
        <f>IFERROR(VLOOKUP(R13,'Listas de Valores 2'!$K$1:$L$1000,2,0),"")</f>
        <v>Secretaría General</v>
      </c>
      <c r="T13" s="19">
        <f t="shared" si="0"/>
        <v>0.82022471333276981</v>
      </c>
      <c r="U13" s="22" t="s">
        <v>44</v>
      </c>
      <c r="V13" s="24" t="s">
        <v>45</v>
      </c>
      <c r="W13" s="167">
        <v>33551369</v>
      </c>
      <c r="X13" s="167">
        <v>7353725</v>
      </c>
    </row>
    <row r="14" spans="1:24" ht="105">
      <c r="A14" s="7" t="s">
        <v>91</v>
      </c>
      <c r="B14" s="9" t="s">
        <v>92</v>
      </c>
      <c r="C14" s="9" t="s">
        <v>93</v>
      </c>
      <c r="D14" s="11">
        <v>24643848</v>
      </c>
      <c r="E14" s="12">
        <f>COUNTIFS('Modificaciones al contrato'!A:A,"ADICIÓN",'Modificaciones al contrato'!B:B,A14)</f>
        <v>1</v>
      </c>
      <c r="F14" s="13">
        <f>SUMIF('Modificaciones al contrato'!B:B,A14,'Modificaciones al contrato'!F:F)</f>
        <v>12321924</v>
      </c>
      <c r="G14" s="13">
        <v>36965772</v>
      </c>
      <c r="H14" s="9" t="s">
        <v>55</v>
      </c>
      <c r="I14" s="8">
        <v>45301</v>
      </c>
      <c r="J14" s="8">
        <v>45421</v>
      </c>
      <c r="K14" s="15">
        <f>COUNTIFS('Modificaciones al contrato'!A:A,"PRORROGA",'Modificaciones al contrato'!B:B,A14)</f>
        <v>1</v>
      </c>
      <c r="L14" s="16">
        <v>45482</v>
      </c>
      <c r="M14" s="15">
        <f>COUNTIFS('Modificaciones al contrato'!A:A,"SUSPENSIÓN",'Modificaciones al contrato'!B:B,A14)</f>
        <v>0</v>
      </c>
      <c r="N14" s="15">
        <f>COUNTIFS('Modificaciones al contrato'!A:A,"REANUDACIÓN",'Modificaciones al contrato'!B:B,A14)</f>
        <v>0</v>
      </c>
      <c r="O14" s="15">
        <f>COUNTIFS('Modificaciones al contrato'!A:A,"MODIFICACIÓN",'Modificaciones al contrato'!B:B,A14)</f>
        <v>0</v>
      </c>
      <c r="P14" s="17" t="s">
        <v>40</v>
      </c>
      <c r="Q14" s="17" t="str">
        <f>IFERROR(VLOOKUP(P14,'Listas de Valores 2'!$A$1:$B$25,2,0),"")</f>
        <v>Contratación Directa</v>
      </c>
      <c r="R14" s="18" t="s">
        <v>94</v>
      </c>
      <c r="S14" s="10" t="str">
        <f>IFERROR(VLOOKUP(R14,'Listas de Valores 2'!$K$1:$L$1000,2,0),"")</f>
        <v>Vicerrectoría De Extensión</v>
      </c>
      <c r="T14" s="19">
        <f t="shared" si="0"/>
        <v>0.78333332251251242</v>
      </c>
      <c r="U14" s="22" t="s">
        <v>44</v>
      </c>
      <c r="V14" s="24" t="s">
        <v>45</v>
      </c>
      <c r="W14" s="167">
        <v>28956521</v>
      </c>
      <c r="X14" s="167">
        <v>8009251</v>
      </c>
    </row>
    <row r="15" spans="1:24" ht="90">
      <c r="A15" s="7" t="s">
        <v>95</v>
      </c>
      <c r="B15" s="9" t="s">
        <v>96</v>
      </c>
      <c r="C15" s="9" t="s">
        <v>97</v>
      </c>
      <c r="D15" s="11">
        <v>20000000</v>
      </c>
      <c r="E15" s="12">
        <f>COUNTIFS('Modificaciones al contrato'!A:A,"ADICIÓN",'Modificaciones al contrato'!B:B,A15)</f>
        <v>1</v>
      </c>
      <c r="F15" s="13">
        <f>SUMIF('Modificaciones al contrato'!B:B,A15,'Modificaciones al contrato'!F:F)</f>
        <v>10000000</v>
      </c>
      <c r="G15" s="13">
        <v>30000000</v>
      </c>
      <c r="H15" s="9" t="s">
        <v>98</v>
      </c>
      <c r="I15" s="8">
        <v>45300</v>
      </c>
      <c r="J15" s="8">
        <v>45420</v>
      </c>
      <c r="K15" s="15">
        <f>COUNTIFS('Modificaciones al contrato'!A:A,"PRORROGA",'Modificaciones al contrato'!B:B,A15)</f>
        <v>1</v>
      </c>
      <c r="L15" s="16">
        <v>45481</v>
      </c>
      <c r="M15" s="15">
        <f>COUNTIFS('Modificaciones al contrato'!A:A,"SUSPENSIÓN",'Modificaciones al contrato'!B:B,A15)</f>
        <v>0</v>
      </c>
      <c r="N15" s="15">
        <f>COUNTIFS('Modificaciones al contrato'!A:A,"REANUDACIÓN",'Modificaciones al contrato'!B:B,A15)</f>
        <v>0</v>
      </c>
      <c r="O15" s="15">
        <f>COUNTIFS('Modificaciones al contrato'!A:A,"MODIFICACIÓN",'Modificaciones al contrato'!B:B,A15)</f>
        <v>0</v>
      </c>
      <c r="P15" s="17" t="s">
        <v>40</v>
      </c>
      <c r="Q15" s="17" t="str">
        <f>IFERROR(VLOOKUP(P15,'Listas de Valores 2'!$A$1:$B$25,2,0),"")</f>
        <v>Contratación Directa</v>
      </c>
      <c r="R15" s="18" t="s">
        <v>99</v>
      </c>
      <c r="S15" s="10" t="str">
        <f>IFERROR(VLOOKUP(R15,'Listas de Valores 2'!$K$1:$L$1000,2,0),"")</f>
        <v>Vicerrectoría Académica</v>
      </c>
      <c r="T15" s="19">
        <f t="shared" si="0"/>
        <v>0.7888889</v>
      </c>
      <c r="U15" s="22" t="s">
        <v>44</v>
      </c>
      <c r="V15" s="24" t="s">
        <v>45</v>
      </c>
      <c r="W15" s="167">
        <v>23666667</v>
      </c>
      <c r="X15" s="167">
        <v>6333333</v>
      </c>
    </row>
    <row r="16" spans="1:24" ht="90">
      <c r="A16" s="7" t="s">
        <v>100</v>
      </c>
      <c r="B16" s="9" t="s">
        <v>101</v>
      </c>
      <c r="C16" s="9" t="s">
        <v>102</v>
      </c>
      <c r="D16" s="11">
        <v>29284284</v>
      </c>
      <c r="E16" s="12">
        <f>COUNTIFS('Modificaciones al contrato'!A:A,"ADICIÓN",'Modificaciones al contrato'!B:B,A16)</f>
        <v>1</v>
      </c>
      <c r="F16" s="13">
        <f>SUMIF('Modificaciones al contrato'!B:B,A16,'Modificaciones al contrato'!F:F)</f>
        <v>14642142</v>
      </c>
      <c r="G16" s="13">
        <v>43926426</v>
      </c>
      <c r="H16" s="9" t="s">
        <v>98</v>
      </c>
      <c r="I16" s="8">
        <v>45300</v>
      </c>
      <c r="J16" s="8">
        <v>45420</v>
      </c>
      <c r="K16" s="15">
        <f>COUNTIFS('Modificaciones al contrato'!A:A,"PRORROGA",'Modificaciones al contrato'!B:B,A16)</f>
        <v>1</v>
      </c>
      <c r="L16" s="16">
        <v>45481</v>
      </c>
      <c r="M16" s="15">
        <f>COUNTIFS('Modificaciones al contrato'!A:A,"SUSPENSIÓN",'Modificaciones al contrato'!B:B,A16)</f>
        <v>0</v>
      </c>
      <c r="N16" s="15">
        <f>COUNTIFS('Modificaciones al contrato'!A:A,"REANUDACIÓN",'Modificaciones al contrato'!B:B,A16)</f>
        <v>0</v>
      </c>
      <c r="O16" s="15">
        <f>COUNTIFS('Modificaciones al contrato'!A:A,"MODIFICACIÓN",'Modificaciones al contrato'!B:B,A16)</f>
        <v>0</v>
      </c>
      <c r="P16" s="17" t="s">
        <v>40</v>
      </c>
      <c r="Q16" s="17" t="str">
        <f>IFERROR(VLOOKUP(P16,'Listas de Valores 2'!$A$1:$B$25,2,0),"")</f>
        <v>Contratación Directa</v>
      </c>
      <c r="R16" s="18" t="s">
        <v>99</v>
      </c>
      <c r="S16" s="10" t="str">
        <f>IFERROR(VLOOKUP(R16,'Listas de Valores 2'!$K$1:$L$1000,2,0),"")</f>
        <v>Vicerrectoría Académica</v>
      </c>
      <c r="T16" s="19">
        <f t="shared" si="0"/>
        <v>0.78888887978275313</v>
      </c>
      <c r="U16" s="22" t="s">
        <v>44</v>
      </c>
      <c r="V16" s="24" t="s">
        <v>45</v>
      </c>
      <c r="W16" s="167">
        <v>34653069</v>
      </c>
      <c r="X16" s="167">
        <v>9273357</v>
      </c>
    </row>
    <row r="17" spans="1:24" ht="90">
      <c r="A17" s="7" t="s">
        <v>103</v>
      </c>
      <c r="B17" s="9" t="s">
        <v>104</v>
      </c>
      <c r="C17" s="9" t="s">
        <v>105</v>
      </c>
      <c r="D17" s="11">
        <v>27576468</v>
      </c>
      <c r="E17" s="12">
        <f>COUNTIFS('Modificaciones al contrato'!A:A,"ADICIÓN",'Modificaciones al contrato'!B:B,A17)</f>
        <v>2</v>
      </c>
      <c r="F17" s="13">
        <f>SUMIF('Modificaciones al contrato'!B:B,A17,'Modificaciones al contrato'!F:F)</f>
        <v>13788234</v>
      </c>
      <c r="G17" s="13">
        <v>41364702</v>
      </c>
      <c r="H17" s="9" t="s">
        <v>66</v>
      </c>
      <c r="I17" s="8">
        <v>45300</v>
      </c>
      <c r="J17" s="8">
        <v>45420</v>
      </c>
      <c r="K17" s="15">
        <f>COUNTIFS('Modificaciones al contrato'!A:A,"PRORROGA",'Modificaciones al contrato'!B:B,A17)</f>
        <v>2</v>
      </c>
      <c r="L17" s="16">
        <v>45481</v>
      </c>
      <c r="M17" s="15">
        <f>COUNTIFS('Modificaciones al contrato'!A:A,"SUSPENSIÓN",'Modificaciones al contrato'!B:B,A17)</f>
        <v>0</v>
      </c>
      <c r="N17" s="15">
        <f>COUNTIFS('Modificaciones al contrato'!A:A,"REANUDACIÓN",'Modificaciones al contrato'!B:B,A17)</f>
        <v>0</v>
      </c>
      <c r="O17" s="15">
        <f>COUNTIFS('Modificaciones al contrato'!A:A,"MODIFICACIÓN",'Modificaciones al contrato'!B:B,A17)</f>
        <v>0</v>
      </c>
      <c r="P17" s="17" t="s">
        <v>40</v>
      </c>
      <c r="Q17" s="17" t="str">
        <f>IFERROR(VLOOKUP(P17,'Listas de Valores 2'!$A$1:$B$25,2,0),"")</f>
        <v>Contratación Directa</v>
      </c>
      <c r="R17" s="18" t="s">
        <v>106</v>
      </c>
      <c r="S17" s="10" t="str">
        <f>IFERROR(VLOOKUP(R17,'Listas de Valores 2'!$K$1:$L$1000,2,0),"")</f>
        <v>Secretaría General</v>
      </c>
      <c r="T17" s="19">
        <f t="shared" si="0"/>
        <v>0.78888889372392912</v>
      </c>
      <c r="U17" s="22" t="s">
        <v>44</v>
      </c>
      <c r="V17" s="24" t="s">
        <v>45</v>
      </c>
      <c r="W17" s="167">
        <v>32632154</v>
      </c>
      <c r="X17" s="167">
        <v>8732548</v>
      </c>
    </row>
    <row r="18" spans="1:24" ht="90">
      <c r="A18" s="7" t="s">
        <v>107</v>
      </c>
      <c r="B18" s="9" t="s">
        <v>108</v>
      </c>
      <c r="C18" s="9" t="s">
        <v>109</v>
      </c>
      <c r="D18" s="11">
        <v>24643844</v>
      </c>
      <c r="E18" s="12">
        <f>COUNTIFS('Modificaciones al contrato'!A:A,"ADICIÓN",'Modificaciones al contrato'!B:B,A18)</f>
        <v>2</v>
      </c>
      <c r="F18" s="13">
        <f>SUMIF('Modificaciones al contrato'!B:B,A18,'Modificaciones al contrato'!F:F)</f>
        <v>12321922</v>
      </c>
      <c r="G18" s="13">
        <v>36965766</v>
      </c>
      <c r="H18" s="9" t="s">
        <v>110</v>
      </c>
      <c r="I18" s="8">
        <v>45300</v>
      </c>
      <c r="J18" s="8">
        <v>45420</v>
      </c>
      <c r="K18" s="15">
        <f>COUNTIFS('Modificaciones al contrato'!A:A,"PRORROGA",'Modificaciones al contrato'!B:B,A18)</f>
        <v>2</v>
      </c>
      <c r="L18" s="16">
        <v>45481</v>
      </c>
      <c r="M18" s="15">
        <f>COUNTIFS('Modificaciones al contrato'!A:A,"SUSPENSIÓN",'Modificaciones al contrato'!B:B,A18)</f>
        <v>0</v>
      </c>
      <c r="N18" s="15">
        <f>COUNTIFS('Modificaciones al contrato'!A:A,"REANUDACIÓN",'Modificaciones al contrato'!B:B,A18)</f>
        <v>0</v>
      </c>
      <c r="O18" s="15">
        <f>COUNTIFS('Modificaciones al contrato'!A:A,"MODIFICACIÓN",'Modificaciones al contrato'!B:B,A18)</f>
        <v>0</v>
      </c>
      <c r="P18" s="17" t="s">
        <v>40</v>
      </c>
      <c r="Q18" s="17" t="str">
        <f>IFERROR(VLOOKUP(P18,'Listas de Valores 2'!$A$1:$B$25,2,0),"")</f>
        <v>Contratación Directa</v>
      </c>
      <c r="R18" s="18" t="s">
        <v>106</v>
      </c>
      <c r="S18" s="10" t="str">
        <f>IFERROR(VLOOKUP(R18,'Listas de Valores 2'!$K$1:$L$1000,2,0),"")</f>
        <v>Secretaría General</v>
      </c>
      <c r="T18" s="19">
        <f t="shared" si="0"/>
        <v>0.78888888708541849</v>
      </c>
      <c r="U18" s="22" t="s">
        <v>44</v>
      </c>
      <c r="V18" s="24" t="s">
        <v>45</v>
      </c>
      <c r="W18" s="167">
        <v>29161882</v>
      </c>
      <c r="X18" s="167">
        <v>7803884</v>
      </c>
    </row>
    <row r="19" spans="1:24" ht="90">
      <c r="A19" s="7" t="s">
        <v>111</v>
      </c>
      <c r="B19" s="9" t="s">
        <v>112</v>
      </c>
      <c r="C19" s="9" t="s">
        <v>113</v>
      </c>
      <c r="D19" s="11">
        <v>17037024</v>
      </c>
      <c r="E19" s="12">
        <f>COUNTIFS('Modificaciones al contrato'!A:A,"ADICIÓN",'Modificaciones al contrato'!B:B,A19)</f>
        <v>1</v>
      </c>
      <c r="F19" s="13">
        <f>SUMIF('Modificaciones al contrato'!B:B,A19,'Modificaciones al contrato'!F:F)</f>
        <v>8518512</v>
      </c>
      <c r="G19" s="13">
        <v>25555536</v>
      </c>
      <c r="H19" s="9" t="s">
        <v>114</v>
      </c>
      <c r="I19" s="8">
        <v>45302</v>
      </c>
      <c r="J19" s="8">
        <v>45422</v>
      </c>
      <c r="K19" s="15">
        <f>COUNTIFS('Modificaciones al contrato'!A:A,"PRORROGA",'Modificaciones al contrato'!B:B,A19)</f>
        <v>1</v>
      </c>
      <c r="L19" s="16">
        <v>45483</v>
      </c>
      <c r="M19" s="15">
        <f>COUNTIFS('Modificaciones al contrato'!A:A,"SUSPENSIÓN",'Modificaciones al contrato'!B:B,A19)</f>
        <v>0</v>
      </c>
      <c r="N19" s="15">
        <f>COUNTIFS('Modificaciones al contrato'!A:A,"REANUDACIÓN",'Modificaciones al contrato'!B:B,A19)</f>
        <v>0</v>
      </c>
      <c r="O19" s="15">
        <f>COUNTIFS('Modificaciones al contrato'!A:A,"MODIFICACIÓN",'Modificaciones al contrato'!B:B,A19)</f>
        <v>0</v>
      </c>
      <c r="P19" s="17" t="s">
        <v>40</v>
      </c>
      <c r="Q19" s="17" t="str">
        <f>IFERROR(VLOOKUP(P19,'Listas de Valores 2'!$A$1:$B$25,2,0),"")</f>
        <v>Contratación Directa</v>
      </c>
      <c r="R19" s="18" t="s">
        <v>94</v>
      </c>
      <c r="S19" s="10" t="str">
        <f>IFERROR(VLOOKUP(R19,'Listas de Valores 2'!$K$1:$L$1000,2,0),"")</f>
        <v>Vicerrectoría De Extensión</v>
      </c>
      <c r="T19" s="19">
        <f t="shared" si="0"/>
        <v>0.77777777777777779</v>
      </c>
      <c r="U19" s="22" t="s">
        <v>44</v>
      </c>
      <c r="V19" s="24" t="s">
        <v>45</v>
      </c>
      <c r="W19" s="167">
        <v>19876528</v>
      </c>
      <c r="X19" s="167">
        <v>5679008</v>
      </c>
    </row>
    <row r="20" spans="1:24" ht="90">
      <c r="A20" s="7" t="s">
        <v>115</v>
      </c>
      <c r="B20" s="9" t="s">
        <v>116</v>
      </c>
      <c r="C20" s="9" t="s">
        <v>117</v>
      </c>
      <c r="D20" s="11">
        <v>12321924</v>
      </c>
      <c r="E20" s="12">
        <f>COUNTIFS('Modificaciones al contrato'!A:A,"ADICIÓN",'Modificaciones al contrato'!B:B,A20)</f>
        <v>1</v>
      </c>
      <c r="F20" s="13">
        <f>SUMIF('Modificaciones al contrato'!B:B,A20,'Modificaciones al contrato'!F:F)</f>
        <v>4312673</v>
      </c>
      <c r="G20" s="13">
        <v>16634597</v>
      </c>
      <c r="H20" s="9" t="s">
        <v>118</v>
      </c>
      <c r="I20" s="8">
        <v>45301</v>
      </c>
      <c r="J20" s="8">
        <v>45360</v>
      </c>
      <c r="K20" s="15">
        <f>COUNTIFS('Modificaciones al contrato'!A:A,"PRORROGA",'Modificaciones al contrato'!B:B,A20)</f>
        <v>1</v>
      </c>
      <c r="L20" s="16">
        <v>45381</v>
      </c>
      <c r="M20" s="15">
        <f>COUNTIFS('Modificaciones al contrato'!A:A,"SUSPENSIÓN",'Modificaciones al contrato'!B:B,A20)</f>
        <v>0</v>
      </c>
      <c r="N20" s="15">
        <f>COUNTIFS('Modificaciones al contrato'!A:A,"REANUDACIÓN",'Modificaciones al contrato'!B:B,A20)</f>
        <v>0</v>
      </c>
      <c r="O20" s="15">
        <f>COUNTIFS('Modificaciones al contrato'!A:A,"MODIFICACIÓN",'Modificaciones al contrato'!B:B,A20)</f>
        <v>0</v>
      </c>
      <c r="P20" s="17" t="s">
        <v>40</v>
      </c>
      <c r="Q20" s="17" t="str">
        <f>IFERROR(VLOOKUP(P20,'Listas de Valores 2'!$A$1:$B$25,2,0),"")</f>
        <v>Contratación Directa</v>
      </c>
      <c r="R20" s="18" t="s">
        <v>94</v>
      </c>
      <c r="S20" s="10" t="str">
        <f>IFERROR(VLOOKUP(R20,'Listas de Valores 2'!$K$1:$L$1000,2,0),"")</f>
        <v>Vicerrectoría De Extensión</v>
      </c>
      <c r="T20" s="19">
        <f t="shared" si="0"/>
        <v>1</v>
      </c>
      <c r="U20" s="22" t="s">
        <v>44</v>
      </c>
      <c r="V20" s="24" t="s">
        <v>45</v>
      </c>
      <c r="W20" s="167">
        <v>16634597</v>
      </c>
      <c r="X20" s="167">
        <v>0</v>
      </c>
    </row>
    <row r="21" spans="1:24" ht="90">
      <c r="A21" s="7" t="s">
        <v>119</v>
      </c>
      <c r="B21" s="9" t="s">
        <v>120</v>
      </c>
      <c r="C21" s="9" t="s">
        <v>121</v>
      </c>
      <c r="D21" s="11">
        <v>18071156</v>
      </c>
      <c r="E21" s="12">
        <f>COUNTIFS('Modificaciones al contrato'!A:A,"ADICIÓN",'Modificaciones al contrato'!B:B,A21)</f>
        <v>1</v>
      </c>
      <c r="F21" s="13">
        <f>SUMIF('Modificaciones al contrato'!B:B,A21,'Modificaciones al contrato'!F:F)</f>
        <v>9035578</v>
      </c>
      <c r="G21" s="13">
        <v>27106734</v>
      </c>
      <c r="H21" s="9" t="s">
        <v>55</v>
      </c>
      <c r="I21" s="8">
        <v>45301</v>
      </c>
      <c r="J21" s="8">
        <v>45421</v>
      </c>
      <c r="K21" s="15">
        <f>COUNTIFS('Modificaciones al contrato'!A:A,"PRORROGA",'Modificaciones al contrato'!B:B,A21)</f>
        <v>1</v>
      </c>
      <c r="L21" s="16">
        <v>45482</v>
      </c>
      <c r="M21" s="15">
        <f>COUNTIFS('Modificaciones al contrato'!A:A,"SUSPENSIÓN",'Modificaciones al contrato'!B:B,A21)</f>
        <v>0</v>
      </c>
      <c r="N21" s="15">
        <f>COUNTIFS('Modificaciones al contrato'!A:A,"REANUDACIÓN",'Modificaciones al contrato'!B:B,A21)</f>
        <v>0</v>
      </c>
      <c r="O21" s="15">
        <f>COUNTIFS('Modificaciones al contrato'!A:A,"MODIFICACIÓN",'Modificaciones al contrato'!B:B,A21)</f>
        <v>0</v>
      </c>
      <c r="P21" s="17" t="s">
        <v>40</v>
      </c>
      <c r="Q21" s="17" t="str">
        <f>IFERROR(VLOOKUP(P21,'Listas de Valores 2'!$A$1:$B$25,2,0),"")</f>
        <v>Contratación Directa</v>
      </c>
      <c r="R21" s="18" t="s">
        <v>122</v>
      </c>
      <c r="S21" s="10" t="str">
        <f>IFERROR(VLOOKUP(R21,'Listas de Valores 2'!$K$1:$L$1000,2,0),"")</f>
        <v>Vicerrectoría De Extensión</v>
      </c>
      <c r="T21" s="19">
        <f t="shared" si="0"/>
        <v>0.78333332226597274</v>
      </c>
      <c r="U21" s="22" t="s">
        <v>44</v>
      </c>
      <c r="V21" s="24" t="s">
        <v>45</v>
      </c>
      <c r="W21" s="167">
        <v>21233608</v>
      </c>
      <c r="X21" s="167">
        <v>5873126</v>
      </c>
    </row>
    <row r="22" spans="1:24" ht="135">
      <c r="A22" s="7" t="s">
        <v>123</v>
      </c>
      <c r="B22" s="9" t="s">
        <v>124</v>
      </c>
      <c r="C22" s="9" t="s">
        <v>125</v>
      </c>
      <c r="D22" s="11">
        <v>18040000</v>
      </c>
      <c r="E22" s="12">
        <f>COUNTIFS('Modificaciones al contrato'!A:A,"ADICIÓN",'Modificaciones al contrato'!B:B,A22)</f>
        <v>1</v>
      </c>
      <c r="F22" s="13">
        <f>SUMIF('Modificaciones al contrato'!B:B,A22,'Modificaciones al contrato'!F:F)</f>
        <v>9020000</v>
      </c>
      <c r="G22" s="13">
        <v>27060000</v>
      </c>
      <c r="H22" s="9" t="s">
        <v>74</v>
      </c>
      <c r="I22" s="8">
        <v>45301</v>
      </c>
      <c r="J22" s="8">
        <v>45421</v>
      </c>
      <c r="K22" s="15">
        <f>COUNTIFS('Modificaciones al contrato'!A:A,"PRORROGA",'Modificaciones al contrato'!B:B,A22)</f>
        <v>1</v>
      </c>
      <c r="L22" s="16">
        <v>45482</v>
      </c>
      <c r="M22" s="15">
        <f>COUNTIFS('Modificaciones al contrato'!A:A,"SUSPENSIÓN",'Modificaciones al contrato'!B:B,A22)</f>
        <v>0</v>
      </c>
      <c r="N22" s="15">
        <f>COUNTIFS('Modificaciones al contrato'!A:A,"REANUDACIÓN",'Modificaciones al contrato'!B:B,A22)</f>
        <v>0</v>
      </c>
      <c r="O22" s="15">
        <f>COUNTIFS('Modificaciones al contrato'!A:A,"MODIFICACIÓN",'Modificaciones al contrato'!B:B,A22)</f>
        <v>0</v>
      </c>
      <c r="P22" s="17" t="s">
        <v>40</v>
      </c>
      <c r="Q22" s="17" t="str">
        <f>IFERROR(VLOOKUP(P22,'Listas de Valores 2'!$A$1:$B$25,2,0),"")</f>
        <v>Contratación Directa</v>
      </c>
      <c r="R22" s="18" t="s">
        <v>62</v>
      </c>
      <c r="S22" s="10" t="str">
        <f>IFERROR(VLOOKUP(R22,'Listas de Valores 2'!$K$1:$L$1000,2,0),"")</f>
        <v>Vicerrectoría Administrativa Y Financiera</v>
      </c>
      <c r="T22" s="19">
        <f t="shared" si="0"/>
        <v>0.78333333333333333</v>
      </c>
      <c r="U22" s="22" t="s">
        <v>44</v>
      </c>
      <c r="V22" s="24" t="s">
        <v>45</v>
      </c>
      <c r="W22" s="167">
        <v>21197000</v>
      </c>
      <c r="X22" s="167">
        <v>5863000</v>
      </c>
    </row>
    <row r="23" spans="1:24" ht="90">
      <c r="A23" s="7" t="s">
        <v>126</v>
      </c>
      <c r="B23" s="9" t="s">
        <v>127</v>
      </c>
      <c r="C23" s="9" t="s">
        <v>128</v>
      </c>
      <c r="D23" s="11">
        <v>20000000</v>
      </c>
      <c r="E23" s="12">
        <f>COUNTIFS('Modificaciones al contrato'!A:A,"ADICIÓN",'Modificaciones al contrato'!B:B,A23)</f>
        <v>1</v>
      </c>
      <c r="F23" s="13">
        <f>SUMIF('Modificaciones al contrato'!B:B,A23,'Modificaciones al contrato'!F:F)</f>
        <v>10000000</v>
      </c>
      <c r="G23" s="13">
        <v>30000000</v>
      </c>
      <c r="H23" s="9" t="s">
        <v>74</v>
      </c>
      <c r="I23" s="8">
        <v>45301</v>
      </c>
      <c r="J23" s="8">
        <v>45421</v>
      </c>
      <c r="K23" s="15">
        <f>COUNTIFS('Modificaciones al contrato'!A:A,"PRORROGA",'Modificaciones al contrato'!B:B,A23)</f>
        <v>1</v>
      </c>
      <c r="L23" s="16">
        <v>45482</v>
      </c>
      <c r="M23" s="15">
        <f>COUNTIFS('Modificaciones al contrato'!A:A,"SUSPENSIÓN",'Modificaciones al contrato'!B:B,A23)</f>
        <v>0</v>
      </c>
      <c r="N23" s="15">
        <f>COUNTIFS('Modificaciones al contrato'!A:A,"REANUDACIÓN",'Modificaciones al contrato'!B:B,A23)</f>
        <v>0</v>
      </c>
      <c r="O23" s="15">
        <f>COUNTIFS('Modificaciones al contrato'!A:A,"MODIFICACIÓN",'Modificaciones al contrato'!B:B,A23)</f>
        <v>0</v>
      </c>
      <c r="P23" s="17" t="s">
        <v>40</v>
      </c>
      <c r="Q23" s="17" t="str">
        <f>IFERROR(VLOOKUP(P23,'Listas de Valores 2'!$A$1:$B$25,2,0),"")</f>
        <v>Contratación Directa</v>
      </c>
      <c r="R23" s="18" t="s">
        <v>62</v>
      </c>
      <c r="S23" s="10" t="str">
        <f>IFERROR(VLOOKUP(R23,'Listas de Valores 2'!$K$1:$L$1000,2,0),"")</f>
        <v>Vicerrectoría Administrativa Y Financiera</v>
      </c>
      <c r="T23" s="19">
        <f t="shared" si="0"/>
        <v>0.78333333333333333</v>
      </c>
      <c r="U23" s="22" t="s">
        <v>44</v>
      </c>
      <c r="V23" s="24" t="s">
        <v>129</v>
      </c>
      <c r="W23" s="167">
        <v>23500000</v>
      </c>
      <c r="X23" s="167">
        <v>2000000</v>
      </c>
    </row>
    <row r="24" spans="1:24" ht="90">
      <c r="A24" s="7" t="s">
        <v>130</v>
      </c>
      <c r="B24" s="9" t="s">
        <v>131</v>
      </c>
      <c r="C24" s="9" t="s">
        <v>132</v>
      </c>
      <c r="D24" s="11">
        <v>16000000</v>
      </c>
      <c r="E24" s="12">
        <f>COUNTIFS('Modificaciones al contrato'!A:A,"ADICIÓN",'Modificaciones al contrato'!B:B,A24)</f>
        <v>1</v>
      </c>
      <c r="F24" s="13">
        <f>SUMIF('Modificaciones al contrato'!B:B,A24,'Modificaciones al contrato'!F:F)</f>
        <v>8000000</v>
      </c>
      <c r="G24" s="13">
        <v>24000000</v>
      </c>
      <c r="H24" s="9" t="s">
        <v>74</v>
      </c>
      <c r="I24" s="8">
        <v>45301</v>
      </c>
      <c r="J24" s="8">
        <v>45421</v>
      </c>
      <c r="K24" s="15">
        <f>COUNTIFS('Modificaciones al contrato'!A:A,"PRORROGA",'Modificaciones al contrato'!B:B,A24)</f>
        <v>1</v>
      </c>
      <c r="L24" s="16">
        <v>45496</v>
      </c>
      <c r="M24" s="15">
        <f>COUNTIFS('Modificaciones al contrato'!A:A,"SUSPENSIÓN",'Modificaciones al contrato'!B:B,A24)</f>
        <v>0</v>
      </c>
      <c r="N24" s="15">
        <f>COUNTIFS('Modificaciones al contrato'!A:A,"REANUDACIÓN",'Modificaciones al contrato'!B:B,A24)</f>
        <v>1</v>
      </c>
      <c r="O24" s="15">
        <f>COUNTIFS('Modificaciones al contrato'!A:A,"MODIFICACIÓN",'Modificaciones al contrato'!B:B,A24)</f>
        <v>0</v>
      </c>
      <c r="P24" s="17" t="s">
        <v>40</v>
      </c>
      <c r="Q24" s="17" t="str">
        <f>IFERROR(VLOOKUP(P24,'Listas de Valores 2'!$A$1:$B$25,2,0),"")</f>
        <v>Contratación Directa</v>
      </c>
      <c r="R24" s="18" t="s">
        <v>62</v>
      </c>
      <c r="S24" s="10" t="str">
        <f>IFERROR(VLOOKUP(R24,'Listas de Valores 2'!$K$1:$L$1000,2,0),"")</f>
        <v>Vicerrectoría Administrativa Y Financiera</v>
      </c>
      <c r="T24" s="19">
        <f t="shared" si="0"/>
        <v>0.78333333333333333</v>
      </c>
      <c r="U24" s="22" t="s">
        <v>44</v>
      </c>
      <c r="V24" s="24" t="s">
        <v>45</v>
      </c>
      <c r="W24" s="167">
        <v>18800000</v>
      </c>
      <c r="X24" s="167">
        <v>5200000</v>
      </c>
    </row>
    <row r="25" spans="1:24" ht="105">
      <c r="A25" s="7" t="s">
        <v>133</v>
      </c>
      <c r="B25" s="9" t="s">
        <v>134</v>
      </c>
      <c r="C25" s="9" t="s">
        <v>135</v>
      </c>
      <c r="D25" s="11">
        <v>23200000</v>
      </c>
      <c r="E25" s="12">
        <f>COUNTIFS('Modificaciones al contrato'!A:A,"ADICIÓN",'Modificaciones al contrato'!B:B,A25)</f>
        <v>1</v>
      </c>
      <c r="F25" s="13">
        <f>SUMIF('Modificaciones al contrato'!B:B,A25,'Modificaciones al contrato'!F:F)</f>
        <v>11600000</v>
      </c>
      <c r="G25" s="13">
        <v>34800000</v>
      </c>
      <c r="H25" s="9" t="s">
        <v>136</v>
      </c>
      <c r="I25" s="8">
        <v>45301</v>
      </c>
      <c r="J25" s="8">
        <v>45421</v>
      </c>
      <c r="K25" s="15">
        <f>COUNTIFS('Modificaciones al contrato'!A:A,"PRORROGA",'Modificaciones al contrato'!B:B,A25)</f>
        <v>1</v>
      </c>
      <c r="L25" s="16">
        <v>45482</v>
      </c>
      <c r="M25" s="15">
        <f>COUNTIFS('Modificaciones al contrato'!A:A,"SUSPENSIÓN",'Modificaciones al contrato'!B:B,A25)</f>
        <v>0</v>
      </c>
      <c r="N25" s="15">
        <f>COUNTIFS('Modificaciones al contrato'!A:A,"REANUDACIÓN",'Modificaciones al contrato'!B:B,A25)</f>
        <v>0</v>
      </c>
      <c r="O25" s="15">
        <f>COUNTIFS('Modificaciones al contrato'!A:A,"MODIFICACIÓN",'Modificaciones al contrato'!B:B,A25)</f>
        <v>0</v>
      </c>
      <c r="P25" s="17" t="s">
        <v>40</v>
      </c>
      <c r="Q25" s="17" t="str">
        <f>IFERROR(VLOOKUP(P25,'Listas de Valores 2'!$A$1:$B$25,2,0),"")</f>
        <v>Contratación Directa</v>
      </c>
      <c r="R25" s="18" t="s">
        <v>62</v>
      </c>
      <c r="S25" s="10" t="str">
        <f>IFERROR(VLOOKUP(R25,'Listas de Valores 2'!$K$1:$L$1000,2,0),"")</f>
        <v>Vicerrectoría Administrativa Y Financiera</v>
      </c>
      <c r="T25" s="19">
        <f t="shared" si="0"/>
        <v>0.78333333333333333</v>
      </c>
      <c r="U25" s="22" t="s">
        <v>44</v>
      </c>
      <c r="V25" s="24" t="s">
        <v>45</v>
      </c>
      <c r="W25" s="167">
        <v>27260000</v>
      </c>
      <c r="X25" s="167">
        <v>7540000</v>
      </c>
    </row>
    <row r="26" spans="1:24" ht="105">
      <c r="A26" s="7" t="s">
        <v>137</v>
      </c>
      <c r="B26" s="9" t="s">
        <v>138</v>
      </c>
      <c r="C26" s="9" t="s">
        <v>139</v>
      </c>
      <c r="D26" s="11">
        <v>20000000</v>
      </c>
      <c r="E26" s="12">
        <f>COUNTIFS('Modificaciones al contrato'!A:A,"ADICIÓN",'Modificaciones al contrato'!B:B,A26)</f>
        <v>0</v>
      </c>
      <c r="F26" s="13">
        <f>SUMIF('Modificaciones al contrato'!B:B,A26,'Modificaciones al contrato'!F:F)</f>
        <v>0</v>
      </c>
      <c r="G26" s="13">
        <v>20000000</v>
      </c>
      <c r="H26" s="9" t="s">
        <v>74</v>
      </c>
      <c r="I26" s="8">
        <v>45302</v>
      </c>
      <c r="J26" s="8">
        <v>45422</v>
      </c>
      <c r="K26" s="15">
        <f>COUNTIFS('Modificaciones al contrato'!A:A,"PRORROGA",'Modificaciones al contrato'!B:B,A26)</f>
        <v>0</v>
      </c>
      <c r="L26" s="16">
        <v>45422</v>
      </c>
      <c r="M26" s="15">
        <f>COUNTIFS('Modificaciones al contrato'!A:A,"SUSPENSIÓN",'Modificaciones al contrato'!B:B,A26)</f>
        <v>0</v>
      </c>
      <c r="N26" s="15">
        <f>COUNTIFS('Modificaciones al contrato'!A:A,"REANUDACIÓN",'Modificaciones al contrato'!B:B,A26)</f>
        <v>0</v>
      </c>
      <c r="O26" s="15">
        <f>COUNTIFS('Modificaciones al contrato'!A:A,"MODIFICACIÓN",'Modificaciones al contrato'!B:B,A26)</f>
        <v>0</v>
      </c>
      <c r="P26" s="17" t="s">
        <v>40</v>
      </c>
      <c r="Q26" s="17" t="str">
        <f>IFERROR(VLOOKUP(P26,'Listas de Valores 2'!$A$1:$B$25,2,0),"")</f>
        <v>Contratación Directa</v>
      </c>
      <c r="R26" s="18" t="s">
        <v>62</v>
      </c>
      <c r="S26" s="10" t="str">
        <f>IFERROR(VLOOKUP(R26,'Listas de Valores 2'!$K$1:$L$1000,2,0),"")</f>
        <v>Vicerrectoría Administrativa Y Financiera</v>
      </c>
      <c r="T26" s="19">
        <f t="shared" si="0"/>
        <v>0.41666665000000003</v>
      </c>
      <c r="U26" s="22" t="s">
        <v>44</v>
      </c>
      <c r="V26" s="24" t="s">
        <v>129</v>
      </c>
      <c r="W26" s="167">
        <v>8333333</v>
      </c>
      <c r="X26" s="167">
        <v>0</v>
      </c>
    </row>
    <row r="27" spans="1:24" ht="90">
      <c r="A27" s="7" t="s">
        <v>140</v>
      </c>
      <c r="B27" s="9" t="s">
        <v>141</v>
      </c>
      <c r="C27" s="9" t="s">
        <v>142</v>
      </c>
      <c r="D27" s="11">
        <v>26352000</v>
      </c>
      <c r="E27" s="12">
        <f>COUNTIFS('Modificaciones al contrato'!A:A,"ADICIÓN",'Modificaciones al contrato'!B:B,A27)</f>
        <v>1</v>
      </c>
      <c r="F27" s="13">
        <f>SUMIF('Modificaciones al contrato'!B:B,A27,'Modificaciones al contrato'!F:F)</f>
        <v>13176000</v>
      </c>
      <c r="G27" s="13">
        <v>39528000</v>
      </c>
      <c r="H27" s="9" t="s">
        <v>143</v>
      </c>
      <c r="I27" s="8">
        <v>45301</v>
      </c>
      <c r="J27" s="8">
        <v>45429</v>
      </c>
      <c r="K27" s="15">
        <f>COUNTIFS('Modificaciones al contrato'!A:A,"PRORROGA",'Modificaciones al contrato'!B:B,A27)</f>
        <v>1</v>
      </c>
      <c r="L27" s="16">
        <v>45490</v>
      </c>
      <c r="M27" s="15">
        <f>COUNTIFS('Modificaciones al contrato'!A:A,"SUSPENSIÓN",'Modificaciones al contrato'!B:B,A27)</f>
        <v>1</v>
      </c>
      <c r="N27" s="15">
        <f>COUNTIFS('Modificaciones al contrato'!A:A,"REANUDACIÓN",'Modificaciones al contrato'!B:B,A27)</f>
        <v>1</v>
      </c>
      <c r="O27" s="15">
        <f>COUNTIFS('Modificaciones al contrato'!A:A,"MODIFICACIÓN",'Modificaciones al contrato'!B:B,A27)</f>
        <v>0</v>
      </c>
      <c r="P27" s="17" t="s">
        <v>40</v>
      </c>
      <c r="Q27" s="17" t="str">
        <f>IFERROR(VLOOKUP(P27,'Listas de Valores 2'!$A$1:$B$25,2,0),"")</f>
        <v>Contratación Directa</v>
      </c>
      <c r="R27" s="18" t="s">
        <v>144</v>
      </c>
      <c r="S27" s="10" t="str">
        <f>IFERROR(VLOOKUP(R27,'Listas de Valores 2'!$K$1:$L$1000,2,0),"")</f>
        <v>Dirección De Tecnología</v>
      </c>
      <c r="T27" s="19">
        <f t="shared" si="0"/>
        <v>0.73888888888888893</v>
      </c>
      <c r="U27" s="22" t="s">
        <v>44</v>
      </c>
      <c r="V27" s="24" t="s">
        <v>45</v>
      </c>
      <c r="W27" s="167">
        <v>29206800</v>
      </c>
      <c r="X27" s="167">
        <v>10321200</v>
      </c>
    </row>
    <row r="28" spans="1:24" ht="120">
      <c r="A28" s="7" t="s">
        <v>145</v>
      </c>
      <c r="B28" s="9" t="s">
        <v>146</v>
      </c>
      <c r="C28" s="9" t="s">
        <v>147</v>
      </c>
      <c r="D28" s="11">
        <v>10163380</v>
      </c>
      <c r="E28" s="12">
        <f>COUNTIFS('Modificaciones al contrato'!A:A,"ADICIÓN",'Modificaciones al contrato'!B:B,A28)</f>
        <v>1</v>
      </c>
      <c r="F28" s="13">
        <f>SUMIF('Modificaciones al contrato'!B:B,A28,'Modificaciones al contrato'!F:F)</f>
        <v>5081690</v>
      </c>
      <c r="G28" s="13">
        <v>15245070</v>
      </c>
      <c r="H28" s="9" t="s">
        <v>148</v>
      </c>
      <c r="I28" s="8">
        <v>45306</v>
      </c>
      <c r="J28" s="8">
        <v>45426</v>
      </c>
      <c r="K28" s="15">
        <f>COUNTIFS('Modificaciones al contrato'!A:A,"PRORROGA",'Modificaciones al contrato'!B:B,A28)</f>
        <v>1</v>
      </c>
      <c r="L28" s="16">
        <v>45487</v>
      </c>
      <c r="M28" s="15">
        <f>COUNTIFS('Modificaciones al contrato'!A:A,"SUSPENSIÓN",'Modificaciones al contrato'!B:B,A28)</f>
        <v>0</v>
      </c>
      <c r="N28" s="15">
        <f>COUNTIFS('Modificaciones al contrato'!A:A,"REANUDACIÓN",'Modificaciones al contrato'!B:B,A28)</f>
        <v>0</v>
      </c>
      <c r="O28" s="15">
        <f>COUNTIFS('Modificaciones al contrato'!A:A,"MODIFICACIÓN",'Modificaciones al contrato'!B:B,A28)</f>
        <v>0</v>
      </c>
      <c r="P28" s="17" t="s">
        <v>40</v>
      </c>
      <c r="Q28" s="17" t="str">
        <f>IFERROR(VLOOKUP(P28,'Listas de Valores 2'!$A$1:$B$25,2,0),"")</f>
        <v>Contratación Directa</v>
      </c>
      <c r="R28" s="18" t="s">
        <v>149</v>
      </c>
      <c r="S28" s="10" t="str">
        <f>IFERROR(VLOOKUP(R28,'Listas de Valores 2'!$K$1:$L$1000,2,0),"")</f>
        <v>Comunicaciones</v>
      </c>
      <c r="T28" s="19">
        <f t="shared" si="0"/>
        <v>0.75555553369056361</v>
      </c>
      <c r="U28" s="22" t="s">
        <v>44</v>
      </c>
      <c r="V28" s="24" t="s">
        <v>45</v>
      </c>
      <c r="W28" s="167">
        <v>11518497</v>
      </c>
      <c r="X28" s="167">
        <v>3726573</v>
      </c>
    </row>
    <row r="29" spans="1:24" ht="90">
      <c r="A29" s="7" t="s">
        <v>150</v>
      </c>
      <c r="B29" s="9" t="s">
        <v>151</v>
      </c>
      <c r="C29" s="9" t="s">
        <v>152</v>
      </c>
      <c r="D29" s="11">
        <v>9035578</v>
      </c>
      <c r="E29" s="12">
        <f>COUNTIFS('Modificaciones al contrato'!A:A,"ADICIÓN",'Modificaciones al contrato'!B:B,A29)</f>
        <v>1</v>
      </c>
      <c r="F29" s="13">
        <f>SUMIF('Modificaciones al contrato'!B:B,A29,'Modificaciones al contrato'!F:F)</f>
        <v>3011859</v>
      </c>
      <c r="G29" s="13">
        <v>12047437</v>
      </c>
      <c r="H29" s="9" t="s">
        <v>153</v>
      </c>
      <c r="I29" s="8">
        <v>45302</v>
      </c>
      <c r="J29" s="8">
        <v>45361</v>
      </c>
      <c r="K29" s="15">
        <f>COUNTIFS('Modificaciones al contrato'!A:A,"PRORROGA",'Modificaciones al contrato'!B:B,A29)</f>
        <v>1</v>
      </c>
      <c r="L29" s="16">
        <v>45381</v>
      </c>
      <c r="M29" s="15">
        <f>COUNTIFS('Modificaciones al contrato'!A:A,"SUSPENSIÓN",'Modificaciones al contrato'!B:B,A29)</f>
        <v>0</v>
      </c>
      <c r="N29" s="15">
        <f>COUNTIFS('Modificaciones al contrato'!A:A,"REANUDACIÓN",'Modificaciones al contrato'!B:B,A29)</f>
        <v>0</v>
      </c>
      <c r="O29" s="15">
        <f>COUNTIFS('Modificaciones al contrato'!A:A,"MODIFICACIÓN",'Modificaciones al contrato'!B:B,A29)</f>
        <v>0</v>
      </c>
      <c r="P29" s="17" t="s">
        <v>40</v>
      </c>
      <c r="Q29" s="17" t="str">
        <f>IFERROR(VLOOKUP(P29,'Listas de Valores 2'!$A$1:$B$25,2,0),"")</f>
        <v>Contratación Directa</v>
      </c>
      <c r="R29" s="18" t="s">
        <v>94</v>
      </c>
      <c r="S29" s="10" t="str">
        <f>IFERROR(VLOOKUP(R29,'Listas de Valores 2'!$K$1:$L$1000,2,0),"")</f>
        <v>Vicerrectoría De Extensión</v>
      </c>
      <c r="T29" s="19">
        <f t="shared" si="0"/>
        <v>1</v>
      </c>
      <c r="U29" s="22" t="s">
        <v>44</v>
      </c>
      <c r="V29" s="24" t="s">
        <v>45</v>
      </c>
      <c r="W29" s="167">
        <v>12047437</v>
      </c>
      <c r="X29" s="167">
        <v>0</v>
      </c>
    </row>
    <row r="30" spans="1:24" ht="90">
      <c r="A30" s="7" t="s">
        <v>154</v>
      </c>
      <c r="B30" s="9" t="s">
        <v>155</v>
      </c>
      <c r="C30" s="9" t="s">
        <v>156</v>
      </c>
      <c r="D30" s="11">
        <v>26352000</v>
      </c>
      <c r="E30" s="12">
        <f>COUNTIFS('Modificaciones al contrato'!A:A,"ADICIÓN",'Modificaciones al contrato'!B:B,A30)</f>
        <v>1</v>
      </c>
      <c r="F30" s="13">
        <f>SUMIF('Modificaciones al contrato'!B:B,A30,'Modificaciones al contrato'!F:F)</f>
        <v>13176000</v>
      </c>
      <c r="G30" s="13">
        <v>39528000</v>
      </c>
      <c r="H30" s="9" t="s">
        <v>143</v>
      </c>
      <c r="I30" s="8">
        <v>45302</v>
      </c>
      <c r="J30" s="8">
        <v>45422</v>
      </c>
      <c r="K30" s="15">
        <f>COUNTIFS('Modificaciones al contrato'!A:A,"PRORROGA",'Modificaciones al contrato'!B:B,A30)</f>
        <v>1</v>
      </c>
      <c r="L30" s="16">
        <v>45483</v>
      </c>
      <c r="M30" s="15">
        <f>COUNTIFS('Modificaciones al contrato'!A:A,"SUSPENSIÓN",'Modificaciones al contrato'!B:B,A30)</f>
        <v>0</v>
      </c>
      <c r="N30" s="15">
        <f>COUNTIFS('Modificaciones al contrato'!A:A,"REANUDACIÓN",'Modificaciones al contrato'!B:B,A30)</f>
        <v>0</v>
      </c>
      <c r="O30" s="15">
        <f>COUNTIFS('Modificaciones al contrato'!A:A,"MODIFICACIÓN",'Modificaciones al contrato'!B:B,A30)</f>
        <v>0</v>
      </c>
      <c r="P30" s="17" t="s">
        <v>40</v>
      </c>
      <c r="Q30" s="17" t="str">
        <f>IFERROR(VLOOKUP(P30,'Listas de Valores 2'!$A$1:$B$25,2,0),"")</f>
        <v>Contratación Directa</v>
      </c>
      <c r="R30" s="18" t="s">
        <v>157</v>
      </c>
      <c r="S30" s="10" t="str">
        <f>IFERROR(VLOOKUP(R30,'Listas de Valores 2'!$K$1:$L$1000,2,0),"")</f>
        <v>Dirección De Tecnología</v>
      </c>
      <c r="T30" s="19">
        <f t="shared" si="0"/>
        <v>0.77777777777777779</v>
      </c>
      <c r="U30" s="22" t="s">
        <v>44</v>
      </c>
      <c r="V30" s="24" t="s">
        <v>45</v>
      </c>
      <c r="W30" s="167">
        <v>30744000</v>
      </c>
      <c r="X30" s="167">
        <v>8784000</v>
      </c>
    </row>
    <row r="31" spans="1:24" ht="105">
      <c r="A31" s="7" t="s">
        <v>158</v>
      </c>
      <c r="B31" s="9" t="s">
        <v>159</v>
      </c>
      <c r="C31" s="9" t="s">
        <v>160</v>
      </c>
      <c r="D31" s="11">
        <v>17686486</v>
      </c>
      <c r="E31" s="12">
        <f>COUNTIFS('Modificaciones al contrato'!A:A,"ADICIÓN",'Modificaciones al contrato'!B:B,A31)</f>
        <v>1</v>
      </c>
      <c r="F31" s="13">
        <f>SUMIF('Modificaciones al contrato'!B:B,A31,'Modificaciones al contrato'!F:F)</f>
        <v>5895495</v>
      </c>
      <c r="G31" s="13">
        <v>23581981</v>
      </c>
      <c r="H31" s="9" t="s">
        <v>153</v>
      </c>
      <c r="I31" s="8">
        <v>45302</v>
      </c>
      <c r="J31" s="8">
        <v>45361</v>
      </c>
      <c r="K31" s="15">
        <f>COUNTIFS('Modificaciones al contrato'!A:A,"PRORROGA",'Modificaciones al contrato'!B:B,A31)</f>
        <v>1</v>
      </c>
      <c r="L31" s="16">
        <v>45381</v>
      </c>
      <c r="M31" s="15">
        <f>COUNTIFS('Modificaciones al contrato'!A:A,"SUSPENSIÓN",'Modificaciones al contrato'!B:B,A31)</f>
        <v>0</v>
      </c>
      <c r="N31" s="15">
        <f>COUNTIFS('Modificaciones al contrato'!A:A,"REANUDACIÓN",'Modificaciones al contrato'!B:B,A31)</f>
        <v>0</v>
      </c>
      <c r="O31" s="15">
        <f>COUNTIFS('Modificaciones al contrato'!A:A,"MODIFICACIÓN",'Modificaciones al contrato'!B:B,A31)</f>
        <v>0</v>
      </c>
      <c r="P31" s="17" t="s">
        <v>40</v>
      </c>
      <c r="Q31" s="17" t="str">
        <f>IFERROR(VLOOKUP(P31,'Listas de Valores 2'!$A$1:$B$25,2,0),"")</f>
        <v>Contratación Directa</v>
      </c>
      <c r="R31" s="18" t="s">
        <v>94</v>
      </c>
      <c r="S31" s="10" t="str">
        <f>IFERROR(VLOOKUP(R31,'Listas de Valores 2'!$K$1:$L$1000,2,0),"")</f>
        <v>Vicerrectoría De Extensión</v>
      </c>
      <c r="T31" s="19">
        <f t="shared" si="0"/>
        <v>1</v>
      </c>
      <c r="U31" s="22" t="s">
        <v>44</v>
      </c>
      <c r="V31" s="24" t="s">
        <v>45</v>
      </c>
      <c r="W31" s="167">
        <v>23581981</v>
      </c>
      <c r="X31" s="167">
        <v>0</v>
      </c>
    </row>
    <row r="32" spans="1:24" ht="90">
      <c r="A32" s="7" t="s">
        <v>161</v>
      </c>
      <c r="B32" s="9" t="s">
        <v>162</v>
      </c>
      <c r="C32" s="9" t="s">
        <v>163</v>
      </c>
      <c r="D32" s="11">
        <v>26352000</v>
      </c>
      <c r="E32" s="12">
        <f>COUNTIFS('Modificaciones al contrato'!A:A,"ADICIÓN",'Modificaciones al contrato'!B:B,A32)</f>
        <v>1</v>
      </c>
      <c r="F32" s="13">
        <f>SUMIF('Modificaciones al contrato'!B:B,A32,'Modificaciones al contrato'!F:F)</f>
        <v>13176000</v>
      </c>
      <c r="G32" s="13">
        <v>39528000</v>
      </c>
      <c r="H32" s="9" t="s">
        <v>164</v>
      </c>
      <c r="I32" s="8">
        <v>45306</v>
      </c>
      <c r="J32" s="8">
        <v>45426</v>
      </c>
      <c r="K32" s="15">
        <f>COUNTIFS('Modificaciones al contrato'!A:A,"PRORROGA",'Modificaciones al contrato'!B:B,A32)</f>
        <v>1</v>
      </c>
      <c r="L32" s="16">
        <v>45487</v>
      </c>
      <c r="M32" s="15">
        <f>COUNTIFS('Modificaciones al contrato'!A:A,"SUSPENSIÓN",'Modificaciones al contrato'!B:B,A32)</f>
        <v>0</v>
      </c>
      <c r="N32" s="15">
        <f>COUNTIFS('Modificaciones al contrato'!A:A,"REANUDACIÓN",'Modificaciones al contrato'!B:B,A32)</f>
        <v>0</v>
      </c>
      <c r="O32" s="15">
        <f>COUNTIFS('Modificaciones al contrato'!A:A,"MODIFICACIÓN",'Modificaciones al contrato'!B:B,A32)</f>
        <v>0</v>
      </c>
      <c r="P32" s="17" t="s">
        <v>40</v>
      </c>
      <c r="Q32" s="17" t="str">
        <f>IFERROR(VLOOKUP(P32,'Listas de Valores 2'!$A$1:$B$25,2,0),"")</f>
        <v>Contratación Directa</v>
      </c>
      <c r="R32" s="18" t="s">
        <v>144</v>
      </c>
      <c r="S32" s="10" t="str">
        <f>IFERROR(VLOOKUP(R32,'Listas de Valores 2'!$K$1:$L$1000,2,0),"")</f>
        <v>Dirección De Tecnología</v>
      </c>
      <c r="T32" s="19">
        <f t="shared" si="0"/>
        <v>0.75555555555555554</v>
      </c>
      <c r="U32" s="22" t="s">
        <v>44</v>
      </c>
      <c r="V32" s="24" t="s">
        <v>45</v>
      </c>
      <c r="W32" s="167">
        <v>29865600</v>
      </c>
      <c r="X32" s="167">
        <v>9662400</v>
      </c>
    </row>
    <row r="33" spans="1:24" ht="90">
      <c r="A33" s="7" t="s">
        <v>165</v>
      </c>
      <c r="B33" s="9" t="s">
        <v>166</v>
      </c>
      <c r="C33" s="9" t="s">
        <v>167</v>
      </c>
      <c r="D33" s="11">
        <v>26352000</v>
      </c>
      <c r="E33" s="12">
        <f>COUNTIFS('Modificaciones al contrato'!A:A,"ADICIÓN",'Modificaciones al contrato'!B:B,A33)</f>
        <v>1</v>
      </c>
      <c r="F33" s="13">
        <f>SUMIF('Modificaciones al contrato'!B:B,A33,'Modificaciones al contrato'!F:F)</f>
        <v>13176000</v>
      </c>
      <c r="G33" s="13">
        <v>39528000</v>
      </c>
      <c r="H33" s="9" t="s">
        <v>168</v>
      </c>
      <c r="I33" s="8">
        <v>45303</v>
      </c>
      <c r="J33" s="8">
        <v>45423</v>
      </c>
      <c r="K33" s="15">
        <f>COUNTIFS('Modificaciones al contrato'!A:A,"PRORROGA",'Modificaciones al contrato'!B:B,A33)</f>
        <v>1</v>
      </c>
      <c r="L33" s="16">
        <v>45484</v>
      </c>
      <c r="M33" s="15">
        <f>COUNTIFS('Modificaciones al contrato'!A:A,"SUSPENSIÓN",'Modificaciones al contrato'!B:B,A33)</f>
        <v>0</v>
      </c>
      <c r="N33" s="15">
        <f>COUNTIFS('Modificaciones al contrato'!A:A,"REANUDACIÓN",'Modificaciones al contrato'!B:B,A33)</f>
        <v>0</v>
      </c>
      <c r="O33" s="15">
        <f>COUNTIFS('Modificaciones al contrato'!A:A,"MODIFICACIÓN",'Modificaciones al contrato'!B:B,A33)</f>
        <v>0</v>
      </c>
      <c r="P33" s="17" t="s">
        <v>40</v>
      </c>
      <c r="Q33" s="17" t="str">
        <f>IFERROR(VLOOKUP(P33,'Listas de Valores 2'!$A$1:$B$25,2,0),"")</f>
        <v>Contratación Directa</v>
      </c>
      <c r="R33" s="18" t="s">
        <v>169</v>
      </c>
      <c r="S33" s="10" t="str">
        <f>IFERROR(VLOOKUP(R33,'Listas de Valores 2'!$K$1:$L$1000,2,0),"")</f>
        <v>Dirección De Tecnología</v>
      </c>
      <c r="T33" s="19">
        <f t="shared" si="0"/>
        <v>0.77222222222222225</v>
      </c>
      <c r="U33" s="22" t="s">
        <v>44</v>
      </c>
      <c r="V33" s="24" t="s">
        <v>45</v>
      </c>
      <c r="W33" s="167">
        <v>30524400</v>
      </c>
      <c r="X33" s="167">
        <v>9003600</v>
      </c>
    </row>
    <row r="34" spans="1:24" ht="120">
      <c r="A34" s="7" t="s">
        <v>170</v>
      </c>
      <c r="B34" s="9" t="s">
        <v>171</v>
      </c>
      <c r="C34" s="9" t="s">
        <v>172</v>
      </c>
      <c r="D34" s="11">
        <v>12400000</v>
      </c>
      <c r="E34" s="12">
        <f>COUNTIFS('Modificaciones al contrato'!A:A,"ADICIÓN",'Modificaciones al contrato'!B:B,A34)</f>
        <v>1</v>
      </c>
      <c r="F34" s="13">
        <f>SUMIF('Modificaciones al contrato'!B:B,A34,'Modificaciones al contrato'!F:F)</f>
        <v>6200000</v>
      </c>
      <c r="G34" s="13">
        <v>18600000</v>
      </c>
      <c r="H34" s="9" t="s">
        <v>74</v>
      </c>
      <c r="I34" s="8">
        <v>45306</v>
      </c>
      <c r="J34" s="8">
        <v>45426</v>
      </c>
      <c r="K34" s="15">
        <f>COUNTIFS('Modificaciones al contrato'!A:A,"PRORROGA",'Modificaciones al contrato'!B:B,A34)</f>
        <v>1</v>
      </c>
      <c r="L34" s="16">
        <v>45487</v>
      </c>
      <c r="M34" s="15">
        <f>COUNTIFS('Modificaciones al contrato'!A:A,"SUSPENSIÓN",'Modificaciones al contrato'!B:B,A34)</f>
        <v>0</v>
      </c>
      <c r="N34" s="15">
        <f>COUNTIFS('Modificaciones al contrato'!A:A,"REANUDACIÓN",'Modificaciones al contrato'!B:B,A34)</f>
        <v>0</v>
      </c>
      <c r="O34" s="15">
        <f>COUNTIFS('Modificaciones al contrato'!A:A,"MODIFICACIÓN",'Modificaciones al contrato'!B:B,A34)</f>
        <v>0</v>
      </c>
      <c r="P34" s="17" t="s">
        <v>40</v>
      </c>
      <c r="Q34" s="17" t="str">
        <f>IFERROR(VLOOKUP(P34,'Listas de Valores 2'!$A$1:$B$25,2,0),"")</f>
        <v>Contratación Directa</v>
      </c>
      <c r="R34" s="18" t="s">
        <v>62</v>
      </c>
      <c r="S34" s="10" t="str">
        <f>IFERROR(VLOOKUP(R34,'Listas de Valores 2'!$K$1:$L$1000,2,0),"")</f>
        <v>Vicerrectoría Administrativa Y Financiera</v>
      </c>
      <c r="T34" s="19">
        <f t="shared" si="0"/>
        <v>0.75555553763440864</v>
      </c>
      <c r="U34" s="22" t="s">
        <v>44</v>
      </c>
      <c r="V34" s="24" t="s">
        <v>45</v>
      </c>
      <c r="W34" s="167">
        <v>14053333</v>
      </c>
      <c r="X34" s="167">
        <v>4546667</v>
      </c>
    </row>
    <row r="35" spans="1:24" ht="120">
      <c r="A35" s="7" t="s">
        <v>173</v>
      </c>
      <c r="B35" s="9" t="s">
        <v>174</v>
      </c>
      <c r="C35" s="9" t="s">
        <v>175</v>
      </c>
      <c r="D35" s="11">
        <v>12771556</v>
      </c>
      <c r="E35" s="12">
        <f>COUNTIFS('Modificaciones al contrato'!A:A,"ADICIÓN",'Modificaciones al contrato'!B:B,A35)</f>
        <v>1</v>
      </c>
      <c r="F35" s="13">
        <f>SUMIF('Modificaciones al contrato'!B:B,A35,'Modificaciones al contrato'!F:F)</f>
        <v>6385778</v>
      </c>
      <c r="G35" s="13">
        <v>19157334</v>
      </c>
      <c r="H35" s="9" t="s">
        <v>176</v>
      </c>
      <c r="I35" s="8">
        <v>45302</v>
      </c>
      <c r="J35" s="8">
        <v>45422</v>
      </c>
      <c r="K35" s="15">
        <f>COUNTIFS('Modificaciones al contrato'!A:A,"PRORROGA",'Modificaciones al contrato'!B:B,A35)</f>
        <v>1</v>
      </c>
      <c r="L35" s="16">
        <v>45483</v>
      </c>
      <c r="M35" s="15">
        <f>COUNTIFS('Modificaciones al contrato'!A:A,"SUSPENSIÓN",'Modificaciones al contrato'!B:B,A35)</f>
        <v>0</v>
      </c>
      <c r="N35" s="15">
        <f>COUNTIFS('Modificaciones al contrato'!A:A,"REANUDACIÓN",'Modificaciones al contrato'!B:B,A35)</f>
        <v>0</v>
      </c>
      <c r="O35" s="15">
        <f>COUNTIFS('Modificaciones al contrato'!A:A,"MODIFICACIÓN",'Modificaciones al contrato'!B:B,A35)</f>
        <v>0</v>
      </c>
      <c r="P35" s="17" t="s">
        <v>40</v>
      </c>
      <c r="Q35" s="17" t="str">
        <f>IFERROR(VLOOKUP(P35,'Listas de Valores 2'!$A$1:$B$25,2,0),"")</f>
        <v>Contratación Directa</v>
      </c>
      <c r="R35" s="18" t="s">
        <v>149</v>
      </c>
      <c r="S35" s="10" t="str">
        <f>IFERROR(VLOOKUP(R35,'Listas de Valores 2'!$K$1:$L$1000,2,0),"")</f>
        <v>Comunicaciones</v>
      </c>
      <c r="T35" s="19">
        <f t="shared" si="0"/>
        <v>0.77777779517755441</v>
      </c>
      <c r="U35" s="22" t="s">
        <v>44</v>
      </c>
      <c r="V35" s="24" t="s">
        <v>45</v>
      </c>
      <c r="W35" s="167">
        <v>14900149</v>
      </c>
      <c r="X35" s="167">
        <v>4257185</v>
      </c>
    </row>
    <row r="36" spans="1:24" ht="90">
      <c r="A36" s="7" t="s">
        <v>177</v>
      </c>
      <c r="B36" s="9" t="s">
        <v>178</v>
      </c>
      <c r="C36" s="9" t="s">
        <v>179</v>
      </c>
      <c r="D36" s="11">
        <v>17037024</v>
      </c>
      <c r="E36" s="12">
        <f>COUNTIFS('Modificaciones al contrato'!A:A,"ADICIÓN",'Modificaciones al contrato'!B:B,A36)</f>
        <v>1</v>
      </c>
      <c r="F36" s="13">
        <f>SUMIF('Modificaciones al contrato'!B:B,A36,'Modificaciones al contrato'!F:F)</f>
        <v>8518512</v>
      </c>
      <c r="G36" s="13">
        <v>25555536</v>
      </c>
      <c r="H36" s="9" t="s">
        <v>180</v>
      </c>
      <c r="I36" s="8">
        <v>45306</v>
      </c>
      <c r="J36" s="8">
        <v>45426</v>
      </c>
      <c r="K36" s="15">
        <f>COUNTIFS('Modificaciones al contrato'!A:A,"PRORROGA",'Modificaciones al contrato'!B:B,A36)</f>
        <v>1</v>
      </c>
      <c r="L36" s="16">
        <v>45487</v>
      </c>
      <c r="M36" s="15">
        <f>COUNTIFS('Modificaciones al contrato'!A:A,"SUSPENSIÓN",'Modificaciones al contrato'!B:B,A36)</f>
        <v>0</v>
      </c>
      <c r="N36" s="15">
        <f>COUNTIFS('Modificaciones al contrato'!A:A,"REANUDACIÓN",'Modificaciones al contrato'!B:B,A36)</f>
        <v>0</v>
      </c>
      <c r="O36" s="15">
        <f>COUNTIFS('Modificaciones al contrato'!A:A,"MODIFICACIÓN",'Modificaciones al contrato'!B:B,A36)</f>
        <v>0</v>
      </c>
      <c r="P36" s="17" t="s">
        <v>40</v>
      </c>
      <c r="Q36" s="17" t="str">
        <f>IFERROR(VLOOKUP(P36,'Listas de Valores 2'!$A$1:$B$25,2,0),"")</f>
        <v>Contratación Directa</v>
      </c>
      <c r="R36" s="18" t="s">
        <v>157</v>
      </c>
      <c r="S36" s="10" t="str">
        <f>IFERROR(VLOOKUP(R36,'Listas de Valores 2'!$K$1:$L$1000,2,0),"")</f>
        <v>Dirección De Tecnología</v>
      </c>
      <c r="T36" s="19">
        <f t="shared" si="0"/>
        <v>0.75555554772946265</v>
      </c>
      <c r="U36" s="22" t="s">
        <v>44</v>
      </c>
      <c r="V36" s="24" t="s">
        <v>45</v>
      </c>
      <c r="W36" s="167">
        <v>19308627</v>
      </c>
      <c r="X36" s="167">
        <v>6246909</v>
      </c>
    </row>
    <row r="37" spans="1:24" ht="90">
      <c r="A37" s="7" t="s">
        <v>181</v>
      </c>
      <c r="B37" s="9" t="s">
        <v>182</v>
      </c>
      <c r="C37" s="9" t="s">
        <v>183</v>
      </c>
      <c r="D37" s="11">
        <v>12687476</v>
      </c>
      <c r="E37" s="12">
        <f>COUNTIFS('Modificaciones al contrato'!A:A,"ADICIÓN",'Modificaciones al contrato'!B:B,A37)</f>
        <v>1</v>
      </c>
      <c r="F37" s="13">
        <f>SUMIF('Modificaciones al contrato'!B:B,A37,'Modificaciones al contrato'!F:F)</f>
        <v>6343738</v>
      </c>
      <c r="G37" s="13">
        <v>19031214</v>
      </c>
      <c r="H37" s="9" t="s">
        <v>184</v>
      </c>
      <c r="I37" s="8">
        <v>45306</v>
      </c>
      <c r="J37" s="8">
        <v>45426</v>
      </c>
      <c r="K37" s="15">
        <f>COUNTIFS('Modificaciones al contrato'!A:A,"PRORROGA",'Modificaciones al contrato'!B:B,A37)</f>
        <v>1</v>
      </c>
      <c r="L37" s="16">
        <v>45487</v>
      </c>
      <c r="M37" s="15">
        <f>COUNTIFS('Modificaciones al contrato'!A:A,"SUSPENSIÓN",'Modificaciones al contrato'!B:B,A37)</f>
        <v>0</v>
      </c>
      <c r="N37" s="15">
        <f>COUNTIFS('Modificaciones al contrato'!A:A,"REANUDACIÓN",'Modificaciones al contrato'!B:B,A37)</f>
        <v>0</v>
      </c>
      <c r="O37" s="15">
        <f>COUNTIFS('Modificaciones al contrato'!A:A,"MODIFICACIÓN",'Modificaciones al contrato'!B:B,A37)</f>
        <v>0</v>
      </c>
      <c r="P37" s="17" t="s">
        <v>40</v>
      </c>
      <c r="Q37" s="17" t="str">
        <f>IFERROR(VLOOKUP(P37,'Listas de Valores 2'!$A$1:$B$25,2,0),"")</f>
        <v>Contratación Directa</v>
      </c>
      <c r="R37" s="18" t="s">
        <v>185</v>
      </c>
      <c r="S37" s="10" t="str">
        <f>IFERROR(VLOOKUP(R37,'Listas de Valores 2'!$K$1:$L$1000,2,0),"")</f>
        <v>Vicerrectoría Académica</v>
      </c>
      <c r="T37" s="19">
        <f t="shared" si="0"/>
        <v>0.7555555310344364</v>
      </c>
      <c r="U37" s="22" t="s">
        <v>44</v>
      </c>
      <c r="V37" s="24" t="s">
        <v>45</v>
      </c>
      <c r="W37" s="167">
        <v>14379139</v>
      </c>
      <c r="X37" s="167">
        <v>4652075</v>
      </c>
    </row>
    <row r="38" spans="1:24" ht="90">
      <c r="A38" s="7" t="s">
        <v>186</v>
      </c>
      <c r="B38" s="9" t="s">
        <v>187</v>
      </c>
      <c r="C38" s="9" t="s">
        <v>142</v>
      </c>
      <c r="D38" s="11">
        <v>26352000</v>
      </c>
      <c r="E38" s="12">
        <f>COUNTIFS('Modificaciones al contrato'!A:A,"ADICIÓN",'Modificaciones al contrato'!B:B,A38)</f>
        <v>1</v>
      </c>
      <c r="F38" s="13">
        <f>SUMIF('Modificaciones al contrato'!B:B,A38,'Modificaciones al contrato'!F:F)</f>
        <v>13176000</v>
      </c>
      <c r="G38" s="13">
        <v>39528000</v>
      </c>
      <c r="H38" s="9" t="s">
        <v>168</v>
      </c>
      <c r="I38" s="8">
        <v>45306</v>
      </c>
      <c r="J38" s="8">
        <v>45426</v>
      </c>
      <c r="K38" s="15">
        <f>COUNTIFS('Modificaciones al contrato'!A:A,"PRORROGA",'Modificaciones al contrato'!B:B,A38)</f>
        <v>1</v>
      </c>
      <c r="L38" s="16">
        <v>45487</v>
      </c>
      <c r="M38" s="15">
        <f>COUNTIFS('Modificaciones al contrato'!A:A,"SUSPENSIÓN",'Modificaciones al contrato'!B:B,A38)</f>
        <v>0</v>
      </c>
      <c r="N38" s="15">
        <f>COUNTIFS('Modificaciones al contrato'!A:A,"REANUDACIÓN",'Modificaciones al contrato'!B:B,A38)</f>
        <v>0</v>
      </c>
      <c r="O38" s="15">
        <f>COUNTIFS('Modificaciones al contrato'!A:A,"MODIFICACIÓN",'Modificaciones al contrato'!B:B,A38)</f>
        <v>0</v>
      </c>
      <c r="P38" s="17" t="s">
        <v>40</v>
      </c>
      <c r="Q38" s="17" t="str">
        <f>IFERROR(VLOOKUP(P38,'Listas de Valores 2'!$A$1:$B$25,2,0),"")</f>
        <v>Contratación Directa</v>
      </c>
      <c r="R38" s="18" t="s">
        <v>144</v>
      </c>
      <c r="S38" s="10" t="str">
        <f>IFERROR(VLOOKUP(R38,'Listas de Valores 2'!$K$1:$L$1000,2,0),"")</f>
        <v>Dirección De Tecnología</v>
      </c>
      <c r="T38" s="19">
        <f t="shared" si="0"/>
        <v>0.75555555555555554</v>
      </c>
      <c r="U38" s="22" t="s">
        <v>44</v>
      </c>
      <c r="V38" s="24" t="s">
        <v>45</v>
      </c>
      <c r="W38" s="167">
        <v>29865600</v>
      </c>
      <c r="X38" s="167">
        <v>9662400</v>
      </c>
    </row>
    <row r="39" spans="1:24" ht="90">
      <c r="A39" s="7" t="s">
        <v>188</v>
      </c>
      <c r="B39" s="9" t="s">
        <v>189</v>
      </c>
      <c r="C39" s="9" t="s">
        <v>190</v>
      </c>
      <c r="D39" s="11">
        <v>27576468</v>
      </c>
      <c r="E39" s="12">
        <f>COUNTIFS('Modificaciones al contrato'!A:A,"ADICIÓN",'Modificaciones al contrato'!B:B,A39)</f>
        <v>1</v>
      </c>
      <c r="F39" s="13">
        <f>SUMIF('Modificaciones al contrato'!B:B,A39,'Modificaciones al contrato'!F:F)</f>
        <v>13788234</v>
      </c>
      <c r="G39" s="13">
        <v>41364702</v>
      </c>
      <c r="H39" s="9" t="s">
        <v>168</v>
      </c>
      <c r="I39" s="8">
        <v>45304</v>
      </c>
      <c r="J39" s="8">
        <v>45424</v>
      </c>
      <c r="K39" s="15">
        <f>COUNTIFS('Modificaciones al contrato'!A:A,"PRORROGA",'Modificaciones al contrato'!B:B,A39)</f>
        <v>1</v>
      </c>
      <c r="L39" s="16">
        <v>45527</v>
      </c>
      <c r="M39" s="15">
        <f>COUNTIFS('Modificaciones al contrato'!A:A,"SUSPENSIÓN",'Modificaciones al contrato'!B:B,A39)</f>
        <v>1</v>
      </c>
      <c r="N39" s="15">
        <f>COUNTIFS('Modificaciones al contrato'!A:A,"REANUDACIÓN",'Modificaciones al contrato'!B:B,A39)</f>
        <v>1</v>
      </c>
      <c r="O39" s="15">
        <f>COUNTIFS('Modificaciones al contrato'!A:A,"MODIFICACIÓN",'Modificaciones al contrato'!B:B,A39)</f>
        <v>0</v>
      </c>
      <c r="P39" s="17" t="s">
        <v>40</v>
      </c>
      <c r="Q39" s="17" t="str">
        <f>IFERROR(VLOOKUP(P39,'Listas de Valores 2'!$A$1:$B$25,2,0),"")</f>
        <v>Contratación Directa</v>
      </c>
      <c r="R39" s="18" t="s">
        <v>169</v>
      </c>
      <c r="S39" s="10" t="str">
        <f>IFERROR(VLOOKUP(R39,'Listas de Valores 2'!$K$1:$L$1000,2,0),"")</f>
        <v>Dirección De Tecnología</v>
      </c>
      <c r="T39" s="19">
        <f t="shared" si="0"/>
        <v>0.59999999516495972</v>
      </c>
      <c r="U39" s="22" t="s">
        <v>44</v>
      </c>
      <c r="V39" s="24" t="s">
        <v>45</v>
      </c>
      <c r="W39" s="167">
        <v>24818821</v>
      </c>
      <c r="X39" s="167">
        <v>16545881</v>
      </c>
    </row>
    <row r="40" spans="1:24" ht="165">
      <c r="A40" s="7" t="s">
        <v>191</v>
      </c>
      <c r="B40" s="9" t="s">
        <v>192</v>
      </c>
      <c r="C40" s="9" t="s">
        <v>193</v>
      </c>
      <c r="D40" s="11">
        <v>0</v>
      </c>
      <c r="E40" s="12">
        <f>COUNTIFS('Modificaciones al contrato'!A:A,"ADICIÓN",'Modificaciones al contrato'!B:B,A40)</f>
        <v>0</v>
      </c>
      <c r="F40" s="13">
        <f>SUMIF('Modificaciones al contrato'!B:B,A40,'Modificaciones al contrato'!F:F)</f>
        <v>0</v>
      </c>
      <c r="G40" s="13" t="s">
        <v>2711</v>
      </c>
      <c r="H40" s="9" t="s">
        <v>194</v>
      </c>
      <c r="I40" s="8">
        <v>45302</v>
      </c>
      <c r="J40" s="8">
        <v>46397</v>
      </c>
      <c r="K40" s="15">
        <f>COUNTIFS('Modificaciones al contrato'!A:A,"PRORROGA",'Modificaciones al contrato'!B:B,A40)</f>
        <v>0</v>
      </c>
      <c r="L40" s="16">
        <v>46397</v>
      </c>
      <c r="M40" s="15">
        <f>COUNTIFS('Modificaciones al contrato'!A:A,"SUSPENSIÓN",'Modificaciones al contrato'!B:B,A40)</f>
        <v>0</v>
      </c>
      <c r="N40" s="15">
        <f>COUNTIFS('Modificaciones al contrato'!A:A,"REANUDACIÓN",'Modificaciones al contrato'!B:B,A40)</f>
        <v>0</v>
      </c>
      <c r="O40" s="15">
        <f>COUNTIFS('Modificaciones al contrato'!A:A,"MODIFICACIÓN",'Modificaciones al contrato'!B:B,A40)</f>
        <v>0</v>
      </c>
      <c r="P40" s="17" t="s">
        <v>195</v>
      </c>
      <c r="Q40" s="17" t="str">
        <f>IFERROR(VLOOKUP(P40,'Listas de Valores 2'!$A$1:$B$25,2,0),"")</f>
        <v>Convenio</v>
      </c>
      <c r="R40" s="18" t="s">
        <v>196</v>
      </c>
      <c r="S40" s="10" t="str">
        <f>IFERROR(VLOOKUP(R40,'Listas de Valores 2'!$K$1:$L$1000,2,0),"")</f>
        <v>Vicerrectoría De Extensión</v>
      </c>
      <c r="T40" s="169" t="s">
        <v>57</v>
      </c>
      <c r="U40" s="28" t="s">
        <v>44</v>
      </c>
      <c r="V40" s="24" t="s">
        <v>45</v>
      </c>
      <c r="W40" s="167">
        <v>0</v>
      </c>
      <c r="X40" s="167">
        <v>0</v>
      </c>
    </row>
    <row r="41" spans="1:24" ht="90">
      <c r="A41" s="7" t="s">
        <v>197</v>
      </c>
      <c r="B41" s="9" t="s">
        <v>198</v>
      </c>
      <c r="C41" s="9" t="s">
        <v>199</v>
      </c>
      <c r="D41" s="11">
        <v>26352000</v>
      </c>
      <c r="E41" s="12">
        <f>COUNTIFS('Modificaciones al contrato'!A:A,"ADICIÓN",'Modificaciones al contrato'!B:B,A41)</f>
        <v>1</v>
      </c>
      <c r="F41" s="13">
        <f>SUMIF('Modificaciones al contrato'!B:B,A41,'Modificaciones al contrato'!F:F)</f>
        <v>13176000</v>
      </c>
      <c r="G41" s="13">
        <v>39528000</v>
      </c>
      <c r="H41" s="9" t="s">
        <v>180</v>
      </c>
      <c r="I41" s="8">
        <v>45306</v>
      </c>
      <c r="J41" s="8">
        <v>45426</v>
      </c>
      <c r="K41" s="15">
        <f>COUNTIFS('Modificaciones al contrato'!A:A,"PRORROGA",'Modificaciones al contrato'!B:B,A41)</f>
        <v>1</v>
      </c>
      <c r="L41" s="16">
        <v>45487</v>
      </c>
      <c r="M41" s="15">
        <f>COUNTIFS('Modificaciones al contrato'!A:A,"SUSPENSIÓN",'Modificaciones al contrato'!B:B,A41)</f>
        <v>0</v>
      </c>
      <c r="N41" s="15">
        <f>COUNTIFS('Modificaciones al contrato'!A:A,"REANUDACIÓN",'Modificaciones al contrato'!B:B,A41)</f>
        <v>0</v>
      </c>
      <c r="O41" s="15">
        <f>COUNTIFS('Modificaciones al contrato'!A:A,"MODIFICACIÓN",'Modificaciones al contrato'!B:B,A41)</f>
        <v>0</v>
      </c>
      <c r="P41" s="17" t="s">
        <v>40</v>
      </c>
      <c r="Q41" s="17" t="str">
        <f>IFERROR(VLOOKUP(P41,'Listas de Valores 2'!$A$1:$B$25,2,0),"")</f>
        <v>Contratación Directa</v>
      </c>
      <c r="R41" s="18" t="s">
        <v>144</v>
      </c>
      <c r="S41" s="10" t="str">
        <f>IFERROR(VLOOKUP(R41,'Listas de Valores 2'!$K$1:$L$1000,2,0),"")</f>
        <v>Dirección De Tecnología</v>
      </c>
      <c r="T41" s="19">
        <f t="shared" si="0"/>
        <v>0.75555555555555554</v>
      </c>
      <c r="U41" s="22" t="s">
        <v>44</v>
      </c>
      <c r="V41" s="24" t="s">
        <v>45</v>
      </c>
      <c r="W41" s="167">
        <v>29865600</v>
      </c>
      <c r="X41" s="167">
        <v>9662400</v>
      </c>
    </row>
    <row r="42" spans="1:24" ht="90">
      <c r="A42" s="7" t="s">
        <v>200</v>
      </c>
      <c r="B42" s="9" t="s">
        <v>201</v>
      </c>
      <c r="C42" s="9" t="s">
        <v>202</v>
      </c>
      <c r="D42" s="11">
        <v>26352000</v>
      </c>
      <c r="E42" s="12">
        <f>COUNTIFS('Modificaciones al contrato'!A:A,"ADICIÓN",'Modificaciones al contrato'!B:B,A42)</f>
        <v>1</v>
      </c>
      <c r="F42" s="13">
        <f>SUMIF('Modificaciones al contrato'!B:B,A42,'Modificaciones al contrato'!F:F)</f>
        <v>13176000</v>
      </c>
      <c r="G42" s="13">
        <v>39528000</v>
      </c>
      <c r="H42" s="9" t="s">
        <v>168</v>
      </c>
      <c r="I42" s="8">
        <v>45306</v>
      </c>
      <c r="J42" s="8">
        <v>45426</v>
      </c>
      <c r="K42" s="15">
        <f>COUNTIFS('Modificaciones al contrato'!A:A,"PRORROGA",'Modificaciones al contrato'!B:B,A42)</f>
        <v>1</v>
      </c>
      <c r="L42" s="16">
        <v>45487</v>
      </c>
      <c r="M42" s="15">
        <f>COUNTIFS('Modificaciones al contrato'!A:A,"SUSPENSIÓN",'Modificaciones al contrato'!B:B,A42)</f>
        <v>0</v>
      </c>
      <c r="N42" s="15">
        <f>COUNTIFS('Modificaciones al contrato'!A:A,"REANUDACIÓN",'Modificaciones al contrato'!B:B,A42)</f>
        <v>0</v>
      </c>
      <c r="O42" s="15">
        <f>COUNTIFS('Modificaciones al contrato'!A:A,"MODIFICACIÓN",'Modificaciones al contrato'!B:B,A42)</f>
        <v>0</v>
      </c>
      <c r="P42" s="17" t="s">
        <v>40</v>
      </c>
      <c r="Q42" s="17" t="str">
        <f>IFERROR(VLOOKUP(P42,'Listas de Valores 2'!$A$1:$B$25,2,0),"")</f>
        <v>Contratación Directa</v>
      </c>
      <c r="R42" s="18" t="s">
        <v>169</v>
      </c>
      <c r="S42" s="10" t="str">
        <f>IFERROR(VLOOKUP(R42,'Listas de Valores 2'!$K$1:$L$1000,2,0),"")</f>
        <v>Dirección De Tecnología</v>
      </c>
      <c r="T42" s="19">
        <f t="shared" si="0"/>
        <v>0.75555555555555554</v>
      </c>
      <c r="U42" s="22" t="s">
        <v>44</v>
      </c>
      <c r="V42" s="24" t="s">
        <v>45</v>
      </c>
      <c r="W42" s="167">
        <v>29865600</v>
      </c>
      <c r="X42" s="167">
        <v>9662400</v>
      </c>
    </row>
    <row r="43" spans="1:24" ht="90">
      <c r="A43" s="7" t="s">
        <v>203</v>
      </c>
      <c r="B43" s="9" t="s">
        <v>204</v>
      </c>
      <c r="C43" s="9" t="s">
        <v>205</v>
      </c>
      <c r="D43" s="11">
        <v>10000000</v>
      </c>
      <c r="E43" s="12">
        <f>COUNTIFS('Modificaciones al contrato'!A:A,"ADICIÓN",'Modificaciones al contrato'!B:B,A43)</f>
        <v>1</v>
      </c>
      <c r="F43" s="13">
        <f>SUMIF('Modificaciones al contrato'!B:B,A43,'Modificaciones al contrato'!F:F)</f>
        <v>5000000</v>
      </c>
      <c r="G43" s="13">
        <v>15000000</v>
      </c>
      <c r="H43" s="9" t="s">
        <v>74</v>
      </c>
      <c r="I43" s="8">
        <v>45306</v>
      </c>
      <c r="J43" s="8">
        <v>45426</v>
      </c>
      <c r="K43" s="15">
        <f>COUNTIFS('Modificaciones al contrato'!A:A,"PRORROGA",'Modificaciones al contrato'!B:B,A43)</f>
        <v>1</v>
      </c>
      <c r="L43" s="16">
        <v>45487</v>
      </c>
      <c r="M43" s="15">
        <f>COUNTIFS('Modificaciones al contrato'!A:A,"SUSPENSIÓN",'Modificaciones al contrato'!B:B,A43)</f>
        <v>0</v>
      </c>
      <c r="N43" s="15">
        <f>COUNTIFS('Modificaciones al contrato'!A:A,"REANUDACIÓN",'Modificaciones al contrato'!B:B,A43)</f>
        <v>0</v>
      </c>
      <c r="O43" s="15">
        <f>COUNTIFS('Modificaciones al contrato'!A:A,"MODIFICACIÓN",'Modificaciones al contrato'!B:B,A43)</f>
        <v>0</v>
      </c>
      <c r="P43" s="17" t="s">
        <v>40</v>
      </c>
      <c r="Q43" s="17" t="str">
        <f>IFERROR(VLOOKUP(P43,'Listas de Valores 2'!$A$1:$B$25,2,0),"")</f>
        <v>Contratación Directa</v>
      </c>
      <c r="R43" s="18" t="s">
        <v>62</v>
      </c>
      <c r="S43" s="10" t="str">
        <f>IFERROR(VLOOKUP(R43,'Listas de Valores 2'!$K$1:$L$1000,2,0),"")</f>
        <v>Vicerrectoría Administrativa Y Financiera</v>
      </c>
      <c r="T43" s="19">
        <f t="shared" si="0"/>
        <v>0.75555553333333336</v>
      </c>
      <c r="U43" s="22" t="s">
        <v>44</v>
      </c>
      <c r="V43" s="24" t="s">
        <v>45</v>
      </c>
      <c r="W43" s="167">
        <v>11333333</v>
      </c>
      <c r="X43" s="167">
        <v>3666667</v>
      </c>
    </row>
    <row r="44" spans="1:24" ht="105">
      <c r="A44" s="7" t="s">
        <v>206</v>
      </c>
      <c r="B44" s="9" t="s">
        <v>207</v>
      </c>
      <c r="C44" s="9" t="s">
        <v>208</v>
      </c>
      <c r="D44" s="11">
        <v>17037024</v>
      </c>
      <c r="E44" s="12">
        <f>COUNTIFS('Modificaciones al contrato'!A:A,"ADICIÓN",'Modificaciones al contrato'!B:B,A44)</f>
        <v>1</v>
      </c>
      <c r="F44" s="13">
        <f>SUMIF('Modificaciones al contrato'!B:B,A44,'Modificaciones al contrato'!F:F)</f>
        <v>8518512</v>
      </c>
      <c r="G44" s="13">
        <v>25555536</v>
      </c>
      <c r="H44" s="9" t="s">
        <v>209</v>
      </c>
      <c r="I44" s="8">
        <v>45303</v>
      </c>
      <c r="J44" s="8">
        <v>45423</v>
      </c>
      <c r="K44" s="15">
        <f>COUNTIFS('Modificaciones al contrato'!A:A,"PRORROGA",'Modificaciones al contrato'!B:B,A44)</f>
        <v>1</v>
      </c>
      <c r="L44" s="16">
        <v>45484</v>
      </c>
      <c r="M44" s="15">
        <f>COUNTIFS('Modificaciones al contrato'!A:A,"SUSPENSIÓN",'Modificaciones al contrato'!B:B,A44)</f>
        <v>0</v>
      </c>
      <c r="N44" s="15">
        <f>COUNTIFS('Modificaciones al contrato'!A:A,"REANUDACIÓN",'Modificaciones al contrato'!B:B,A44)</f>
        <v>0</v>
      </c>
      <c r="O44" s="15">
        <f>COUNTIFS('Modificaciones al contrato'!A:A,"MODIFICACIÓN",'Modificaciones al contrato'!B:B,A44)</f>
        <v>0</v>
      </c>
      <c r="P44" s="17" t="s">
        <v>40</v>
      </c>
      <c r="Q44" s="17" t="str">
        <f>IFERROR(VLOOKUP(P44,'Listas de Valores 2'!$A$1:$B$25,2,0),"")</f>
        <v>Contratación Directa</v>
      </c>
      <c r="R44" s="18" t="s">
        <v>210</v>
      </c>
      <c r="S44" s="10" t="str">
        <f>IFERROR(VLOOKUP(R44,'Listas de Valores 2'!$K$1:$L$1000,2,0),"")</f>
        <v>Vicerrectoría Administrativa Y Financiera</v>
      </c>
      <c r="T44" s="19">
        <f t="shared" si="0"/>
        <v>0.77222223004831514</v>
      </c>
      <c r="U44" s="22" t="s">
        <v>44</v>
      </c>
      <c r="V44" s="24" t="s">
        <v>45</v>
      </c>
      <c r="W44" s="167">
        <v>19734553</v>
      </c>
      <c r="X44" s="167">
        <v>5820983</v>
      </c>
    </row>
    <row r="45" spans="1:24" ht="90">
      <c r="A45" s="7" t="s">
        <v>211</v>
      </c>
      <c r="B45" s="9" t="s">
        <v>212</v>
      </c>
      <c r="C45" s="9" t="s">
        <v>213</v>
      </c>
      <c r="D45" s="11">
        <v>9410624</v>
      </c>
      <c r="E45" s="12">
        <f>COUNTIFS('Modificaciones al contrato'!A:A,"ADICIÓN",'Modificaciones al contrato'!B:B,A45)</f>
        <v>2</v>
      </c>
      <c r="F45" s="13">
        <f>SUMIF('Modificaciones al contrato'!B:B,A45,'Modificaciones al contrato'!F:F)</f>
        <v>4705312</v>
      </c>
      <c r="G45" s="13">
        <v>14115936</v>
      </c>
      <c r="H45" s="9" t="s">
        <v>214</v>
      </c>
      <c r="I45" s="8">
        <v>45306</v>
      </c>
      <c r="J45" s="8">
        <v>45426</v>
      </c>
      <c r="K45" s="15">
        <f>COUNTIFS('Modificaciones al contrato'!A:A,"PRORROGA",'Modificaciones al contrato'!B:B,A45)</f>
        <v>2</v>
      </c>
      <c r="L45" s="16">
        <v>45487</v>
      </c>
      <c r="M45" s="15">
        <f>COUNTIFS('Modificaciones al contrato'!A:A,"SUSPENSIÓN",'Modificaciones al contrato'!B:B,A45)</f>
        <v>0</v>
      </c>
      <c r="N45" s="15">
        <f>COUNTIFS('Modificaciones al contrato'!A:A,"REANUDACIÓN",'Modificaciones al contrato'!B:B,A45)</f>
        <v>0</v>
      </c>
      <c r="O45" s="15">
        <f>COUNTIFS('Modificaciones al contrato'!A:A,"MODIFICACIÓN",'Modificaciones al contrato'!B:B,A45)</f>
        <v>0</v>
      </c>
      <c r="P45" s="17" t="s">
        <v>40</v>
      </c>
      <c r="Q45" s="17" t="str">
        <f>IFERROR(VLOOKUP(P45,'Listas de Valores 2'!$A$1:$B$25,2,0),"")</f>
        <v>Contratación Directa</v>
      </c>
      <c r="R45" s="18" t="s">
        <v>106</v>
      </c>
      <c r="S45" s="10" t="str">
        <f>IFERROR(VLOOKUP(R45,'Listas de Valores 2'!$K$1:$L$1000,2,0),"")</f>
        <v>Secretaría General</v>
      </c>
      <c r="T45" s="19">
        <f t="shared" si="0"/>
        <v>0.75555556500114485</v>
      </c>
      <c r="U45" s="22" t="s">
        <v>44</v>
      </c>
      <c r="V45" s="24" t="s">
        <v>45</v>
      </c>
      <c r="W45" s="167">
        <v>10665374</v>
      </c>
      <c r="X45" s="167">
        <v>3450562</v>
      </c>
    </row>
    <row r="46" spans="1:24" ht="90">
      <c r="A46" s="7" t="s">
        <v>215</v>
      </c>
      <c r="B46" s="9" t="s">
        <v>216</v>
      </c>
      <c r="C46" s="9" t="s">
        <v>217</v>
      </c>
      <c r="D46" s="11">
        <v>23200000</v>
      </c>
      <c r="E46" s="12">
        <f>COUNTIFS('Modificaciones al contrato'!A:A,"ADICIÓN",'Modificaciones al contrato'!B:B,A46)</f>
        <v>1</v>
      </c>
      <c r="F46" s="13">
        <f>SUMIF('Modificaciones al contrato'!B:B,A46,'Modificaciones al contrato'!F:F)</f>
        <v>11600000</v>
      </c>
      <c r="G46" s="13">
        <v>34800000</v>
      </c>
      <c r="H46" s="9" t="s">
        <v>218</v>
      </c>
      <c r="I46" s="8">
        <v>45306</v>
      </c>
      <c r="J46" s="8">
        <v>45426</v>
      </c>
      <c r="K46" s="15">
        <f>COUNTIFS('Modificaciones al contrato'!A:A,"PRORROGA",'Modificaciones al contrato'!B:B,A46)</f>
        <v>1</v>
      </c>
      <c r="L46" s="16">
        <v>45487</v>
      </c>
      <c r="M46" s="15">
        <f>COUNTIFS('Modificaciones al contrato'!A:A,"SUSPENSIÓN",'Modificaciones al contrato'!B:B,A46)</f>
        <v>0</v>
      </c>
      <c r="N46" s="15">
        <f>COUNTIFS('Modificaciones al contrato'!A:A,"REANUDACIÓN",'Modificaciones al contrato'!B:B,A46)</f>
        <v>0</v>
      </c>
      <c r="O46" s="15">
        <f>COUNTIFS('Modificaciones al contrato'!A:A,"MODIFICACIÓN",'Modificaciones al contrato'!B:B,A46)</f>
        <v>0</v>
      </c>
      <c r="P46" s="17" t="s">
        <v>40</v>
      </c>
      <c r="Q46" s="17" t="str">
        <f>IFERROR(VLOOKUP(P46,'Listas de Valores 2'!$A$1:$B$25,2,0),"")</f>
        <v>Contratación Directa</v>
      </c>
      <c r="R46" s="18" t="s">
        <v>169</v>
      </c>
      <c r="S46" s="10" t="str">
        <f>IFERROR(VLOOKUP(R46,'Listas de Valores 2'!$K$1:$L$1000,2,0),"")</f>
        <v>Dirección De Tecnología</v>
      </c>
      <c r="T46" s="19">
        <f t="shared" si="0"/>
        <v>0.75555554597701147</v>
      </c>
      <c r="U46" s="22" t="s">
        <v>44</v>
      </c>
      <c r="V46" s="24" t="s">
        <v>45</v>
      </c>
      <c r="W46" s="167">
        <v>26293333</v>
      </c>
      <c r="X46" s="167">
        <v>8506667</v>
      </c>
    </row>
    <row r="47" spans="1:24" ht="90">
      <c r="A47" s="7" t="s">
        <v>219</v>
      </c>
      <c r="B47" s="9" t="s">
        <v>220</v>
      </c>
      <c r="C47" s="9" t="s">
        <v>221</v>
      </c>
      <c r="D47" s="11">
        <v>15225216</v>
      </c>
      <c r="E47" s="12">
        <f>COUNTIFS('Modificaciones al contrato'!A:A,"ADICIÓN",'Modificaciones al contrato'!B:B,A47)</f>
        <v>1</v>
      </c>
      <c r="F47" s="13">
        <f>SUMIF('Modificaciones al contrato'!B:B,A47,'Modificaciones al contrato'!F:F)</f>
        <v>7612608</v>
      </c>
      <c r="G47" s="13">
        <v>22837824</v>
      </c>
      <c r="H47" s="9" t="s">
        <v>180</v>
      </c>
      <c r="I47" s="8">
        <v>45306</v>
      </c>
      <c r="J47" s="8">
        <v>45426</v>
      </c>
      <c r="K47" s="15">
        <f>COUNTIFS('Modificaciones al contrato'!A:A,"PRORROGA",'Modificaciones al contrato'!B:B,A47)</f>
        <v>1</v>
      </c>
      <c r="L47" s="16">
        <v>45487</v>
      </c>
      <c r="M47" s="15">
        <f>COUNTIFS('Modificaciones al contrato'!A:A,"SUSPENSIÓN",'Modificaciones al contrato'!B:B,A47)</f>
        <v>0</v>
      </c>
      <c r="N47" s="15">
        <f>COUNTIFS('Modificaciones al contrato'!A:A,"REANUDACIÓN",'Modificaciones al contrato'!B:B,A47)</f>
        <v>0</v>
      </c>
      <c r="O47" s="15">
        <f>COUNTIFS('Modificaciones al contrato'!A:A,"MODIFICACIÓN",'Modificaciones al contrato'!B:B,A47)</f>
        <v>0</v>
      </c>
      <c r="P47" s="17" t="s">
        <v>40</v>
      </c>
      <c r="Q47" s="17" t="str">
        <f>IFERROR(VLOOKUP(P47,'Listas de Valores 2'!$A$1:$B$25,2,0),"")</f>
        <v>Contratación Directa</v>
      </c>
      <c r="R47" s="18" t="s">
        <v>222</v>
      </c>
      <c r="S47" s="10" t="str">
        <f>IFERROR(VLOOKUP(R47,'Listas de Valores 2'!$K$1:$L$1000,2,0),"")</f>
        <v>Dirección De Tecnología</v>
      </c>
      <c r="T47" s="19">
        <f t="shared" si="0"/>
        <v>0.75555556431295734</v>
      </c>
      <c r="U47" s="22" t="s">
        <v>44</v>
      </c>
      <c r="V47" s="24" t="s">
        <v>45</v>
      </c>
      <c r="W47" s="167">
        <v>17255245</v>
      </c>
      <c r="X47" s="167">
        <v>5582579</v>
      </c>
    </row>
    <row r="48" spans="1:24" ht="90">
      <c r="A48" s="7" t="s">
        <v>223</v>
      </c>
      <c r="B48" s="9" t="s">
        <v>224</v>
      </c>
      <c r="C48" s="9" t="s">
        <v>225</v>
      </c>
      <c r="D48" s="11">
        <v>27576468</v>
      </c>
      <c r="E48" s="12">
        <f>COUNTIFS('Modificaciones al contrato'!A:A,"ADICIÓN",'Modificaciones al contrato'!B:B,A48)</f>
        <v>2</v>
      </c>
      <c r="F48" s="13">
        <f>SUMIF('Modificaciones al contrato'!B:B,A48,'Modificaciones al contrato'!F:F)</f>
        <v>13788234</v>
      </c>
      <c r="G48" s="13">
        <v>41364702</v>
      </c>
      <c r="H48" s="9" t="s">
        <v>226</v>
      </c>
      <c r="I48" s="8">
        <v>45306</v>
      </c>
      <c r="J48" s="8">
        <v>45426</v>
      </c>
      <c r="K48" s="15">
        <f>COUNTIFS('Modificaciones al contrato'!A:A,"PRORROGA",'Modificaciones al contrato'!B:B,A48)</f>
        <v>2</v>
      </c>
      <c r="L48" s="16">
        <v>45487</v>
      </c>
      <c r="M48" s="15">
        <f>COUNTIFS('Modificaciones al contrato'!A:A,"SUSPENSIÓN",'Modificaciones al contrato'!B:B,A48)</f>
        <v>0</v>
      </c>
      <c r="N48" s="15">
        <f>COUNTIFS('Modificaciones al contrato'!A:A,"REANUDACIÓN",'Modificaciones al contrato'!B:B,A48)</f>
        <v>0</v>
      </c>
      <c r="O48" s="15">
        <f>COUNTIFS('Modificaciones al contrato'!A:A,"MODIFICACIÓN",'Modificaciones al contrato'!B:B,A48)</f>
        <v>1</v>
      </c>
      <c r="P48" s="17" t="s">
        <v>40</v>
      </c>
      <c r="Q48" s="17" t="str">
        <f>IFERROR(VLOOKUP(P48,'Listas de Valores 2'!$A$1:$B$25,2,0),"")</f>
        <v>Contratación Directa</v>
      </c>
      <c r="R48" s="18" t="s">
        <v>227</v>
      </c>
      <c r="S48" s="10" t="str">
        <f>IFERROR(VLOOKUP(R48,'Listas de Valores 2'!$K$1:$L$1000,2,0),"")</f>
        <v>Secretaría General</v>
      </c>
      <c r="T48" s="19">
        <f t="shared" si="0"/>
        <v>0.75555554588547502</v>
      </c>
      <c r="U48" s="22" t="s">
        <v>44</v>
      </c>
      <c r="V48" s="24" t="s">
        <v>45</v>
      </c>
      <c r="W48" s="167">
        <v>31253330</v>
      </c>
      <c r="X48" s="167">
        <v>10111372</v>
      </c>
    </row>
    <row r="49" spans="1:24" ht="105">
      <c r="A49" s="7" t="s">
        <v>228</v>
      </c>
      <c r="B49" s="9" t="s">
        <v>229</v>
      </c>
      <c r="C49" s="9" t="s">
        <v>230</v>
      </c>
      <c r="D49" s="11">
        <v>24000000</v>
      </c>
      <c r="E49" s="12">
        <f>COUNTIFS('Modificaciones al contrato'!A:A,"ADICIÓN",'Modificaciones al contrato'!B:B,A49)</f>
        <v>1</v>
      </c>
      <c r="F49" s="13">
        <f>SUMIF('Modificaciones al contrato'!B:B,A49,'Modificaciones al contrato'!F:F)</f>
        <v>12000000</v>
      </c>
      <c r="G49" s="13">
        <v>36000000</v>
      </c>
      <c r="H49" s="9" t="s">
        <v>231</v>
      </c>
      <c r="I49" s="8">
        <v>45307</v>
      </c>
      <c r="J49" s="8">
        <v>45427</v>
      </c>
      <c r="K49" s="15">
        <f>COUNTIFS('Modificaciones al contrato'!A:A,"PRORROGA",'Modificaciones al contrato'!B:B,A49)</f>
        <v>1</v>
      </c>
      <c r="L49" s="16">
        <v>45488</v>
      </c>
      <c r="M49" s="15">
        <f>COUNTIFS('Modificaciones al contrato'!A:A,"SUSPENSIÓN",'Modificaciones al contrato'!B:B,A49)</f>
        <v>0</v>
      </c>
      <c r="N49" s="15">
        <f>COUNTIFS('Modificaciones al contrato'!A:A,"REANUDACIÓN",'Modificaciones al contrato'!B:B,A49)</f>
        <v>0</v>
      </c>
      <c r="O49" s="15">
        <f>COUNTIFS('Modificaciones al contrato'!A:A,"MODIFICACIÓN",'Modificaciones al contrato'!B:B,A49)</f>
        <v>0</v>
      </c>
      <c r="P49" s="17" t="s">
        <v>40</v>
      </c>
      <c r="Q49" s="17" t="str">
        <f>IFERROR(VLOOKUP(P49,'Listas de Valores 2'!$A$1:$B$25,2,0),"")</f>
        <v>Contratación Directa</v>
      </c>
      <c r="R49" s="18" t="s">
        <v>50</v>
      </c>
      <c r="S49" s="10" t="str">
        <f>IFERROR(VLOOKUP(R49,'Listas de Valores 2'!$K$1:$L$1000,2,0),"")</f>
        <v>Dirección De Planeación</v>
      </c>
      <c r="T49" s="19">
        <f t="shared" si="0"/>
        <v>0.75</v>
      </c>
      <c r="U49" s="22" t="s">
        <v>44</v>
      </c>
      <c r="V49" s="24" t="s">
        <v>45</v>
      </c>
      <c r="W49" s="167">
        <v>27000000</v>
      </c>
      <c r="X49" s="167">
        <v>9000000</v>
      </c>
    </row>
    <row r="50" spans="1:24" ht="105">
      <c r="A50" s="7" t="s">
        <v>232</v>
      </c>
      <c r="B50" s="9" t="s">
        <v>233</v>
      </c>
      <c r="C50" s="9" t="s">
        <v>234</v>
      </c>
      <c r="D50" s="11">
        <v>35372972</v>
      </c>
      <c r="E50" s="12">
        <f>COUNTIFS('Modificaciones al contrato'!A:A,"ADICIÓN",'Modificaciones al contrato'!B:B,A50)</f>
        <v>1</v>
      </c>
      <c r="F50" s="13">
        <f>SUMIF('Modificaciones al contrato'!B:B,A50,'Modificaciones al contrato'!F:F)</f>
        <v>17686486</v>
      </c>
      <c r="G50" s="13">
        <v>53059458</v>
      </c>
      <c r="H50" s="9" t="s">
        <v>235</v>
      </c>
      <c r="I50" s="8">
        <v>45308</v>
      </c>
      <c r="J50" s="8">
        <v>45428</v>
      </c>
      <c r="K50" s="15">
        <f>COUNTIFS('Modificaciones al contrato'!A:A,"PRORROGA",'Modificaciones al contrato'!B:B,A50)</f>
        <v>1</v>
      </c>
      <c r="L50" s="16">
        <v>45489</v>
      </c>
      <c r="M50" s="15">
        <f>COUNTIFS('Modificaciones al contrato'!A:A,"SUSPENSIÓN",'Modificaciones al contrato'!B:B,A50)</f>
        <v>0</v>
      </c>
      <c r="N50" s="15">
        <f>COUNTIFS('Modificaciones al contrato'!A:A,"REANUDACIÓN",'Modificaciones al contrato'!B:B,A50)</f>
        <v>0</v>
      </c>
      <c r="O50" s="15">
        <f>COUNTIFS('Modificaciones al contrato'!A:A,"MODIFICACIÓN",'Modificaciones al contrato'!B:B,A50)</f>
        <v>0</v>
      </c>
      <c r="P50" s="17" t="s">
        <v>40</v>
      </c>
      <c r="Q50" s="17" t="str">
        <f>IFERROR(VLOOKUP(P50,'Listas de Valores 2'!$A$1:$B$25,2,0),"")</f>
        <v>Contratación Directa</v>
      </c>
      <c r="R50" s="18" t="s">
        <v>236</v>
      </c>
      <c r="S50" s="10" t="str">
        <f>IFERROR(VLOOKUP(R50,'Listas de Valores 2'!$K$1:$L$1000,2,0),"")</f>
        <v>Comunicaciones</v>
      </c>
      <c r="T50" s="19">
        <f t="shared" si="0"/>
        <v>0.74444444947025279</v>
      </c>
      <c r="U50" s="22" t="s">
        <v>44</v>
      </c>
      <c r="V50" s="24" t="s">
        <v>45</v>
      </c>
      <c r="W50" s="167">
        <v>39499819</v>
      </c>
      <c r="X50" s="167">
        <v>13559639</v>
      </c>
    </row>
    <row r="51" spans="1:24" ht="90">
      <c r="A51" s="7" t="s">
        <v>237</v>
      </c>
      <c r="B51" s="9" t="s">
        <v>238</v>
      </c>
      <c r="C51" s="9" t="s">
        <v>179</v>
      </c>
      <c r="D51" s="11">
        <v>15225216</v>
      </c>
      <c r="E51" s="12">
        <f>COUNTIFS('Modificaciones al contrato'!A:A,"ADICIÓN",'Modificaciones al contrato'!B:B,A51)</f>
        <v>1</v>
      </c>
      <c r="F51" s="13">
        <f>SUMIF('Modificaciones al contrato'!B:B,A51,'Modificaciones al contrato'!F:F)</f>
        <v>7612608</v>
      </c>
      <c r="G51" s="13">
        <v>22837824</v>
      </c>
      <c r="H51" s="9" t="s">
        <v>180</v>
      </c>
      <c r="I51" s="8">
        <v>45307</v>
      </c>
      <c r="J51" s="8">
        <v>45427</v>
      </c>
      <c r="K51" s="15">
        <f>COUNTIFS('Modificaciones al contrato'!A:A,"PRORROGA",'Modificaciones al contrato'!B:B,A51)</f>
        <v>1</v>
      </c>
      <c r="L51" s="16">
        <v>45488</v>
      </c>
      <c r="M51" s="15">
        <f>COUNTIFS('Modificaciones al contrato'!A:A,"SUSPENSIÓN",'Modificaciones al contrato'!B:B,A51)</f>
        <v>0</v>
      </c>
      <c r="N51" s="15">
        <f>COUNTIFS('Modificaciones al contrato'!A:A,"REANUDACIÓN",'Modificaciones al contrato'!B:B,A51)</f>
        <v>0</v>
      </c>
      <c r="O51" s="15">
        <f>COUNTIFS('Modificaciones al contrato'!A:A,"MODIFICACIÓN",'Modificaciones al contrato'!B:B,A51)</f>
        <v>0</v>
      </c>
      <c r="P51" s="17" t="s">
        <v>40</v>
      </c>
      <c r="Q51" s="17" t="str">
        <f>IFERROR(VLOOKUP(P51,'Listas de Valores 2'!$A$1:$B$25,2,0),"")</f>
        <v>Contratación Directa</v>
      </c>
      <c r="R51" s="18" t="s">
        <v>157</v>
      </c>
      <c r="S51" s="10" t="str">
        <f>IFERROR(VLOOKUP(R51,'Listas de Valores 2'!$K$1:$L$1000,2,0),"")</f>
        <v>Dirección De Tecnología</v>
      </c>
      <c r="T51" s="19">
        <f t="shared" si="0"/>
        <v>0.75</v>
      </c>
      <c r="U51" s="28" t="s">
        <v>44</v>
      </c>
      <c r="V51" s="24" t="s">
        <v>45</v>
      </c>
      <c r="W51" s="167">
        <v>17128368</v>
      </c>
      <c r="X51" s="167">
        <v>5709456</v>
      </c>
    </row>
    <row r="52" spans="1:24" ht="90">
      <c r="A52" s="7" t="s">
        <v>239</v>
      </c>
      <c r="B52" s="9" t="s">
        <v>240</v>
      </c>
      <c r="C52" s="9" t="s">
        <v>241</v>
      </c>
      <c r="D52" s="11">
        <v>24000000</v>
      </c>
      <c r="E52" s="12">
        <f>COUNTIFS('Modificaciones al contrato'!A:A,"ADICIÓN",'Modificaciones al contrato'!B:B,A52)</f>
        <v>1</v>
      </c>
      <c r="F52" s="13">
        <f>SUMIF('Modificaciones al contrato'!B:B,A52,'Modificaciones al contrato'!F:F)</f>
        <v>12000000</v>
      </c>
      <c r="G52" s="13">
        <v>36000000</v>
      </c>
      <c r="H52" s="9" t="s">
        <v>242</v>
      </c>
      <c r="I52" s="8">
        <v>45309</v>
      </c>
      <c r="J52" s="8">
        <v>45429</v>
      </c>
      <c r="K52" s="15">
        <f>COUNTIFS('Modificaciones al contrato'!A:A,"PRORROGA",'Modificaciones al contrato'!B:B,A52)</f>
        <v>1</v>
      </c>
      <c r="L52" s="16">
        <v>45489</v>
      </c>
      <c r="M52" s="15">
        <f>COUNTIFS('Modificaciones al contrato'!A:A,"SUSPENSIÓN",'Modificaciones al contrato'!B:B,A52)</f>
        <v>0</v>
      </c>
      <c r="N52" s="15">
        <f>COUNTIFS('Modificaciones al contrato'!A:A,"REANUDACIÓN",'Modificaciones al contrato'!B:B,A52)</f>
        <v>0</v>
      </c>
      <c r="O52" s="15">
        <f>COUNTIFS('Modificaciones al contrato'!A:A,"MODIFICACIÓN",'Modificaciones al contrato'!B:B,A52)</f>
        <v>0</v>
      </c>
      <c r="P52" s="17" t="s">
        <v>40</v>
      </c>
      <c r="Q52" s="17" t="str">
        <f>IFERROR(VLOOKUP(P52,'Listas de Valores 2'!$A$1:$B$25,2,0),"")</f>
        <v>Contratación Directa</v>
      </c>
      <c r="R52" s="18" t="s">
        <v>50</v>
      </c>
      <c r="S52" s="10" t="str">
        <f>IFERROR(VLOOKUP(R52,'Listas de Valores 2'!$K$1:$L$1000,2,0),"")</f>
        <v>Dirección De Planeación</v>
      </c>
      <c r="T52" s="19">
        <f t="shared" si="0"/>
        <v>0.73888888888888893</v>
      </c>
      <c r="U52" s="22" t="s">
        <v>44</v>
      </c>
      <c r="V52" s="24" t="s">
        <v>45</v>
      </c>
      <c r="W52" s="167">
        <v>26600000</v>
      </c>
      <c r="X52" s="167">
        <v>9400000</v>
      </c>
    </row>
    <row r="53" spans="1:24" ht="120">
      <c r="A53" s="7" t="s">
        <v>243</v>
      </c>
      <c r="B53" s="9" t="s">
        <v>244</v>
      </c>
      <c r="C53" s="9" t="s">
        <v>245</v>
      </c>
      <c r="D53" s="11">
        <v>1200000000</v>
      </c>
      <c r="E53" s="12">
        <f>COUNTIFS('Modificaciones al contrato'!A:A,"ADICIÓN",'Modificaciones al contrato'!B:B,A53)</f>
        <v>2</v>
      </c>
      <c r="F53" s="13">
        <f>SUMIF('Modificaciones al contrato'!B:B,A53,'Modificaciones al contrato'!F:F)</f>
        <v>600000000</v>
      </c>
      <c r="G53" s="13">
        <v>1800000000</v>
      </c>
      <c r="H53" s="9" t="s">
        <v>246</v>
      </c>
      <c r="I53" s="8">
        <v>45313</v>
      </c>
      <c r="J53" s="8">
        <v>45657</v>
      </c>
      <c r="K53" s="15">
        <f>COUNTIFS('Modificaciones al contrato'!A:A,"PRORROGA",'Modificaciones al contrato'!B:B,A53)</f>
        <v>0</v>
      </c>
      <c r="L53" s="16">
        <v>45657</v>
      </c>
      <c r="M53" s="15">
        <f>COUNTIFS('Modificaciones al contrato'!A:A,"SUSPENSIÓN",'Modificaciones al contrato'!B:B,A53)</f>
        <v>0</v>
      </c>
      <c r="N53" s="15">
        <f>COUNTIFS('Modificaciones al contrato'!A:A,"REANUDACIÓN",'Modificaciones al contrato'!B:B,A53)</f>
        <v>0</v>
      </c>
      <c r="O53" s="15">
        <f>COUNTIFS('Modificaciones al contrato'!A:A,"MODIFICACIÓN",'Modificaciones al contrato'!B:B,A53)</f>
        <v>0</v>
      </c>
      <c r="P53" s="17" t="s">
        <v>247</v>
      </c>
      <c r="Q53" s="17" t="str">
        <f>IFERROR(VLOOKUP(P53,'Listas de Valores 2'!$A$1:$B$25,2,0),"")</f>
        <v>Contratación Directa</v>
      </c>
      <c r="R53" s="18" t="s">
        <v>248</v>
      </c>
      <c r="S53" s="10" t="str">
        <f>IFERROR(VLOOKUP(R53,'Listas de Valores 2'!$K$1:$L$1000,2,0),"")</f>
        <v>Rectoría</v>
      </c>
      <c r="T53" s="19">
        <f t="shared" si="0"/>
        <v>0.94444444444444442</v>
      </c>
      <c r="U53" s="28" t="s">
        <v>44</v>
      </c>
      <c r="V53" s="24" t="s">
        <v>45</v>
      </c>
      <c r="W53" s="167">
        <v>1700000000</v>
      </c>
      <c r="X53" s="167">
        <v>100000000</v>
      </c>
    </row>
    <row r="54" spans="1:24" ht="90">
      <c r="A54" s="7" t="s">
        <v>249</v>
      </c>
      <c r="B54" s="9" t="s">
        <v>250</v>
      </c>
      <c r="C54" s="9" t="s">
        <v>251</v>
      </c>
      <c r="D54" s="11">
        <v>9410624</v>
      </c>
      <c r="E54" s="12">
        <f>COUNTIFS('Modificaciones al contrato'!A:A,"ADICIÓN",'Modificaciones al contrato'!B:B,A54)</f>
        <v>2</v>
      </c>
      <c r="F54" s="13">
        <f>SUMIF('Modificaciones al contrato'!B:B,A54,'Modificaciones al contrato'!F:F)</f>
        <v>4705312</v>
      </c>
      <c r="G54" s="13">
        <v>14115936</v>
      </c>
      <c r="H54" s="9" t="s">
        <v>252</v>
      </c>
      <c r="I54" s="8">
        <v>45306</v>
      </c>
      <c r="J54" s="8">
        <v>45426</v>
      </c>
      <c r="K54" s="15">
        <f>COUNTIFS('Modificaciones al contrato'!A:A,"PRORROGA",'Modificaciones al contrato'!B:B,A54)</f>
        <v>2</v>
      </c>
      <c r="L54" s="16">
        <v>45487</v>
      </c>
      <c r="M54" s="15">
        <f>COUNTIFS('Modificaciones al contrato'!A:A,"SUSPENSIÓN",'Modificaciones al contrato'!B:B,A54)</f>
        <v>0</v>
      </c>
      <c r="N54" s="15">
        <f>COUNTIFS('Modificaciones al contrato'!A:A,"REANUDACIÓN",'Modificaciones al contrato'!B:B,A54)</f>
        <v>0</v>
      </c>
      <c r="O54" s="15">
        <f>COUNTIFS('Modificaciones al contrato'!A:A,"MODIFICACIÓN",'Modificaciones al contrato'!B:B,A54)</f>
        <v>1</v>
      </c>
      <c r="P54" s="17" t="s">
        <v>40</v>
      </c>
      <c r="Q54" s="17" t="str">
        <f>IFERROR(VLOOKUP(P54,'Listas de Valores 2'!$A$1:$B$25,2,0),"")</f>
        <v>Contratación Directa</v>
      </c>
      <c r="R54" s="18" t="s">
        <v>227</v>
      </c>
      <c r="S54" s="10" t="str">
        <f>IFERROR(VLOOKUP(R54,'Listas de Valores 2'!$K$1:$L$1000,2,0),"")</f>
        <v>Secretaría General</v>
      </c>
      <c r="T54" s="19">
        <f t="shared" si="0"/>
        <v>0.75555556500114485</v>
      </c>
      <c r="U54" s="22" t="s">
        <v>44</v>
      </c>
      <c r="V54" s="24" t="s">
        <v>45</v>
      </c>
      <c r="W54" s="167">
        <v>10665374</v>
      </c>
      <c r="X54" s="167">
        <v>3450562</v>
      </c>
    </row>
    <row r="55" spans="1:24" ht="105">
      <c r="A55" s="7" t="s">
        <v>253</v>
      </c>
      <c r="B55" s="9" t="s">
        <v>254</v>
      </c>
      <c r="C55" s="9" t="s">
        <v>255</v>
      </c>
      <c r="D55" s="11">
        <v>24000000</v>
      </c>
      <c r="E55" s="12">
        <f>COUNTIFS('Modificaciones al contrato'!A:A,"ADICIÓN",'Modificaciones al contrato'!B:B,A55)</f>
        <v>1</v>
      </c>
      <c r="F55" s="13">
        <f>SUMIF('Modificaciones al contrato'!B:B,A55,'Modificaciones al contrato'!F:F)</f>
        <v>12000000</v>
      </c>
      <c r="G55" s="13">
        <v>36000000</v>
      </c>
      <c r="H55" s="9" t="s">
        <v>256</v>
      </c>
      <c r="I55" s="8">
        <v>45308</v>
      </c>
      <c r="J55" s="8">
        <v>45428</v>
      </c>
      <c r="K55" s="15">
        <f>COUNTIFS('Modificaciones al contrato'!A:A,"PRORROGA",'Modificaciones al contrato'!B:B,A55)</f>
        <v>1</v>
      </c>
      <c r="L55" s="16">
        <v>45489</v>
      </c>
      <c r="M55" s="15">
        <f>COUNTIFS('Modificaciones al contrato'!A:A,"SUSPENSIÓN",'Modificaciones al contrato'!B:B,A55)</f>
        <v>0</v>
      </c>
      <c r="N55" s="15">
        <f>COUNTIFS('Modificaciones al contrato'!A:A,"REANUDACIÓN",'Modificaciones al contrato'!B:B,A55)</f>
        <v>0</v>
      </c>
      <c r="O55" s="15">
        <f>COUNTIFS('Modificaciones al contrato'!A:A,"MODIFICACIÓN",'Modificaciones al contrato'!B:B,A55)</f>
        <v>0</v>
      </c>
      <c r="P55" s="17" t="s">
        <v>40</v>
      </c>
      <c r="Q55" s="17" t="str">
        <f>IFERROR(VLOOKUP(P55,'Listas de Valores 2'!$A$1:$B$25,2,0),"")</f>
        <v>Contratación Directa</v>
      </c>
      <c r="R55" s="18" t="s">
        <v>50</v>
      </c>
      <c r="S55" s="10" t="str">
        <f>IFERROR(VLOOKUP(R55,'Listas de Valores 2'!$K$1:$L$1000,2,0),"")</f>
        <v>Dirección De Planeación</v>
      </c>
      <c r="T55" s="19">
        <f t="shared" si="0"/>
        <v>0.74444444444444446</v>
      </c>
      <c r="U55" s="22" t="s">
        <v>44</v>
      </c>
      <c r="V55" s="24" t="s">
        <v>45</v>
      </c>
      <c r="W55" s="167">
        <v>26800000</v>
      </c>
      <c r="X55" s="167">
        <v>9200000</v>
      </c>
    </row>
    <row r="56" spans="1:24" ht="105">
      <c r="A56" s="7" t="s">
        <v>257</v>
      </c>
      <c r="B56" s="9" t="s">
        <v>258</v>
      </c>
      <c r="C56" s="9" t="s">
        <v>259</v>
      </c>
      <c r="D56" s="11">
        <v>28000000</v>
      </c>
      <c r="E56" s="12">
        <f>COUNTIFS('Modificaciones al contrato'!A:A,"ADICIÓN",'Modificaciones al contrato'!B:B,A56)</f>
        <v>1</v>
      </c>
      <c r="F56" s="13">
        <f>SUMIF('Modificaciones al contrato'!B:B,A56,'Modificaciones al contrato'!F:F)</f>
        <v>14000000</v>
      </c>
      <c r="G56" s="13">
        <v>42000000</v>
      </c>
      <c r="H56" s="9" t="s">
        <v>256</v>
      </c>
      <c r="I56" s="8">
        <v>45307</v>
      </c>
      <c r="J56" s="8">
        <v>45427</v>
      </c>
      <c r="K56" s="15">
        <f>COUNTIFS('Modificaciones al contrato'!A:A,"PRORROGA",'Modificaciones al contrato'!B:B,A56)</f>
        <v>1</v>
      </c>
      <c r="L56" s="16">
        <v>45488</v>
      </c>
      <c r="M56" s="15">
        <f>COUNTIFS('Modificaciones al contrato'!A:A,"SUSPENSIÓN",'Modificaciones al contrato'!B:B,A56)</f>
        <v>0</v>
      </c>
      <c r="N56" s="15">
        <f>COUNTIFS('Modificaciones al contrato'!A:A,"REANUDACIÓN",'Modificaciones al contrato'!B:B,A56)</f>
        <v>0</v>
      </c>
      <c r="O56" s="15">
        <f>COUNTIFS('Modificaciones al contrato'!A:A,"MODIFICACIÓN",'Modificaciones al contrato'!B:B,A56)</f>
        <v>0</v>
      </c>
      <c r="P56" s="17" t="s">
        <v>40</v>
      </c>
      <c r="Q56" s="17" t="str">
        <f>IFERROR(VLOOKUP(P56,'Listas de Valores 2'!$A$1:$B$25,2,0),"")</f>
        <v>Contratación Directa</v>
      </c>
      <c r="R56" s="18" t="s">
        <v>50</v>
      </c>
      <c r="S56" s="10" t="str">
        <f>IFERROR(VLOOKUP(R56,'Listas de Valores 2'!$K$1:$L$1000,2,0),"")</f>
        <v>Dirección De Planeación</v>
      </c>
      <c r="T56" s="19">
        <f t="shared" si="0"/>
        <v>0.75</v>
      </c>
      <c r="U56" s="22" t="s">
        <v>44</v>
      </c>
      <c r="V56" s="24" t="s">
        <v>45</v>
      </c>
      <c r="W56" s="167">
        <v>31500000</v>
      </c>
      <c r="X56" s="167">
        <v>10500000</v>
      </c>
    </row>
    <row r="57" spans="1:24" ht="90">
      <c r="A57" s="7" t="s">
        <v>260</v>
      </c>
      <c r="B57" s="9" t="s">
        <v>261</v>
      </c>
      <c r="C57" s="9" t="s">
        <v>262</v>
      </c>
      <c r="D57" s="11">
        <v>17037024</v>
      </c>
      <c r="E57" s="12">
        <f>COUNTIFS('Modificaciones al contrato'!A:A,"ADICIÓN",'Modificaciones al contrato'!B:B,A57)</f>
        <v>2</v>
      </c>
      <c r="F57" s="13">
        <f>SUMIF('Modificaciones al contrato'!B:B,A57,'Modificaciones al contrato'!F:F)</f>
        <v>8518512</v>
      </c>
      <c r="G57" s="13">
        <v>25555536</v>
      </c>
      <c r="H57" s="9" t="s">
        <v>180</v>
      </c>
      <c r="I57" s="8">
        <v>45307</v>
      </c>
      <c r="J57" s="8">
        <v>45427</v>
      </c>
      <c r="K57" s="15">
        <f>COUNTIFS('Modificaciones al contrato'!A:A,"PRORROGA",'Modificaciones al contrato'!B:B,A57)</f>
        <v>2</v>
      </c>
      <c r="L57" s="16">
        <v>45488</v>
      </c>
      <c r="M57" s="15">
        <f>COUNTIFS('Modificaciones al contrato'!A:A,"SUSPENSIÓN",'Modificaciones al contrato'!B:B,A57)</f>
        <v>0</v>
      </c>
      <c r="N57" s="15">
        <f>COUNTIFS('Modificaciones al contrato'!A:A,"REANUDACIÓN",'Modificaciones al contrato'!B:B,A57)</f>
        <v>0</v>
      </c>
      <c r="O57" s="15">
        <f>COUNTIFS('Modificaciones al contrato'!A:A,"MODIFICACIÓN",'Modificaciones al contrato'!B:B,A57)</f>
        <v>0</v>
      </c>
      <c r="P57" s="17" t="s">
        <v>40</v>
      </c>
      <c r="Q57" s="17" t="str">
        <f>IFERROR(VLOOKUP(P57,'Listas de Valores 2'!$A$1:$B$25,2,0),"")</f>
        <v>Contratación Directa</v>
      </c>
      <c r="R57" s="18" t="s">
        <v>56</v>
      </c>
      <c r="S57" s="10" t="str">
        <f>IFERROR(VLOOKUP(R57,'Listas de Valores 2'!$K$1:$L$1000,2,0),"")</f>
        <v>Secretaría General</v>
      </c>
      <c r="T57" s="19">
        <f t="shared" si="0"/>
        <v>0.75</v>
      </c>
      <c r="U57" s="28" t="s">
        <v>44</v>
      </c>
      <c r="V57" s="24" t="s">
        <v>45</v>
      </c>
      <c r="W57" s="167">
        <v>19166652</v>
      </c>
      <c r="X57" s="167">
        <v>6388884</v>
      </c>
    </row>
    <row r="58" spans="1:24" ht="90">
      <c r="A58" s="7" t="s">
        <v>263</v>
      </c>
      <c r="B58" s="9" t="s">
        <v>264</v>
      </c>
      <c r="C58" s="9" t="s">
        <v>265</v>
      </c>
      <c r="D58" s="11">
        <v>9410624</v>
      </c>
      <c r="E58" s="12">
        <f>COUNTIFS('Modificaciones al contrato'!A:A,"ADICIÓN",'Modificaciones al contrato'!B:B,A58)</f>
        <v>2</v>
      </c>
      <c r="F58" s="13">
        <f>SUMIF('Modificaciones al contrato'!B:B,A58,'Modificaciones al contrato'!F:F)</f>
        <v>4705312</v>
      </c>
      <c r="G58" s="13">
        <v>14115936</v>
      </c>
      <c r="H58" s="9" t="s">
        <v>214</v>
      </c>
      <c r="I58" s="8">
        <v>45307</v>
      </c>
      <c r="J58" s="8">
        <v>45427</v>
      </c>
      <c r="K58" s="15">
        <f>COUNTIFS('Modificaciones al contrato'!A:A,"PRORROGA",'Modificaciones al contrato'!B:B,A58)</f>
        <v>2</v>
      </c>
      <c r="L58" s="16">
        <v>45488</v>
      </c>
      <c r="M58" s="15">
        <f>COUNTIFS('Modificaciones al contrato'!A:A,"SUSPENSIÓN",'Modificaciones al contrato'!B:B,A58)</f>
        <v>0</v>
      </c>
      <c r="N58" s="15">
        <f>COUNTIFS('Modificaciones al contrato'!A:A,"REANUDACIÓN",'Modificaciones al contrato'!B:B,A58)</f>
        <v>0</v>
      </c>
      <c r="O58" s="15">
        <f>COUNTIFS('Modificaciones al contrato'!A:A,"MODIFICACIÓN",'Modificaciones al contrato'!B:B,A58)</f>
        <v>0</v>
      </c>
      <c r="P58" s="17" t="s">
        <v>40</v>
      </c>
      <c r="Q58" s="17" t="str">
        <f>IFERROR(VLOOKUP(P58,'Listas de Valores 2'!$A$1:$B$25,2,0),"")</f>
        <v>Contratación Directa</v>
      </c>
      <c r="R58" s="18" t="s">
        <v>106</v>
      </c>
      <c r="S58" s="10" t="str">
        <f>IFERROR(VLOOKUP(R58,'Listas de Valores 2'!$K$1:$L$1000,2,0),"")</f>
        <v>Secretaría General</v>
      </c>
      <c r="T58" s="19">
        <f t="shared" si="0"/>
        <v>0.75</v>
      </c>
      <c r="U58" s="22" t="s">
        <v>44</v>
      </c>
      <c r="V58" s="24" t="s">
        <v>45</v>
      </c>
      <c r="W58" s="167">
        <v>10586952</v>
      </c>
      <c r="X58" s="167">
        <v>3528984</v>
      </c>
    </row>
    <row r="59" spans="1:24" ht="90">
      <c r="A59" s="7" t="s">
        <v>266</v>
      </c>
      <c r="B59" s="9" t="s">
        <v>267</v>
      </c>
      <c r="C59" s="9" t="s">
        <v>221</v>
      </c>
      <c r="D59" s="11">
        <v>12687476</v>
      </c>
      <c r="E59" s="12">
        <f>COUNTIFS('Modificaciones al contrato'!A:A,"ADICIÓN",'Modificaciones al contrato'!B:B,A59)</f>
        <v>1</v>
      </c>
      <c r="F59" s="13">
        <f>SUMIF('Modificaciones al contrato'!B:B,A59,'Modificaciones al contrato'!F:F)</f>
        <v>6343738</v>
      </c>
      <c r="G59" s="13">
        <v>19031214</v>
      </c>
      <c r="H59" s="9" t="s">
        <v>180</v>
      </c>
      <c r="I59" s="8">
        <v>45308</v>
      </c>
      <c r="J59" s="8">
        <v>45428</v>
      </c>
      <c r="K59" s="15">
        <f>COUNTIFS('Modificaciones al contrato'!A:A,"PRORROGA",'Modificaciones al contrato'!B:B,A59)</f>
        <v>1</v>
      </c>
      <c r="L59" s="16">
        <v>45489</v>
      </c>
      <c r="M59" s="15">
        <f>COUNTIFS('Modificaciones al contrato'!A:A,"SUSPENSIÓN",'Modificaciones al contrato'!B:B,A59)</f>
        <v>0</v>
      </c>
      <c r="N59" s="15">
        <f>COUNTIFS('Modificaciones al contrato'!A:A,"REANUDACIÓN",'Modificaciones al contrato'!B:B,A59)</f>
        <v>0</v>
      </c>
      <c r="O59" s="15">
        <f>COUNTIFS('Modificaciones al contrato'!A:A,"MODIFICACIÓN",'Modificaciones al contrato'!B:B,A59)</f>
        <v>0</v>
      </c>
      <c r="P59" s="17" t="s">
        <v>40</v>
      </c>
      <c r="Q59" s="17" t="str">
        <f>IFERROR(VLOOKUP(P59,'Listas de Valores 2'!$A$1:$B$25,2,0),"")</f>
        <v>Contratación Directa</v>
      </c>
      <c r="R59" s="18" t="s">
        <v>144</v>
      </c>
      <c r="S59" s="10" t="str">
        <f>IFERROR(VLOOKUP(R59,'Listas de Valores 2'!$K$1:$L$1000,2,0),"")</f>
        <v>Dirección De Tecnología</v>
      </c>
      <c r="T59" s="19">
        <f t="shared" si="0"/>
        <v>0.7444444689655636</v>
      </c>
      <c r="U59" s="22" t="s">
        <v>44</v>
      </c>
      <c r="V59" s="24" t="s">
        <v>45</v>
      </c>
      <c r="W59" s="167">
        <v>14167682</v>
      </c>
      <c r="X59" s="167">
        <v>4863532</v>
      </c>
    </row>
    <row r="60" spans="1:24" ht="105">
      <c r="A60" s="7" t="s">
        <v>268</v>
      </c>
      <c r="B60" s="9" t="s">
        <v>269</v>
      </c>
      <c r="C60" s="9" t="s">
        <v>270</v>
      </c>
      <c r="D60" s="11">
        <v>19200000</v>
      </c>
      <c r="E60" s="12">
        <f>COUNTIFS('Modificaciones al contrato'!A:A,"ADICIÓN",'Modificaciones al contrato'!B:B,A60)</f>
        <v>1</v>
      </c>
      <c r="F60" s="13">
        <f>SUMIF('Modificaciones al contrato'!B:B,A60,'Modificaciones al contrato'!F:F)</f>
        <v>9600000</v>
      </c>
      <c r="G60" s="13">
        <v>28800000</v>
      </c>
      <c r="H60" s="9" t="s">
        <v>271</v>
      </c>
      <c r="I60" s="8">
        <v>45313</v>
      </c>
      <c r="J60" s="8">
        <v>45433</v>
      </c>
      <c r="K60" s="15">
        <f>COUNTIFS('Modificaciones al contrato'!A:A,"PRORROGA",'Modificaciones al contrato'!B:B,A60)</f>
        <v>1</v>
      </c>
      <c r="L60" s="16">
        <v>45494</v>
      </c>
      <c r="M60" s="15">
        <f>COUNTIFS('Modificaciones al contrato'!A:A,"SUSPENSIÓN",'Modificaciones al contrato'!B:B,A60)</f>
        <v>0</v>
      </c>
      <c r="N60" s="15">
        <f>COUNTIFS('Modificaciones al contrato'!A:A,"REANUDACIÓN",'Modificaciones al contrato'!B:B,A60)</f>
        <v>0</v>
      </c>
      <c r="O60" s="15">
        <f>COUNTIFS('Modificaciones al contrato'!A:A,"MODIFICACIÓN",'Modificaciones al contrato'!B:B,A60)</f>
        <v>0</v>
      </c>
      <c r="P60" s="17" t="s">
        <v>40</v>
      </c>
      <c r="Q60" s="17" t="str">
        <f>IFERROR(VLOOKUP(P60,'Listas de Valores 2'!$A$1:$B$25,2,0),"")</f>
        <v>Contratación Directa</v>
      </c>
      <c r="R60" s="18" t="s">
        <v>50</v>
      </c>
      <c r="S60" s="10" t="str">
        <f>IFERROR(VLOOKUP(R60,'Listas de Valores 2'!$K$1:$L$1000,2,0),"")</f>
        <v>Dirección De Planeación</v>
      </c>
      <c r="T60" s="19">
        <f t="shared" si="0"/>
        <v>0.71666666666666667</v>
      </c>
      <c r="U60" s="22" t="s">
        <v>44</v>
      </c>
      <c r="V60" s="24" t="s">
        <v>45</v>
      </c>
      <c r="W60" s="167">
        <v>20640000</v>
      </c>
      <c r="X60" s="167">
        <v>8160000</v>
      </c>
    </row>
    <row r="61" spans="1:24" ht="90">
      <c r="A61" s="7" t="s">
        <v>272</v>
      </c>
      <c r="B61" s="9" t="s">
        <v>273</v>
      </c>
      <c r="C61" s="9" t="s">
        <v>274</v>
      </c>
      <c r="D61" s="11">
        <v>21600000</v>
      </c>
      <c r="E61" s="12">
        <f>COUNTIFS('Modificaciones al contrato'!A:A,"ADICIÓN",'Modificaciones al contrato'!B:B,A61)</f>
        <v>1</v>
      </c>
      <c r="F61" s="13">
        <f>SUMIF('Modificaciones al contrato'!B:B,A61,'Modificaciones al contrato'!F:F)</f>
        <v>10800000</v>
      </c>
      <c r="G61" s="13">
        <v>32400000</v>
      </c>
      <c r="H61" s="9" t="s">
        <v>180</v>
      </c>
      <c r="I61" s="8">
        <v>45308</v>
      </c>
      <c r="J61" s="8">
        <v>45428</v>
      </c>
      <c r="K61" s="15">
        <f>COUNTIFS('Modificaciones al contrato'!A:A,"PRORROGA",'Modificaciones al contrato'!B:B,A61)</f>
        <v>1</v>
      </c>
      <c r="L61" s="16">
        <v>45489</v>
      </c>
      <c r="M61" s="15">
        <f>COUNTIFS('Modificaciones al contrato'!A:A,"SUSPENSIÓN",'Modificaciones al contrato'!B:B,A61)</f>
        <v>0</v>
      </c>
      <c r="N61" s="15">
        <f>COUNTIFS('Modificaciones al contrato'!A:A,"REANUDACIÓN",'Modificaciones al contrato'!B:B,A61)</f>
        <v>0</v>
      </c>
      <c r="O61" s="15">
        <f>COUNTIFS('Modificaciones al contrato'!A:A,"MODIFICACIÓN",'Modificaciones al contrato'!B:B,A61)</f>
        <v>0</v>
      </c>
      <c r="P61" s="17" t="s">
        <v>40</v>
      </c>
      <c r="Q61" s="17" t="str">
        <f>IFERROR(VLOOKUP(P61,'Listas de Valores 2'!$A$1:$B$25,2,0),"")</f>
        <v>Contratación Directa</v>
      </c>
      <c r="R61" s="18" t="s">
        <v>222</v>
      </c>
      <c r="S61" s="10" t="str">
        <f>IFERROR(VLOOKUP(R61,'Listas de Valores 2'!$K$1:$L$1000,2,0),"")</f>
        <v>Dirección De Tecnología</v>
      </c>
      <c r="T61" s="19">
        <f t="shared" si="0"/>
        <v>0.74444444444444446</v>
      </c>
      <c r="U61" s="22" t="s">
        <v>44</v>
      </c>
      <c r="V61" s="24" t="s">
        <v>45</v>
      </c>
      <c r="W61" s="167">
        <v>24120000</v>
      </c>
      <c r="X61" s="167">
        <v>8280000</v>
      </c>
    </row>
    <row r="62" spans="1:24" ht="105">
      <c r="A62" s="7" t="s">
        <v>275</v>
      </c>
      <c r="B62" s="9" t="s">
        <v>276</v>
      </c>
      <c r="C62" s="9" t="s">
        <v>277</v>
      </c>
      <c r="D62" s="11">
        <v>9511368</v>
      </c>
      <c r="E62" s="12">
        <f>COUNTIFS('Modificaciones al contrato'!A:A,"ADICIÓN",'Modificaciones al contrato'!B:B,A62)</f>
        <v>1</v>
      </c>
      <c r="F62" s="13">
        <f>SUMIF('Modificaciones al contrato'!B:B,A62,'Modificaciones al contrato'!F:F)</f>
        <v>4755684</v>
      </c>
      <c r="G62" s="13">
        <v>14267052</v>
      </c>
      <c r="H62" s="9" t="s">
        <v>278</v>
      </c>
      <c r="I62" s="8">
        <v>45308</v>
      </c>
      <c r="J62" s="8">
        <v>45428</v>
      </c>
      <c r="K62" s="15">
        <f>COUNTIFS('Modificaciones al contrato'!A:A,"PRORROGA",'Modificaciones al contrato'!B:B,A62)</f>
        <v>1</v>
      </c>
      <c r="L62" s="16">
        <v>45489</v>
      </c>
      <c r="M62" s="15">
        <f>COUNTIFS('Modificaciones al contrato'!A:A,"SUSPENSIÓN",'Modificaciones al contrato'!B:B,A62)</f>
        <v>0</v>
      </c>
      <c r="N62" s="15">
        <f>COUNTIFS('Modificaciones al contrato'!A:A,"REANUDACIÓN",'Modificaciones al contrato'!B:B,A62)</f>
        <v>0</v>
      </c>
      <c r="O62" s="15">
        <f>COUNTIFS('Modificaciones al contrato'!A:A,"MODIFICACIÓN",'Modificaciones al contrato'!B:B,A62)</f>
        <v>0</v>
      </c>
      <c r="P62" s="17" t="s">
        <v>40</v>
      </c>
      <c r="Q62" s="17" t="str">
        <f>IFERROR(VLOOKUP(P62,'Listas de Valores 2'!$A$1:$B$25,2,0),"")</f>
        <v>Contratación Directa</v>
      </c>
      <c r="R62" s="18" t="s">
        <v>210</v>
      </c>
      <c r="S62" s="10" t="str">
        <f>IFERROR(VLOOKUP(R62,'Listas de Valores 2'!$K$1:$L$1000,2,0),"")</f>
        <v>Vicerrectoría Administrativa Y Financiera</v>
      </c>
      <c r="T62" s="19">
        <f t="shared" si="0"/>
        <v>0.74444447248107037</v>
      </c>
      <c r="U62" s="22" t="s">
        <v>44</v>
      </c>
      <c r="V62" s="24" t="s">
        <v>45</v>
      </c>
      <c r="W62" s="167">
        <v>10621028</v>
      </c>
      <c r="X62" s="167">
        <v>3646024</v>
      </c>
    </row>
    <row r="63" spans="1:24" ht="90">
      <c r="A63" s="7" t="s">
        <v>279</v>
      </c>
      <c r="B63" s="9" t="s">
        <v>280</v>
      </c>
      <c r="C63" s="9" t="s">
        <v>281</v>
      </c>
      <c r="D63" s="11">
        <v>24643848</v>
      </c>
      <c r="E63" s="12">
        <f>COUNTIFS('Modificaciones al contrato'!A:A,"ADICIÓN",'Modificaciones al contrato'!B:B,A63)</f>
        <v>1</v>
      </c>
      <c r="F63" s="13">
        <f>SUMIF('Modificaciones al contrato'!B:B,A63,'Modificaciones al contrato'!F:F)</f>
        <v>12321924</v>
      </c>
      <c r="G63" s="13">
        <v>36965772</v>
      </c>
      <c r="H63" s="9" t="s">
        <v>282</v>
      </c>
      <c r="I63" s="8">
        <v>45309</v>
      </c>
      <c r="J63" s="8">
        <v>45429</v>
      </c>
      <c r="K63" s="15">
        <f>COUNTIFS('Modificaciones al contrato'!A:A,"PRORROGA",'Modificaciones al contrato'!B:B,A63)</f>
        <v>1</v>
      </c>
      <c r="L63" s="16">
        <v>45490</v>
      </c>
      <c r="M63" s="15">
        <f>COUNTIFS('Modificaciones al contrato'!A:A,"SUSPENSIÓN",'Modificaciones al contrato'!B:B,A63)</f>
        <v>0</v>
      </c>
      <c r="N63" s="15">
        <f>COUNTIFS('Modificaciones al contrato'!A:A,"REANUDACIÓN",'Modificaciones al contrato'!B:B,A63)</f>
        <v>0</v>
      </c>
      <c r="O63" s="15">
        <f>COUNTIFS('Modificaciones al contrato'!A:A,"MODIFICACIÓN",'Modificaciones al contrato'!B:B,A63)</f>
        <v>0</v>
      </c>
      <c r="P63" s="17" t="s">
        <v>40</v>
      </c>
      <c r="Q63" s="17" t="str">
        <f>IFERROR(VLOOKUP(P63,'Listas de Valores 2'!$A$1:$B$25,2,0),"")</f>
        <v>Contratación Directa</v>
      </c>
      <c r="R63" s="18" t="s">
        <v>50</v>
      </c>
      <c r="S63" s="10" t="str">
        <f>IFERROR(VLOOKUP(R63,'Listas de Valores 2'!$K$1:$L$1000,2,0),"")</f>
        <v>Dirección De Planeación</v>
      </c>
      <c r="T63" s="19">
        <f t="shared" si="0"/>
        <v>0.73888888347847836</v>
      </c>
      <c r="U63" s="22" t="s">
        <v>44</v>
      </c>
      <c r="V63" s="24" t="s">
        <v>45</v>
      </c>
      <c r="W63" s="167">
        <v>27313598</v>
      </c>
      <c r="X63" s="167">
        <v>9652174</v>
      </c>
    </row>
    <row r="64" spans="1:24" ht="90">
      <c r="A64" s="7" t="s">
        <v>283</v>
      </c>
      <c r="B64" s="9" t="s">
        <v>284</v>
      </c>
      <c r="C64" s="9" t="s">
        <v>285</v>
      </c>
      <c r="D64" s="11">
        <v>17037024</v>
      </c>
      <c r="E64" s="12">
        <f>COUNTIFS('Modificaciones al contrato'!A:A,"ADICIÓN",'Modificaciones al contrato'!B:B,A64)</f>
        <v>2</v>
      </c>
      <c r="F64" s="13">
        <f>SUMIF('Modificaciones al contrato'!B:B,A64,'Modificaciones al contrato'!F:F)</f>
        <v>8518512</v>
      </c>
      <c r="G64" s="13">
        <v>25555536</v>
      </c>
      <c r="H64" s="9" t="s">
        <v>286</v>
      </c>
      <c r="I64" s="8">
        <v>45307</v>
      </c>
      <c r="J64" s="8">
        <v>45427</v>
      </c>
      <c r="K64" s="15">
        <f>COUNTIFS('Modificaciones al contrato'!A:A,"PRORROGA",'Modificaciones al contrato'!B:B,A64)</f>
        <v>2</v>
      </c>
      <c r="L64" s="16">
        <v>45488</v>
      </c>
      <c r="M64" s="15">
        <f>COUNTIFS('Modificaciones al contrato'!A:A,"SUSPENSIÓN",'Modificaciones al contrato'!B:B,A64)</f>
        <v>0</v>
      </c>
      <c r="N64" s="15">
        <f>COUNTIFS('Modificaciones al contrato'!A:A,"REANUDACIÓN",'Modificaciones al contrato'!B:B,A64)</f>
        <v>0</v>
      </c>
      <c r="O64" s="15">
        <f>COUNTIFS('Modificaciones al contrato'!A:A,"MODIFICACIÓN",'Modificaciones al contrato'!B:B,A64)</f>
        <v>0</v>
      </c>
      <c r="P64" s="17" t="s">
        <v>40</v>
      </c>
      <c r="Q64" s="17" t="str">
        <f>IFERROR(VLOOKUP(P64,'Listas de Valores 2'!$A$1:$B$25,2,0),"")</f>
        <v>Contratación Directa</v>
      </c>
      <c r="R64" s="18" t="s">
        <v>106</v>
      </c>
      <c r="S64" s="10" t="str">
        <f>IFERROR(VLOOKUP(R64,'Listas de Valores 2'!$K$1:$L$1000,2,0),"")</f>
        <v>Secretaría General</v>
      </c>
      <c r="T64" s="19">
        <f t="shared" si="0"/>
        <v>0.75</v>
      </c>
      <c r="U64" s="22" t="s">
        <v>44</v>
      </c>
      <c r="V64" s="24" t="s">
        <v>45</v>
      </c>
      <c r="W64" s="167">
        <v>19166652</v>
      </c>
      <c r="X64" s="167">
        <v>6388884</v>
      </c>
    </row>
    <row r="65" spans="1:24" ht="90">
      <c r="A65" s="7" t="s">
        <v>287</v>
      </c>
      <c r="B65" s="9" t="s">
        <v>288</v>
      </c>
      <c r="C65" s="9" t="s">
        <v>289</v>
      </c>
      <c r="D65" s="11">
        <v>10199604</v>
      </c>
      <c r="E65" s="12">
        <f>COUNTIFS('Modificaciones al contrato'!A:A,"ADICIÓN",'Modificaciones al contrato'!B:B,A65)</f>
        <v>2</v>
      </c>
      <c r="F65" s="13">
        <f>SUMIF('Modificaciones al contrato'!B:B,A65,'Modificaciones al contrato'!F:F)</f>
        <v>5099802</v>
      </c>
      <c r="G65" s="13">
        <v>15299406</v>
      </c>
      <c r="H65" s="9" t="s">
        <v>290</v>
      </c>
      <c r="I65" s="8">
        <v>45308</v>
      </c>
      <c r="J65" s="8">
        <v>45428</v>
      </c>
      <c r="K65" s="15">
        <f>COUNTIFS('Modificaciones al contrato'!A:A,"PRORROGA",'Modificaciones al contrato'!B:B,A65)</f>
        <v>2</v>
      </c>
      <c r="L65" s="16">
        <v>45489</v>
      </c>
      <c r="M65" s="15">
        <f>COUNTIFS('Modificaciones al contrato'!A:A,"SUSPENSIÓN",'Modificaciones al contrato'!B:B,A65)</f>
        <v>0</v>
      </c>
      <c r="N65" s="15">
        <f>COUNTIFS('Modificaciones al contrato'!A:A,"REANUDACIÓN",'Modificaciones al contrato'!B:B,A65)</f>
        <v>0</v>
      </c>
      <c r="O65" s="15">
        <f>COUNTIFS('Modificaciones al contrato'!A:A,"MODIFICACIÓN",'Modificaciones al contrato'!B:B,A65)</f>
        <v>0</v>
      </c>
      <c r="P65" s="17" t="s">
        <v>40</v>
      </c>
      <c r="Q65" s="17" t="str">
        <f>IFERROR(VLOOKUP(P65,'Listas de Valores 2'!$A$1:$B$25,2,0),"")</f>
        <v>Contratación Directa</v>
      </c>
      <c r="R65" s="18" t="s">
        <v>291</v>
      </c>
      <c r="S65" s="10" t="str">
        <f>IFERROR(VLOOKUP(R65,'Listas de Valores 2'!$K$1:$L$1000,2,0),"")</f>
        <v>Secretaría General</v>
      </c>
      <c r="T65" s="19">
        <f t="shared" si="0"/>
        <v>0.7444444575168474</v>
      </c>
      <c r="U65" s="22" t="s">
        <v>44</v>
      </c>
      <c r="V65" s="24" t="s">
        <v>45</v>
      </c>
      <c r="W65" s="167">
        <v>11389558</v>
      </c>
      <c r="X65" s="167">
        <v>3909848</v>
      </c>
    </row>
    <row r="66" spans="1:24" ht="90">
      <c r="A66" s="7" t="s">
        <v>292</v>
      </c>
      <c r="B66" s="9" t="s">
        <v>293</v>
      </c>
      <c r="C66" s="9" t="s">
        <v>294</v>
      </c>
      <c r="D66" s="11">
        <v>35372972</v>
      </c>
      <c r="E66" s="12">
        <f>COUNTIFS('Modificaciones al contrato'!A:A,"ADICIÓN",'Modificaciones al contrato'!B:B,A66)</f>
        <v>1</v>
      </c>
      <c r="F66" s="13">
        <f>SUMIF('Modificaciones al contrato'!B:B,A66,'Modificaciones al contrato'!F:F)</f>
        <v>17686486</v>
      </c>
      <c r="G66" s="13">
        <v>53059458</v>
      </c>
      <c r="H66" s="9" t="s">
        <v>295</v>
      </c>
      <c r="I66" s="8">
        <v>45308</v>
      </c>
      <c r="J66" s="8">
        <v>45428</v>
      </c>
      <c r="K66" s="15">
        <f>COUNTIFS('Modificaciones al contrato'!A:A,"PRORROGA",'Modificaciones al contrato'!B:B,A66)</f>
        <v>1</v>
      </c>
      <c r="L66" s="16">
        <v>45489</v>
      </c>
      <c r="M66" s="15">
        <f>COUNTIFS('Modificaciones al contrato'!A:A,"SUSPENSIÓN",'Modificaciones al contrato'!B:B,A66)</f>
        <v>0</v>
      </c>
      <c r="N66" s="15">
        <f>COUNTIFS('Modificaciones al contrato'!A:A,"REANUDACIÓN",'Modificaciones al contrato'!B:B,A66)</f>
        <v>0</v>
      </c>
      <c r="O66" s="15">
        <f>COUNTIFS('Modificaciones al contrato'!A:A,"MODIFICACIÓN",'Modificaciones al contrato'!B:B,A66)</f>
        <v>0</v>
      </c>
      <c r="P66" s="17" t="s">
        <v>40</v>
      </c>
      <c r="Q66" s="17" t="str">
        <f>IFERROR(VLOOKUP(P66,'Listas de Valores 2'!$A$1:$B$25,2,0),"")</f>
        <v>Contratación Directa</v>
      </c>
      <c r="R66" s="18" t="s">
        <v>149</v>
      </c>
      <c r="S66" s="10" t="str">
        <f>IFERROR(VLOOKUP(R66,'Listas de Valores 2'!$K$1:$L$1000,2,0),"")</f>
        <v>Comunicaciones</v>
      </c>
      <c r="T66" s="19">
        <f t="shared" si="0"/>
        <v>0.74444444947025279</v>
      </c>
      <c r="U66" s="22" t="s">
        <v>44</v>
      </c>
      <c r="V66" s="24" t="s">
        <v>45</v>
      </c>
      <c r="W66" s="167">
        <v>39499819</v>
      </c>
      <c r="X66" s="167">
        <v>13559639</v>
      </c>
    </row>
    <row r="67" spans="1:24" ht="90">
      <c r="A67" s="7" t="s">
        <v>296</v>
      </c>
      <c r="B67" s="9" t="s">
        <v>297</v>
      </c>
      <c r="C67" s="9" t="s">
        <v>217</v>
      </c>
      <c r="D67" s="11">
        <v>21600000</v>
      </c>
      <c r="E67" s="12">
        <f>COUNTIFS('Modificaciones al contrato'!A:A,"ADICIÓN",'Modificaciones al contrato'!B:B,A67)</f>
        <v>1</v>
      </c>
      <c r="F67" s="13">
        <f>SUMIF('Modificaciones al contrato'!B:B,A67,'Modificaciones al contrato'!F:F)</f>
        <v>10800000</v>
      </c>
      <c r="G67" s="13">
        <v>32400000</v>
      </c>
      <c r="H67" s="9" t="s">
        <v>298</v>
      </c>
      <c r="I67" s="8">
        <v>45309</v>
      </c>
      <c r="J67" s="8">
        <v>45429</v>
      </c>
      <c r="K67" s="15">
        <f>COUNTIFS('Modificaciones al contrato'!A:A,"PRORROGA",'Modificaciones al contrato'!B:B,A67)</f>
        <v>1</v>
      </c>
      <c r="L67" s="16">
        <v>45490</v>
      </c>
      <c r="M67" s="15">
        <f>COUNTIFS('Modificaciones al contrato'!A:A,"SUSPENSIÓN",'Modificaciones al contrato'!B:B,A67)</f>
        <v>0</v>
      </c>
      <c r="N67" s="15">
        <f>COUNTIFS('Modificaciones al contrato'!A:A,"REANUDACIÓN",'Modificaciones al contrato'!B:B,A67)</f>
        <v>0</v>
      </c>
      <c r="O67" s="15">
        <f>COUNTIFS('Modificaciones al contrato'!A:A,"MODIFICACIÓN",'Modificaciones al contrato'!B:B,A67)</f>
        <v>0</v>
      </c>
      <c r="P67" s="17" t="s">
        <v>40</v>
      </c>
      <c r="Q67" s="17" t="str">
        <f>IFERROR(VLOOKUP(P67,'Listas de Valores 2'!$A$1:$B$25,2,0),"")</f>
        <v>Contratación Directa</v>
      </c>
      <c r="R67" s="18" t="s">
        <v>222</v>
      </c>
      <c r="S67" s="10" t="str">
        <f>IFERROR(VLOOKUP(R67,'Listas de Valores 2'!$K$1:$L$1000,2,0),"")</f>
        <v>Dirección De Tecnología</v>
      </c>
      <c r="T67" s="19">
        <f t="shared" ref="T67:T130" si="1">W67/G67</f>
        <v>0.73888888888888893</v>
      </c>
      <c r="U67" s="22" t="s">
        <v>44</v>
      </c>
      <c r="V67" s="24" t="s">
        <v>45</v>
      </c>
      <c r="W67" s="167">
        <v>23940000</v>
      </c>
      <c r="X67" s="167">
        <v>8460000</v>
      </c>
    </row>
    <row r="68" spans="1:24" ht="90">
      <c r="A68" s="7" t="s">
        <v>299</v>
      </c>
      <c r="B68" s="9" t="s">
        <v>300</v>
      </c>
      <c r="C68" s="9" t="s">
        <v>301</v>
      </c>
      <c r="D68" s="11">
        <v>12687476</v>
      </c>
      <c r="E68" s="12">
        <f>COUNTIFS('Modificaciones al contrato'!A:A,"ADICIÓN",'Modificaciones al contrato'!B:B,A68)</f>
        <v>1</v>
      </c>
      <c r="F68" s="13">
        <f>SUMIF('Modificaciones al contrato'!B:B,A68,'Modificaciones al contrato'!F:F)</f>
        <v>6343738</v>
      </c>
      <c r="G68" s="13">
        <v>19031214</v>
      </c>
      <c r="H68" s="9" t="s">
        <v>184</v>
      </c>
      <c r="I68" s="8">
        <v>45308</v>
      </c>
      <c r="J68" s="8">
        <v>45428</v>
      </c>
      <c r="K68" s="15">
        <f>COUNTIFS('Modificaciones al contrato'!A:A,"PRORROGA",'Modificaciones al contrato'!B:B,A68)</f>
        <v>1</v>
      </c>
      <c r="L68" s="16">
        <v>45489</v>
      </c>
      <c r="M68" s="15">
        <f>COUNTIFS('Modificaciones al contrato'!A:A,"SUSPENSIÓN",'Modificaciones al contrato'!B:B,A68)</f>
        <v>0</v>
      </c>
      <c r="N68" s="15">
        <f>COUNTIFS('Modificaciones al contrato'!A:A,"REANUDACIÓN",'Modificaciones al contrato'!B:B,A68)</f>
        <v>0</v>
      </c>
      <c r="O68" s="15">
        <f>COUNTIFS('Modificaciones al contrato'!A:A,"MODIFICACIÓN",'Modificaciones al contrato'!B:B,A68)</f>
        <v>0</v>
      </c>
      <c r="P68" s="17" t="s">
        <v>40</v>
      </c>
      <c r="Q68" s="17" t="str">
        <f>IFERROR(VLOOKUP(P68,'Listas de Valores 2'!$A$1:$B$25,2,0),"")</f>
        <v>Contratación Directa</v>
      </c>
      <c r="R68" s="18" t="s">
        <v>302</v>
      </c>
      <c r="S68" s="10" t="str">
        <f>IFERROR(VLOOKUP(R68,'Listas de Valores 2'!$K$1:$L$1000,2,0),"")</f>
        <v>Vicerrectoría Académica</v>
      </c>
      <c r="T68" s="19">
        <f t="shared" si="1"/>
        <v>0.7444444689655636</v>
      </c>
      <c r="U68" s="22" t="s">
        <v>44</v>
      </c>
      <c r="V68" s="24" t="s">
        <v>45</v>
      </c>
      <c r="W68" s="167">
        <v>14167682</v>
      </c>
      <c r="X68" s="167">
        <v>4863532</v>
      </c>
    </row>
    <row r="69" spans="1:24" ht="105">
      <c r="A69" s="7" t="s">
        <v>303</v>
      </c>
      <c r="B69" s="9" t="s">
        <v>304</v>
      </c>
      <c r="C69" s="9" t="s">
        <v>305</v>
      </c>
      <c r="D69" s="11">
        <v>19200000</v>
      </c>
      <c r="E69" s="12">
        <f>COUNTIFS('Modificaciones al contrato'!A:A,"ADICIÓN",'Modificaciones al contrato'!B:B,A69)</f>
        <v>1</v>
      </c>
      <c r="F69" s="13">
        <f>SUMIF('Modificaciones al contrato'!B:B,A69,'Modificaciones al contrato'!F:F)</f>
        <v>9600000</v>
      </c>
      <c r="G69" s="13">
        <v>28800000</v>
      </c>
      <c r="H69" s="9" t="s">
        <v>231</v>
      </c>
      <c r="I69" s="8">
        <v>45308</v>
      </c>
      <c r="J69" s="8">
        <v>45428</v>
      </c>
      <c r="K69" s="15">
        <f>COUNTIFS('Modificaciones al contrato'!A:A,"PRORROGA",'Modificaciones al contrato'!B:B,A69)</f>
        <v>1</v>
      </c>
      <c r="L69" s="16">
        <v>45489</v>
      </c>
      <c r="M69" s="15">
        <f>COUNTIFS('Modificaciones al contrato'!A:A,"SUSPENSIÓN",'Modificaciones al contrato'!B:B,A69)</f>
        <v>0</v>
      </c>
      <c r="N69" s="15">
        <f>COUNTIFS('Modificaciones al contrato'!A:A,"REANUDACIÓN",'Modificaciones al contrato'!B:B,A69)</f>
        <v>0</v>
      </c>
      <c r="O69" s="15">
        <f>COUNTIFS('Modificaciones al contrato'!A:A,"MODIFICACIÓN",'Modificaciones al contrato'!B:B,A69)</f>
        <v>0</v>
      </c>
      <c r="P69" s="17" t="s">
        <v>40</v>
      </c>
      <c r="Q69" s="17" t="str">
        <f>IFERROR(VLOOKUP(P69,'Listas de Valores 2'!$A$1:$B$25,2,0),"")</f>
        <v>Contratación Directa</v>
      </c>
      <c r="R69" s="18" t="s">
        <v>50</v>
      </c>
      <c r="S69" s="10" t="str">
        <f>IFERROR(VLOOKUP(R69,'Listas de Valores 2'!$K$1:$L$1000,2,0),"")</f>
        <v>Dirección De Planeación</v>
      </c>
      <c r="T69" s="19">
        <f t="shared" si="1"/>
        <v>0.74444444444444446</v>
      </c>
      <c r="U69" s="22" t="s">
        <v>44</v>
      </c>
      <c r="V69" s="24" t="s">
        <v>45</v>
      </c>
      <c r="W69" s="167">
        <v>21440000</v>
      </c>
      <c r="X69" s="167">
        <v>7360000</v>
      </c>
    </row>
    <row r="70" spans="1:24" ht="90">
      <c r="A70" s="7" t="s">
        <v>306</v>
      </c>
      <c r="B70" s="9" t="s">
        <v>307</v>
      </c>
      <c r="C70" s="9" t="s">
        <v>308</v>
      </c>
      <c r="D70" s="11">
        <v>17037024</v>
      </c>
      <c r="E70" s="12">
        <f>COUNTIFS('Modificaciones al contrato'!A:A,"ADICIÓN",'Modificaciones al contrato'!B:B,A70)</f>
        <v>1</v>
      </c>
      <c r="F70" s="13">
        <f>SUMIF('Modificaciones al contrato'!B:B,A70,'Modificaciones al contrato'!F:F)</f>
        <v>8518512</v>
      </c>
      <c r="G70" s="13">
        <v>25555536</v>
      </c>
      <c r="H70" s="9" t="s">
        <v>309</v>
      </c>
      <c r="I70" s="8">
        <v>45308</v>
      </c>
      <c r="J70" s="8">
        <v>45428</v>
      </c>
      <c r="K70" s="15">
        <f>COUNTIFS('Modificaciones al contrato'!A:A,"PRORROGA",'Modificaciones al contrato'!B:B,A70)</f>
        <v>1</v>
      </c>
      <c r="L70" s="16">
        <v>45489</v>
      </c>
      <c r="M70" s="15">
        <f>COUNTIFS('Modificaciones al contrato'!A:A,"SUSPENSIÓN",'Modificaciones al contrato'!B:B,A70)</f>
        <v>0</v>
      </c>
      <c r="N70" s="15">
        <f>COUNTIFS('Modificaciones al contrato'!A:A,"REANUDACIÓN",'Modificaciones al contrato'!B:B,A70)</f>
        <v>0</v>
      </c>
      <c r="O70" s="15">
        <f>COUNTIFS('Modificaciones al contrato'!A:A,"MODIFICACIÓN",'Modificaciones al contrato'!B:B,A70)</f>
        <v>0</v>
      </c>
      <c r="P70" s="17" t="s">
        <v>40</v>
      </c>
      <c r="Q70" s="17" t="str">
        <f>IFERROR(VLOOKUP(P70,'Listas de Valores 2'!$A$1:$B$25,2,0),"")</f>
        <v>Contratación Directa</v>
      </c>
      <c r="R70" s="18" t="s">
        <v>122</v>
      </c>
      <c r="S70" s="10" t="str">
        <f>IFERROR(VLOOKUP(R70,'Listas de Valores 2'!$K$1:$L$1000,2,0),"")</f>
        <v>Vicerrectoría De Extensión</v>
      </c>
      <c r="T70" s="19">
        <f t="shared" si="1"/>
        <v>0.74444445227053735</v>
      </c>
      <c r="U70" s="22" t="s">
        <v>44</v>
      </c>
      <c r="V70" s="24" t="s">
        <v>45</v>
      </c>
      <c r="W70" s="167">
        <v>19024677</v>
      </c>
      <c r="X70" s="167">
        <v>6530859</v>
      </c>
    </row>
    <row r="71" spans="1:24" ht="105">
      <c r="A71" s="7" t="s">
        <v>310</v>
      </c>
      <c r="B71" s="9" t="s">
        <v>311</v>
      </c>
      <c r="C71" s="9" t="s">
        <v>312</v>
      </c>
      <c r="D71" s="11">
        <v>20800000</v>
      </c>
      <c r="E71" s="12">
        <f>COUNTIFS('Modificaciones al contrato'!A:A,"ADICIÓN",'Modificaciones al contrato'!B:B,A71)</f>
        <v>1</v>
      </c>
      <c r="F71" s="13">
        <f>SUMIF('Modificaciones al contrato'!B:B,A71,'Modificaciones al contrato'!F:F)</f>
        <v>10400000</v>
      </c>
      <c r="G71" s="13">
        <v>31200000</v>
      </c>
      <c r="H71" s="9" t="s">
        <v>313</v>
      </c>
      <c r="I71" s="8">
        <v>45308</v>
      </c>
      <c r="J71" s="8">
        <v>45428</v>
      </c>
      <c r="K71" s="15">
        <f>COUNTIFS('Modificaciones al contrato'!A:A,"PRORROGA",'Modificaciones al contrato'!B:B,A71)</f>
        <v>1</v>
      </c>
      <c r="L71" s="16">
        <v>45489</v>
      </c>
      <c r="M71" s="15">
        <f>COUNTIFS('Modificaciones al contrato'!A:A,"SUSPENSIÓN",'Modificaciones al contrato'!B:B,A71)</f>
        <v>0</v>
      </c>
      <c r="N71" s="15">
        <f>COUNTIFS('Modificaciones al contrato'!A:A,"REANUDACIÓN",'Modificaciones al contrato'!B:B,A71)</f>
        <v>0</v>
      </c>
      <c r="O71" s="15">
        <f>COUNTIFS('Modificaciones al contrato'!A:A,"MODIFICACIÓN",'Modificaciones al contrato'!B:B,A71)</f>
        <v>1</v>
      </c>
      <c r="P71" s="17" t="s">
        <v>40</v>
      </c>
      <c r="Q71" s="17" t="str">
        <f>IFERROR(VLOOKUP(P71,'Listas de Valores 2'!$A$1:$B$25,2,0),"")</f>
        <v>Contratación Directa</v>
      </c>
      <c r="R71" s="18" t="s">
        <v>314</v>
      </c>
      <c r="S71" s="10" t="str">
        <f>IFERROR(VLOOKUP(R71,'Listas de Valores 2'!$K$1:$L$1000,2,0),"")</f>
        <v>Vicerrectoría Administrativa Y Financiera</v>
      </c>
      <c r="T71" s="19">
        <f t="shared" si="1"/>
        <v>0.74444445512820512</v>
      </c>
      <c r="U71" s="22" t="s">
        <v>44</v>
      </c>
      <c r="V71" s="24" t="s">
        <v>45</v>
      </c>
      <c r="W71" s="167">
        <v>23226667</v>
      </c>
      <c r="X71" s="167">
        <v>7973333</v>
      </c>
    </row>
    <row r="72" spans="1:24" ht="90">
      <c r="A72" s="7" t="s">
        <v>315</v>
      </c>
      <c r="B72" s="9" t="s">
        <v>316</v>
      </c>
      <c r="C72" s="9" t="s">
        <v>142</v>
      </c>
      <c r="D72" s="11">
        <v>26352000</v>
      </c>
      <c r="E72" s="12">
        <f>COUNTIFS('Modificaciones al contrato'!A:A,"ADICIÓN",'Modificaciones al contrato'!B:B,A72)</f>
        <v>1</v>
      </c>
      <c r="F72" s="13">
        <f>SUMIF('Modificaciones al contrato'!B:B,A72,'Modificaciones al contrato'!F:F)</f>
        <v>13176000</v>
      </c>
      <c r="G72" s="13">
        <v>39528000</v>
      </c>
      <c r="H72" s="9" t="s">
        <v>180</v>
      </c>
      <c r="I72" s="8">
        <v>45309</v>
      </c>
      <c r="J72" s="8">
        <v>45429</v>
      </c>
      <c r="K72" s="15">
        <f>COUNTIFS('Modificaciones al contrato'!A:A,"PRORROGA",'Modificaciones al contrato'!B:B,A72)</f>
        <v>1</v>
      </c>
      <c r="L72" s="16">
        <v>45490</v>
      </c>
      <c r="M72" s="15">
        <f>COUNTIFS('Modificaciones al contrato'!A:A,"SUSPENSIÓN",'Modificaciones al contrato'!B:B,A72)</f>
        <v>0</v>
      </c>
      <c r="N72" s="15">
        <f>COUNTIFS('Modificaciones al contrato'!A:A,"REANUDACIÓN",'Modificaciones al contrato'!B:B,A72)</f>
        <v>0</v>
      </c>
      <c r="O72" s="15">
        <f>COUNTIFS('Modificaciones al contrato'!A:A,"MODIFICACIÓN",'Modificaciones al contrato'!B:B,A72)</f>
        <v>0</v>
      </c>
      <c r="P72" s="17" t="s">
        <v>40</v>
      </c>
      <c r="Q72" s="17" t="str">
        <f>IFERROR(VLOOKUP(P72,'Listas de Valores 2'!$A$1:$B$25,2,0),"")</f>
        <v>Contratación Directa</v>
      </c>
      <c r="R72" s="18" t="s">
        <v>144</v>
      </c>
      <c r="S72" s="10" t="str">
        <f>IFERROR(VLOOKUP(R72,'Listas de Valores 2'!$K$1:$L$1000,2,0),"")</f>
        <v>Dirección De Tecnología</v>
      </c>
      <c r="T72" s="19">
        <f t="shared" si="1"/>
        <v>0.73888888888888893</v>
      </c>
      <c r="U72" s="22" t="s">
        <v>44</v>
      </c>
      <c r="V72" s="24" t="s">
        <v>45</v>
      </c>
      <c r="W72" s="167">
        <v>29206800</v>
      </c>
      <c r="X72" s="167">
        <v>10321200</v>
      </c>
    </row>
    <row r="73" spans="1:24" ht="105">
      <c r="A73" s="7" t="s">
        <v>317</v>
      </c>
      <c r="B73" s="9" t="s">
        <v>318</v>
      </c>
      <c r="C73" s="9" t="s">
        <v>319</v>
      </c>
      <c r="D73" s="11">
        <v>49500000</v>
      </c>
      <c r="E73" s="12">
        <f>COUNTIFS('Modificaciones al contrato'!A:A,"ADICIÓN",'Modificaciones al contrato'!B:B,A73)</f>
        <v>0</v>
      </c>
      <c r="F73" s="13">
        <f>SUMIF('Modificaciones al contrato'!B:B,A73,'Modificaciones al contrato'!F:F)</f>
        <v>0</v>
      </c>
      <c r="G73" s="13">
        <v>49500000</v>
      </c>
      <c r="H73" s="9" t="s">
        <v>320</v>
      </c>
      <c r="I73" s="8">
        <v>45308</v>
      </c>
      <c r="J73" s="8">
        <v>45642</v>
      </c>
      <c r="K73" s="15">
        <f>COUNTIFS('Modificaciones al contrato'!A:A,"PRORROGA",'Modificaciones al contrato'!B:B,A73)</f>
        <v>0</v>
      </c>
      <c r="L73" s="16">
        <v>45642</v>
      </c>
      <c r="M73" s="15">
        <f>COUNTIFS('Modificaciones al contrato'!A:A,"SUSPENSIÓN",'Modificaciones al contrato'!B:B,A73)</f>
        <v>0</v>
      </c>
      <c r="N73" s="15">
        <f>COUNTIFS('Modificaciones al contrato'!A:A,"REANUDACIÓN",'Modificaciones al contrato'!B:B,A73)</f>
        <v>0</v>
      </c>
      <c r="O73" s="15">
        <f>COUNTIFS('Modificaciones al contrato'!A:A,"MODIFICACIÓN",'Modificaciones al contrato'!B:B,A73)</f>
        <v>0</v>
      </c>
      <c r="P73" s="17" t="s">
        <v>40</v>
      </c>
      <c r="Q73" s="17" t="str">
        <f>IFERROR(VLOOKUP(P73,'Listas de Valores 2'!$A$1:$B$25,2,0),"")</f>
        <v>Contratación Directa</v>
      </c>
      <c r="R73" s="18" t="s">
        <v>106</v>
      </c>
      <c r="S73" s="10" t="str">
        <f>IFERROR(VLOOKUP(R73,'Listas de Valores 2'!$K$1:$L$1000,2,0),"")</f>
        <v>Secretaría General</v>
      </c>
      <c r="T73" s="19">
        <f t="shared" si="1"/>
        <v>0.40606060606060607</v>
      </c>
      <c r="U73" s="22" t="s">
        <v>44</v>
      </c>
      <c r="V73" s="24" t="s">
        <v>45</v>
      </c>
      <c r="W73" s="167">
        <v>20100000</v>
      </c>
      <c r="X73" s="167">
        <v>29400000</v>
      </c>
    </row>
    <row r="74" spans="1:24" ht="90">
      <c r="A74" s="7" t="s">
        <v>321</v>
      </c>
      <c r="B74" s="9" t="s">
        <v>322</v>
      </c>
      <c r="C74" s="9" t="s">
        <v>323</v>
      </c>
      <c r="D74" s="11">
        <v>17037024</v>
      </c>
      <c r="E74" s="12">
        <f>COUNTIFS('Modificaciones al contrato'!A:A,"ADICIÓN",'Modificaciones al contrato'!B:B,A74)</f>
        <v>1</v>
      </c>
      <c r="F74" s="13">
        <f>SUMIF('Modificaciones al contrato'!B:B,A74,'Modificaciones al contrato'!F:F)</f>
        <v>8518512</v>
      </c>
      <c r="G74" s="13">
        <v>25555536</v>
      </c>
      <c r="H74" s="9" t="s">
        <v>324</v>
      </c>
      <c r="I74" s="8">
        <v>45309</v>
      </c>
      <c r="J74" s="8">
        <v>45429</v>
      </c>
      <c r="K74" s="15">
        <f>COUNTIFS('Modificaciones al contrato'!A:A,"PRORROGA",'Modificaciones al contrato'!B:B,A74)</f>
        <v>1</v>
      </c>
      <c r="L74" s="16">
        <v>45490</v>
      </c>
      <c r="M74" s="15">
        <f>COUNTIFS('Modificaciones al contrato'!A:A,"SUSPENSIÓN",'Modificaciones al contrato'!B:B,A74)</f>
        <v>0</v>
      </c>
      <c r="N74" s="15">
        <f>COUNTIFS('Modificaciones al contrato'!A:A,"REANUDACIÓN",'Modificaciones al contrato'!B:B,A74)</f>
        <v>0</v>
      </c>
      <c r="O74" s="15">
        <f>COUNTIFS('Modificaciones al contrato'!A:A,"MODIFICACIÓN",'Modificaciones al contrato'!B:B,A74)</f>
        <v>0</v>
      </c>
      <c r="P74" s="17" t="s">
        <v>40</v>
      </c>
      <c r="Q74" s="17" t="str">
        <f>IFERROR(VLOOKUP(P74,'Listas de Valores 2'!$A$1:$B$25,2,0),"")</f>
        <v>Contratación Directa</v>
      </c>
      <c r="R74" s="18" t="s">
        <v>210</v>
      </c>
      <c r="S74" s="10" t="str">
        <f>IFERROR(VLOOKUP(R74,'Listas de Valores 2'!$K$1:$L$1000,2,0),"")</f>
        <v>Vicerrectoría Administrativa Y Financiera</v>
      </c>
      <c r="T74" s="19">
        <f t="shared" si="1"/>
        <v>0.73888890454107481</v>
      </c>
      <c r="U74" s="22" t="s">
        <v>44</v>
      </c>
      <c r="V74" s="24" t="s">
        <v>45</v>
      </c>
      <c r="W74" s="167">
        <v>18882702</v>
      </c>
      <c r="X74" s="167">
        <v>6672834</v>
      </c>
    </row>
    <row r="75" spans="1:24" ht="90">
      <c r="A75" s="7" t="s">
        <v>325</v>
      </c>
      <c r="B75" s="9" t="s">
        <v>326</v>
      </c>
      <c r="C75" s="9" t="s">
        <v>327</v>
      </c>
      <c r="D75" s="11">
        <v>35372972</v>
      </c>
      <c r="E75" s="12">
        <f>COUNTIFS('Modificaciones al contrato'!A:A,"ADICIÓN",'Modificaciones al contrato'!B:B,A75)</f>
        <v>1</v>
      </c>
      <c r="F75" s="13">
        <f>SUMIF('Modificaciones al contrato'!B:B,A75,'Modificaciones al contrato'!F:F)</f>
        <v>17686486</v>
      </c>
      <c r="G75" s="13">
        <v>53059458</v>
      </c>
      <c r="H75" s="9" t="s">
        <v>328</v>
      </c>
      <c r="I75" s="8">
        <v>45309</v>
      </c>
      <c r="J75" s="8">
        <v>45429</v>
      </c>
      <c r="K75" s="15">
        <f>COUNTIFS('Modificaciones al contrato'!A:A,"PRORROGA",'Modificaciones al contrato'!B:B,A75)</f>
        <v>1</v>
      </c>
      <c r="L75" s="16">
        <v>45490</v>
      </c>
      <c r="M75" s="15">
        <f>COUNTIFS('Modificaciones al contrato'!A:A,"SUSPENSIÓN",'Modificaciones al contrato'!B:B,A75)</f>
        <v>0</v>
      </c>
      <c r="N75" s="15">
        <f>COUNTIFS('Modificaciones al contrato'!A:A,"REANUDACIÓN",'Modificaciones al contrato'!B:B,A75)</f>
        <v>0</v>
      </c>
      <c r="O75" s="15">
        <f>COUNTIFS('Modificaciones al contrato'!A:A,"MODIFICACIÓN",'Modificaciones al contrato'!B:B,A75)</f>
        <v>0</v>
      </c>
      <c r="P75" s="17" t="s">
        <v>40</v>
      </c>
      <c r="Q75" s="17" t="str">
        <f>IFERROR(VLOOKUP(P75,'Listas de Valores 2'!$A$1:$B$25,2,0),"")</f>
        <v>Contratación Directa</v>
      </c>
      <c r="R75" s="18" t="s">
        <v>329</v>
      </c>
      <c r="S75" s="10" t="str">
        <f>IFERROR(VLOOKUP(R75,'Listas de Valores 2'!$K$1:$L$1000,2,0),"")</f>
        <v>Vicerrectoría De Extensión</v>
      </c>
      <c r="T75" s="19">
        <f t="shared" si="1"/>
        <v>0.73888888951711496</v>
      </c>
      <c r="U75" s="22" t="s">
        <v>44</v>
      </c>
      <c r="V75" s="24" t="s">
        <v>45</v>
      </c>
      <c r="W75" s="167">
        <v>39205044</v>
      </c>
      <c r="X75" s="167">
        <v>13854414</v>
      </c>
    </row>
    <row r="76" spans="1:24" ht="90">
      <c r="A76" s="7" t="s">
        <v>330</v>
      </c>
      <c r="B76" s="9" t="s">
        <v>331</v>
      </c>
      <c r="C76" s="9" t="s">
        <v>332</v>
      </c>
      <c r="D76" s="11">
        <v>15225216</v>
      </c>
      <c r="E76" s="12">
        <f>COUNTIFS('Modificaciones al contrato'!A:A,"ADICIÓN",'Modificaciones al contrato'!B:B,A76)</f>
        <v>1</v>
      </c>
      <c r="F76" s="13">
        <f>SUMIF('Modificaciones al contrato'!B:B,A76,'Modificaciones al contrato'!F:F)</f>
        <v>7612608</v>
      </c>
      <c r="G76" s="13">
        <v>22837824</v>
      </c>
      <c r="H76" s="9" t="s">
        <v>333</v>
      </c>
      <c r="I76" s="8">
        <v>45310</v>
      </c>
      <c r="J76" s="8">
        <v>45430</v>
      </c>
      <c r="K76" s="15">
        <f>COUNTIFS('Modificaciones al contrato'!A:A,"PRORROGA",'Modificaciones al contrato'!B:B,A76)</f>
        <v>1</v>
      </c>
      <c r="L76" s="16">
        <v>45491</v>
      </c>
      <c r="M76" s="15">
        <f>COUNTIFS('Modificaciones al contrato'!A:A,"SUSPENSIÓN",'Modificaciones al contrato'!B:B,A76)</f>
        <v>0</v>
      </c>
      <c r="N76" s="15">
        <f>COUNTIFS('Modificaciones al contrato'!A:A,"REANUDACIÓN",'Modificaciones al contrato'!B:B,A76)</f>
        <v>0</v>
      </c>
      <c r="O76" s="15">
        <f>COUNTIFS('Modificaciones al contrato'!A:A,"MODIFICACIÓN",'Modificaciones al contrato'!B:B,A76)</f>
        <v>0</v>
      </c>
      <c r="P76" s="17" t="s">
        <v>40</v>
      </c>
      <c r="Q76" s="17" t="str">
        <f>IFERROR(VLOOKUP(P76,'Listas de Valores 2'!$A$1:$B$25,2,0),"")</f>
        <v>Contratación Directa</v>
      </c>
      <c r="R76" s="18" t="s">
        <v>185</v>
      </c>
      <c r="S76" s="10" t="str">
        <f>IFERROR(VLOOKUP(R76,'Listas de Valores 2'!$K$1:$L$1000,2,0),"")</f>
        <v>Vicerrectoría Académica</v>
      </c>
      <c r="T76" s="19">
        <f t="shared" si="1"/>
        <v>0.73333335084813689</v>
      </c>
      <c r="U76" s="22" t="s">
        <v>44</v>
      </c>
      <c r="V76" s="24" t="s">
        <v>45</v>
      </c>
      <c r="W76" s="167">
        <v>16747738</v>
      </c>
      <c r="X76" s="167">
        <v>6090086</v>
      </c>
    </row>
    <row r="77" spans="1:24" ht="90">
      <c r="A77" s="7" t="s">
        <v>334</v>
      </c>
      <c r="B77" s="9" t="s">
        <v>335</v>
      </c>
      <c r="C77" s="9" t="s">
        <v>336</v>
      </c>
      <c r="D77" s="11">
        <v>18071156</v>
      </c>
      <c r="E77" s="12">
        <f>COUNTIFS('Modificaciones al contrato'!A:A,"ADICIÓN",'Modificaciones al contrato'!B:B,A77)</f>
        <v>1</v>
      </c>
      <c r="F77" s="13">
        <f>SUMIF('Modificaciones al contrato'!B:B,A77,'Modificaciones al contrato'!F:F)</f>
        <v>9035578</v>
      </c>
      <c r="G77" s="13">
        <v>27106734</v>
      </c>
      <c r="H77" s="9" t="s">
        <v>337</v>
      </c>
      <c r="I77" s="8">
        <v>45313</v>
      </c>
      <c r="J77" s="8">
        <v>45433</v>
      </c>
      <c r="K77" s="15">
        <f>COUNTIFS('Modificaciones al contrato'!A:A,"PRORROGA",'Modificaciones al contrato'!B:B,A77)</f>
        <v>1</v>
      </c>
      <c r="L77" s="16">
        <v>45494</v>
      </c>
      <c r="M77" s="15">
        <f>COUNTIFS('Modificaciones al contrato'!A:A,"SUSPENSIÓN",'Modificaciones al contrato'!B:B,A77)</f>
        <v>0</v>
      </c>
      <c r="N77" s="15">
        <f>COUNTIFS('Modificaciones al contrato'!A:A,"REANUDACIÓN",'Modificaciones al contrato'!B:B,A77)</f>
        <v>0</v>
      </c>
      <c r="O77" s="15">
        <f>COUNTIFS('Modificaciones al contrato'!A:A,"MODIFICACIÓN",'Modificaciones al contrato'!B:B,A77)</f>
        <v>0</v>
      </c>
      <c r="P77" s="17" t="s">
        <v>40</v>
      </c>
      <c r="Q77" s="17" t="str">
        <f>IFERROR(VLOOKUP(P77,'Listas de Valores 2'!$A$1:$B$25,2,0),"")</f>
        <v>Contratación Directa</v>
      </c>
      <c r="R77" s="18" t="s">
        <v>94</v>
      </c>
      <c r="S77" s="10" t="str">
        <f>IFERROR(VLOOKUP(R77,'Listas de Valores 2'!$K$1:$L$1000,2,0),"")</f>
        <v>Vicerrectoría De Extensión</v>
      </c>
      <c r="T77" s="19">
        <f t="shared" si="1"/>
        <v>0.71666667773402726</v>
      </c>
      <c r="U77" s="22" t="s">
        <v>44</v>
      </c>
      <c r="V77" s="24" t="s">
        <v>45</v>
      </c>
      <c r="W77" s="167">
        <v>19426493</v>
      </c>
      <c r="X77" s="167">
        <v>7680241</v>
      </c>
    </row>
    <row r="78" spans="1:24" ht="90">
      <c r="A78" s="7" t="s">
        <v>338</v>
      </c>
      <c r="B78" s="9" t="s">
        <v>339</v>
      </c>
      <c r="C78" s="9" t="s">
        <v>340</v>
      </c>
      <c r="D78" s="11">
        <v>21600000</v>
      </c>
      <c r="E78" s="12">
        <f>COUNTIFS('Modificaciones al contrato'!A:A,"ADICIÓN",'Modificaciones al contrato'!B:B,A78)</f>
        <v>1</v>
      </c>
      <c r="F78" s="13">
        <f>SUMIF('Modificaciones al contrato'!B:B,A78,'Modificaciones al contrato'!F:F)</f>
        <v>10800000</v>
      </c>
      <c r="G78" s="13">
        <v>32400000</v>
      </c>
      <c r="H78" s="9" t="s">
        <v>341</v>
      </c>
      <c r="I78" s="8">
        <v>45310</v>
      </c>
      <c r="J78" s="8">
        <v>45430</v>
      </c>
      <c r="K78" s="15">
        <f>COUNTIFS('Modificaciones al contrato'!A:A,"PRORROGA",'Modificaciones al contrato'!B:B,A78)</f>
        <v>1</v>
      </c>
      <c r="L78" s="16">
        <v>45491</v>
      </c>
      <c r="M78" s="15">
        <f>COUNTIFS('Modificaciones al contrato'!A:A,"SUSPENSIÓN",'Modificaciones al contrato'!B:B,A78)</f>
        <v>0</v>
      </c>
      <c r="N78" s="15">
        <f>COUNTIFS('Modificaciones al contrato'!A:A,"REANUDACIÓN",'Modificaciones al contrato'!B:B,A78)</f>
        <v>0</v>
      </c>
      <c r="O78" s="15">
        <f>COUNTIFS('Modificaciones al contrato'!A:A,"MODIFICACIÓN",'Modificaciones al contrato'!B:B,A78)</f>
        <v>1</v>
      </c>
      <c r="P78" s="17" t="s">
        <v>40</v>
      </c>
      <c r="Q78" s="17" t="str">
        <f>IFERROR(VLOOKUP(P78,'Listas de Valores 2'!$A$1:$B$25,2,0),"")</f>
        <v>Contratación Directa</v>
      </c>
      <c r="R78" s="18" t="s">
        <v>342</v>
      </c>
      <c r="S78" s="10" t="str">
        <f>IFERROR(VLOOKUP(R78,'Listas de Valores 2'!$K$1:$L$1000,2,0),"")</f>
        <v>Oficina Asesora de Auditoría Interna</v>
      </c>
      <c r="T78" s="19">
        <f t="shared" si="1"/>
        <v>0.73333333333333328</v>
      </c>
      <c r="U78" s="22" t="s">
        <v>44</v>
      </c>
      <c r="V78" s="24" t="s">
        <v>45</v>
      </c>
      <c r="W78" s="167">
        <v>23760000</v>
      </c>
      <c r="X78" s="167">
        <v>8640000</v>
      </c>
    </row>
    <row r="79" spans="1:24" ht="90">
      <c r="A79" s="7" t="s">
        <v>343</v>
      </c>
      <c r="B79" s="9" t="s">
        <v>344</v>
      </c>
      <c r="C79" s="9" t="s">
        <v>179</v>
      </c>
      <c r="D79" s="11">
        <v>12687476</v>
      </c>
      <c r="E79" s="12">
        <f>COUNTIFS('Modificaciones al contrato'!A:A,"ADICIÓN",'Modificaciones al contrato'!B:B,A79)</f>
        <v>1</v>
      </c>
      <c r="F79" s="13">
        <f>SUMIF('Modificaciones al contrato'!B:B,A79,'Modificaciones al contrato'!F:F)</f>
        <v>6343738</v>
      </c>
      <c r="G79" s="13">
        <v>19031214</v>
      </c>
      <c r="H79" s="9" t="s">
        <v>218</v>
      </c>
      <c r="I79" s="8">
        <v>45313</v>
      </c>
      <c r="J79" s="8">
        <v>45433</v>
      </c>
      <c r="K79" s="15">
        <f>COUNTIFS('Modificaciones al contrato'!A:A,"PRORROGA",'Modificaciones al contrato'!B:B,A79)</f>
        <v>1</v>
      </c>
      <c r="L79" s="16">
        <v>45494</v>
      </c>
      <c r="M79" s="15">
        <f>COUNTIFS('Modificaciones al contrato'!A:A,"SUSPENSIÓN",'Modificaciones al contrato'!B:B,A79)</f>
        <v>0</v>
      </c>
      <c r="N79" s="15">
        <f>COUNTIFS('Modificaciones al contrato'!A:A,"REANUDACIÓN",'Modificaciones al contrato'!B:B,A79)</f>
        <v>0</v>
      </c>
      <c r="O79" s="15">
        <f>COUNTIFS('Modificaciones al contrato'!A:A,"MODIFICACIÓN",'Modificaciones al contrato'!B:B,A79)</f>
        <v>0</v>
      </c>
      <c r="P79" s="17" t="s">
        <v>40</v>
      </c>
      <c r="Q79" s="17" t="str">
        <f>IFERROR(VLOOKUP(P79,'Listas de Valores 2'!$A$1:$B$25,2,0),"")</f>
        <v>Contratación Directa</v>
      </c>
      <c r="R79" s="18" t="s">
        <v>157</v>
      </c>
      <c r="S79" s="10" t="str">
        <f>IFERROR(VLOOKUP(R79,'Listas de Valores 2'!$K$1:$L$1000,2,0),"")</f>
        <v>Dirección De Tecnología</v>
      </c>
      <c r="T79" s="19">
        <f t="shared" si="1"/>
        <v>0.71666668243024323</v>
      </c>
      <c r="U79" s="22" t="s">
        <v>44</v>
      </c>
      <c r="V79" s="24" t="s">
        <v>45</v>
      </c>
      <c r="W79" s="167">
        <v>13639037</v>
      </c>
      <c r="X79" s="167">
        <v>5392177</v>
      </c>
    </row>
    <row r="80" spans="1:24" ht="105">
      <c r="A80" s="7" t="s">
        <v>345</v>
      </c>
      <c r="B80" s="9" t="s">
        <v>346</v>
      </c>
      <c r="C80" s="9" t="s">
        <v>347</v>
      </c>
      <c r="D80" s="11">
        <v>19200000</v>
      </c>
      <c r="E80" s="12">
        <f>COUNTIFS('Modificaciones al contrato'!A:A,"ADICIÓN",'Modificaciones al contrato'!B:B,A80)</f>
        <v>1</v>
      </c>
      <c r="F80" s="13">
        <f>SUMIF('Modificaciones al contrato'!B:B,A80,'Modificaciones al contrato'!F:F)</f>
        <v>9600000</v>
      </c>
      <c r="G80" s="13">
        <v>28800000</v>
      </c>
      <c r="H80" s="9" t="s">
        <v>271</v>
      </c>
      <c r="I80" s="8">
        <v>45310</v>
      </c>
      <c r="J80" s="8">
        <v>45430</v>
      </c>
      <c r="K80" s="15">
        <f>COUNTIFS('Modificaciones al contrato'!A:A,"PRORROGA",'Modificaciones al contrato'!B:B,A80)</f>
        <v>1</v>
      </c>
      <c r="L80" s="16">
        <v>45491</v>
      </c>
      <c r="M80" s="15">
        <f>COUNTIFS('Modificaciones al contrato'!A:A,"SUSPENSIÓN",'Modificaciones al contrato'!B:B,A80)</f>
        <v>0</v>
      </c>
      <c r="N80" s="15">
        <f>COUNTIFS('Modificaciones al contrato'!A:A,"REANUDACIÓN",'Modificaciones al contrato'!B:B,A80)</f>
        <v>0</v>
      </c>
      <c r="O80" s="15">
        <f>COUNTIFS('Modificaciones al contrato'!A:A,"MODIFICACIÓN",'Modificaciones al contrato'!B:B,A80)</f>
        <v>0</v>
      </c>
      <c r="P80" s="17" t="s">
        <v>40</v>
      </c>
      <c r="Q80" s="17" t="str">
        <f>IFERROR(VLOOKUP(P80,'Listas de Valores 2'!$A$1:$B$25,2,0),"")</f>
        <v>Contratación Directa</v>
      </c>
      <c r="R80" s="18" t="s">
        <v>50</v>
      </c>
      <c r="S80" s="10" t="str">
        <f>IFERROR(VLOOKUP(R80,'Listas de Valores 2'!$K$1:$L$1000,2,0),"")</f>
        <v>Dirección De Planeación</v>
      </c>
      <c r="T80" s="19">
        <f t="shared" si="1"/>
        <v>0.73333333333333328</v>
      </c>
      <c r="U80" s="22" t="s">
        <v>44</v>
      </c>
      <c r="V80" s="24" t="s">
        <v>45</v>
      </c>
      <c r="W80" s="167">
        <v>21120000</v>
      </c>
      <c r="X80" s="167">
        <v>7680000</v>
      </c>
    </row>
    <row r="81" spans="1:24" ht="90">
      <c r="A81" s="7" t="s">
        <v>348</v>
      </c>
      <c r="B81" s="9" t="s">
        <v>349</v>
      </c>
      <c r="C81" s="9" t="s">
        <v>350</v>
      </c>
      <c r="D81" s="11">
        <v>27576468</v>
      </c>
      <c r="E81" s="12">
        <f>COUNTIFS('Modificaciones al contrato'!A:A,"ADICIÓN",'Modificaciones al contrato'!B:B,A81)</f>
        <v>1</v>
      </c>
      <c r="F81" s="13">
        <f>SUMIF('Modificaciones al contrato'!B:B,A81,'Modificaciones al contrato'!F:F)</f>
        <v>13788234</v>
      </c>
      <c r="G81" s="13">
        <v>41364702</v>
      </c>
      <c r="H81" s="9" t="s">
        <v>351</v>
      </c>
      <c r="I81" s="8">
        <v>45310</v>
      </c>
      <c r="J81" s="8">
        <v>45430</v>
      </c>
      <c r="K81" s="15">
        <f>COUNTIFS('Modificaciones al contrato'!A:A,"PRORROGA",'Modificaciones al contrato'!B:B,A81)</f>
        <v>1</v>
      </c>
      <c r="L81" s="16">
        <v>45491</v>
      </c>
      <c r="M81" s="15">
        <f>COUNTIFS('Modificaciones al contrato'!A:A,"SUSPENSIÓN",'Modificaciones al contrato'!B:B,A81)</f>
        <v>0</v>
      </c>
      <c r="N81" s="15">
        <f>COUNTIFS('Modificaciones al contrato'!A:A,"REANUDACIÓN",'Modificaciones al contrato'!B:B,A81)</f>
        <v>0</v>
      </c>
      <c r="O81" s="15">
        <f>COUNTIFS('Modificaciones al contrato'!A:A,"MODIFICACIÓN",'Modificaciones al contrato'!B:B,A81)</f>
        <v>0</v>
      </c>
      <c r="P81" s="17" t="s">
        <v>40</v>
      </c>
      <c r="Q81" s="17" t="str">
        <f>IFERROR(VLOOKUP(P81,'Listas de Valores 2'!$A$1:$B$25,2,0),"")</f>
        <v>Contratación Directa</v>
      </c>
      <c r="R81" s="18" t="s">
        <v>352</v>
      </c>
      <c r="S81" s="10" t="str">
        <f>IFERROR(VLOOKUP(R81,'Listas de Valores 2'!$K$1:$L$1000,2,0),"")</f>
        <v>Vicerrectoría Académica</v>
      </c>
      <c r="T81" s="19">
        <f t="shared" si="1"/>
        <v>0.73333333816837365</v>
      </c>
      <c r="U81" s="22" t="s">
        <v>44</v>
      </c>
      <c r="V81" s="24" t="s">
        <v>45</v>
      </c>
      <c r="W81" s="167">
        <v>30334115</v>
      </c>
      <c r="X81" s="167">
        <v>11030587</v>
      </c>
    </row>
    <row r="82" spans="1:24" ht="105">
      <c r="A82" s="7" t="s">
        <v>353</v>
      </c>
      <c r="B82" s="9" t="s">
        <v>354</v>
      </c>
      <c r="C82" s="9" t="s">
        <v>355</v>
      </c>
      <c r="D82" s="11">
        <v>27576469</v>
      </c>
      <c r="E82" s="12">
        <f>COUNTIFS('Modificaciones al contrato'!A:A,"ADICIÓN",'Modificaciones al contrato'!B:B,A82)</f>
        <v>0</v>
      </c>
      <c r="F82" s="13">
        <f>SUMIF('Modificaciones al contrato'!B:B,A82,'Modificaciones al contrato'!F:F)</f>
        <v>0</v>
      </c>
      <c r="G82" s="13">
        <v>27576469</v>
      </c>
      <c r="H82" s="9" t="s">
        <v>356</v>
      </c>
      <c r="I82" s="8">
        <v>45310</v>
      </c>
      <c r="J82" s="8">
        <v>45430</v>
      </c>
      <c r="K82" s="15">
        <f>COUNTIFS('Modificaciones al contrato'!A:A,"PRORROGA",'Modificaciones al contrato'!B:B,A82)</f>
        <v>0</v>
      </c>
      <c r="L82" s="16">
        <v>45430</v>
      </c>
      <c r="M82" s="15">
        <f>COUNTIFS('Modificaciones al contrato'!A:A,"SUSPENSIÓN",'Modificaciones al contrato'!B:B,A82)</f>
        <v>0</v>
      </c>
      <c r="N82" s="15">
        <f>COUNTIFS('Modificaciones al contrato'!A:A,"REANUDACIÓN",'Modificaciones al contrato'!B:B,A82)</f>
        <v>0</v>
      </c>
      <c r="O82" s="15">
        <f>COUNTIFS('Modificaciones al contrato'!A:A,"MODIFICACIÓN",'Modificaciones al contrato'!B:B,A82)</f>
        <v>0</v>
      </c>
      <c r="P82" s="17" t="s">
        <v>40</v>
      </c>
      <c r="Q82" s="17" t="str">
        <f>IFERROR(VLOOKUP(P82,'Listas de Valores 2'!$A$1:$B$25,2,0),"")</f>
        <v>Contratación Directa</v>
      </c>
      <c r="R82" s="18" t="s">
        <v>314</v>
      </c>
      <c r="S82" s="10" t="str">
        <f>IFERROR(VLOOKUP(R82,'Listas de Valores 2'!$K$1:$L$1000,2,0),"")</f>
        <v>Vicerrectoría Administrativa Y Financiera</v>
      </c>
      <c r="T82" s="19">
        <f t="shared" si="1"/>
        <v>0.59999998549487976</v>
      </c>
      <c r="U82" s="22" t="s">
        <v>44</v>
      </c>
      <c r="V82" s="24" t="s">
        <v>129</v>
      </c>
      <c r="W82" s="167">
        <v>16545881</v>
      </c>
      <c r="X82" s="167">
        <v>0</v>
      </c>
    </row>
    <row r="83" spans="1:24" ht="90">
      <c r="A83" s="7" t="s">
        <v>357</v>
      </c>
      <c r="B83" s="9" t="s">
        <v>358</v>
      </c>
      <c r="C83" s="9" t="s">
        <v>359</v>
      </c>
      <c r="D83" s="11">
        <v>22000000</v>
      </c>
      <c r="E83" s="12">
        <f>COUNTIFS('Modificaciones al contrato'!A:A,"ADICIÓN",'Modificaciones al contrato'!B:B,A83)</f>
        <v>1</v>
      </c>
      <c r="F83" s="13">
        <f>SUMIF('Modificaciones al contrato'!B:B,A83,'Modificaciones al contrato'!F:F)</f>
        <v>11000000</v>
      </c>
      <c r="G83" s="13">
        <v>33000000</v>
      </c>
      <c r="H83" s="9" t="s">
        <v>360</v>
      </c>
      <c r="I83" s="8">
        <v>45310</v>
      </c>
      <c r="J83" s="8">
        <v>45430</v>
      </c>
      <c r="K83" s="15">
        <f>COUNTIFS('Modificaciones al contrato'!A:A,"PRORROGA",'Modificaciones al contrato'!B:B,A83)</f>
        <v>1</v>
      </c>
      <c r="L83" s="16">
        <v>45491</v>
      </c>
      <c r="M83" s="15">
        <f>COUNTIFS('Modificaciones al contrato'!A:A,"SUSPENSIÓN",'Modificaciones al contrato'!B:B,A83)</f>
        <v>0</v>
      </c>
      <c r="N83" s="15">
        <f>COUNTIFS('Modificaciones al contrato'!A:A,"REANUDACIÓN",'Modificaciones al contrato'!B:B,A83)</f>
        <v>0</v>
      </c>
      <c r="O83" s="15">
        <f>COUNTIFS('Modificaciones al contrato'!A:A,"MODIFICACIÓN",'Modificaciones al contrato'!B:B,A83)</f>
        <v>0</v>
      </c>
      <c r="P83" s="17" t="s">
        <v>40</v>
      </c>
      <c r="Q83" s="17" t="str">
        <f>IFERROR(VLOOKUP(P83,'Listas de Valores 2'!$A$1:$B$25,2,0),"")</f>
        <v>Contratación Directa</v>
      </c>
      <c r="R83" s="18" t="s">
        <v>236</v>
      </c>
      <c r="S83" s="10" t="str">
        <f>IFERROR(VLOOKUP(R83,'Listas de Valores 2'!$K$1:$L$1000,2,0),"")</f>
        <v>Comunicaciones</v>
      </c>
      <c r="T83" s="19">
        <f t="shared" si="1"/>
        <v>0.73333333333333328</v>
      </c>
      <c r="U83" s="22" t="s">
        <v>44</v>
      </c>
      <c r="V83" s="24" t="s">
        <v>45</v>
      </c>
      <c r="W83" s="167">
        <v>24200000</v>
      </c>
      <c r="X83" s="167">
        <v>8800000</v>
      </c>
    </row>
    <row r="84" spans="1:24" ht="90">
      <c r="A84" s="7" t="s">
        <v>361</v>
      </c>
      <c r="B84" s="9" t="s">
        <v>362</v>
      </c>
      <c r="C84" s="9" t="s">
        <v>190</v>
      </c>
      <c r="D84" s="11">
        <v>23200000</v>
      </c>
      <c r="E84" s="12">
        <f>COUNTIFS('Modificaciones al contrato'!A:A,"ADICIÓN",'Modificaciones al contrato'!B:B,A84)</f>
        <v>1</v>
      </c>
      <c r="F84" s="13">
        <f>SUMIF('Modificaciones al contrato'!B:B,A84,'Modificaciones al contrato'!F:F)</f>
        <v>11600000</v>
      </c>
      <c r="G84" s="13">
        <v>34800000</v>
      </c>
      <c r="H84" s="9" t="s">
        <v>180</v>
      </c>
      <c r="I84" s="8">
        <v>45313</v>
      </c>
      <c r="J84" s="8">
        <v>45433</v>
      </c>
      <c r="K84" s="15">
        <f>COUNTIFS('Modificaciones al contrato'!A:A,"PRORROGA",'Modificaciones al contrato'!B:B,A84)</f>
        <v>1</v>
      </c>
      <c r="L84" s="16">
        <v>45494</v>
      </c>
      <c r="M84" s="15">
        <f>COUNTIFS('Modificaciones al contrato'!A:A,"SUSPENSIÓN",'Modificaciones al contrato'!B:B,A84)</f>
        <v>0</v>
      </c>
      <c r="N84" s="15">
        <f>COUNTIFS('Modificaciones al contrato'!A:A,"REANUDACIÓN",'Modificaciones al contrato'!B:B,A84)</f>
        <v>0</v>
      </c>
      <c r="O84" s="15">
        <f>COUNTIFS('Modificaciones al contrato'!A:A,"MODIFICACIÓN",'Modificaciones al contrato'!B:B,A84)</f>
        <v>0</v>
      </c>
      <c r="P84" s="17" t="s">
        <v>40</v>
      </c>
      <c r="Q84" s="17" t="str">
        <f>IFERROR(VLOOKUP(P84,'Listas de Valores 2'!$A$1:$B$25,2,0),"")</f>
        <v>Contratación Directa</v>
      </c>
      <c r="R84" s="18" t="s">
        <v>157</v>
      </c>
      <c r="S84" s="10" t="str">
        <f>IFERROR(VLOOKUP(R84,'Listas de Valores 2'!$K$1:$L$1000,2,0),"")</f>
        <v>Dirección De Tecnología</v>
      </c>
      <c r="T84" s="19">
        <f t="shared" si="1"/>
        <v>0.71666666666666667</v>
      </c>
      <c r="U84" s="22" t="s">
        <v>44</v>
      </c>
      <c r="V84" s="24" t="s">
        <v>45</v>
      </c>
      <c r="W84" s="167">
        <v>24940000</v>
      </c>
      <c r="X84" s="167">
        <v>9860000</v>
      </c>
    </row>
    <row r="85" spans="1:24" ht="90">
      <c r="A85" s="7" t="s">
        <v>363</v>
      </c>
      <c r="B85" s="9" t="s">
        <v>364</v>
      </c>
      <c r="C85" s="9" t="s">
        <v>365</v>
      </c>
      <c r="D85" s="11">
        <v>14000000</v>
      </c>
      <c r="E85" s="12">
        <f>COUNTIFS('Modificaciones al contrato'!A:A,"ADICIÓN",'Modificaciones al contrato'!B:B,A85)</f>
        <v>1</v>
      </c>
      <c r="F85" s="13">
        <f>SUMIF('Modificaciones al contrato'!B:B,A85,'Modificaciones al contrato'!F:F)</f>
        <v>7000000</v>
      </c>
      <c r="G85" s="13">
        <v>21000000</v>
      </c>
      <c r="H85" s="9" t="s">
        <v>184</v>
      </c>
      <c r="I85" s="8">
        <v>45311</v>
      </c>
      <c r="J85" s="8">
        <v>45431</v>
      </c>
      <c r="K85" s="15">
        <f>COUNTIFS('Modificaciones al contrato'!A:A,"PRORROGA",'Modificaciones al contrato'!B:B,A85)</f>
        <v>1</v>
      </c>
      <c r="L85" s="16">
        <v>45492</v>
      </c>
      <c r="M85" s="15">
        <f>COUNTIFS('Modificaciones al contrato'!A:A,"SUSPENSIÓN",'Modificaciones al contrato'!B:B,A85)</f>
        <v>0</v>
      </c>
      <c r="N85" s="15">
        <f>COUNTIFS('Modificaciones al contrato'!A:A,"REANUDACIÓN",'Modificaciones al contrato'!B:B,A85)</f>
        <v>0</v>
      </c>
      <c r="O85" s="15">
        <f>COUNTIFS('Modificaciones al contrato'!A:A,"MODIFICACIÓN",'Modificaciones al contrato'!B:B,A85)</f>
        <v>0</v>
      </c>
      <c r="P85" s="17" t="s">
        <v>40</v>
      </c>
      <c r="Q85" s="17" t="str">
        <f>IFERROR(VLOOKUP(P85,'Listas de Valores 2'!$A$1:$B$25,2,0),"")</f>
        <v>Contratación Directa</v>
      </c>
      <c r="R85" s="18" t="s">
        <v>185</v>
      </c>
      <c r="S85" s="10" t="str">
        <f>IFERROR(VLOOKUP(R85,'Listas de Valores 2'!$K$1:$L$1000,2,0),"")</f>
        <v>Vicerrectoría Académica</v>
      </c>
      <c r="T85" s="19">
        <f t="shared" si="1"/>
        <v>0.72777776190476196</v>
      </c>
      <c r="U85" s="22" t="s">
        <v>44</v>
      </c>
      <c r="V85" s="24" t="s">
        <v>45</v>
      </c>
      <c r="W85" s="167">
        <v>15283333</v>
      </c>
      <c r="X85" s="167">
        <v>5716667</v>
      </c>
    </row>
    <row r="86" spans="1:24" ht="105">
      <c r="A86" s="7" t="s">
        <v>366</v>
      </c>
      <c r="B86" s="9" t="s">
        <v>367</v>
      </c>
      <c r="C86" s="9" t="s">
        <v>368</v>
      </c>
      <c r="D86" s="11">
        <v>25600000</v>
      </c>
      <c r="E86" s="12">
        <f>COUNTIFS('Modificaciones al contrato'!A:A,"ADICIÓN",'Modificaciones al contrato'!B:B,A86)</f>
        <v>1</v>
      </c>
      <c r="F86" s="13">
        <f>SUMIF('Modificaciones al contrato'!B:B,A86,'Modificaciones al contrato'!F:F)</f>
        <v>12800000</v>
      </c>
      <c r="G86" s="13">
        <v>38400000</v>
      </c>
      <c r="H86" s="9" t="s">
        <v>369</v>
      </c>
      <c r="I86" s="8">
        <v>45310</v>
      </c>
      <c r="J86" s="8">
        <v>45430</v>
      </c>
      <c r="K86" s="15">
        <f>COUNTIFS('Modificaciones al contrato'!A:A,"PRORROGA",'Modificaciones al contrato'!B:B,A86)</f>
        <v>1</v>
      </c>
      <c r="L86" s="16">
        <v>45491</v>
      </c>
      <c r="M86" s="15">
        <f>COUNTIFS('Modificaciones al contrato'!A:A,"SUSPENSIÓN",'Modificaciones al contrato'!B:B,A86)</f>
        <v>0</v>
      </c>
      <c r="N86" s="15">
        <f>COUNTIFS('Modificaciones al contrato'!A:A,"REANUDACIÓN",'Modificaciones al contrato'!B:B,A86)</f>
        <v>0</v>
      </c>
      <c r="O86" s="15">
        <f>COUNTIFS('Modificaciones al contrato'!A:A,"MODIFICACIÓN",'Modificaciones al contrato'!B:B,A86)</f>
        <v>1</v>
      </c>
      <c r="P86" s="17" t="s">
        <v>40</v>
      </c>
      <c r="Q86" s="17" t="str">
        <f>IFERROR(VLOOKUP(P86,'Listas de Valores 2'!$A$1:$B$25,2,0),"")</f>
        <v>Contratación Directa</v>
      </c>
      <c r="R86" s="18" t="s">
        <v>314</v>
      </c>
      <c r="S86" s="10" t="str">
        <f>IFERROR(VLOOKUP(R86,'Listas de Valores 2'!$K$1:$L$1000,2,0),"")</f>
        <v>Vicerrectoría Administrativa Y Financiera</v>
      </c>
      <c r="T86" s="19">
        <f t="shared" si="1"/>
        <v>0.73333333333333328</v>
      </c>
      <c r="U86" s="22" t="s">
        <v>44</v>
      </c>
      <c r="V86" s="24" t="s">
        <v>45</v>
      </c>
      <c r="W86" s="167">
        <v>28160000</v>
      </c>
      <c r="X86" s="167">
        <v>10240000</v>
      </c>
    </row>
    <row r="87" spans="1:24" ht="105">
      <c r="A87" s="7" t="s">
        <v>370</v>
      </c>
      <c r="B87" s="9" t="s">
        <v>371</v>
      </c>
      <c r="C87" s="9" t="s">
        <v>372</v>
      </c>
      <c r="D87" s="11">
        <v>11400000</v>
      </c>
      <c r="E87" s="12">
        <f>COUNTIFS('Modificaciones al contrato'!A:A,"ADICIÓN",'Modificaciones al contrato'!B:B,A87)</f>
        <v>1</v>
      </c>
      <c r="F87" s="13">
        <f>SUMIF('Modificaciones al contrato'!B:B,A87,'Modificaciones al contrato'!F:F)</f>
        <v>5700000</v>
      </c>
      <c r="G87" s="13">
        <v>17100000</v>
      </c>
      <c r="H87" s="9" t="s">
        <v>356</v>
      </c>
      <c r="I87" s="8">
        <v>45313</v>
      </c>
      <c r="J87" s="8">
        <v>45433</v>
      </c>
      <c r="K87" s="15">
        <f>COUNTIFS('Modificaciones al contrato'!A:A,"PRORROGA",'Modificaciones al contrato'!B:B,A87)</f>
        <v>1</v>
      </c>
      <c r="L87" s="16">
        <v>45494</v>
      </c>
      <c r="M87" s="15">
        <f>COUNTIFS('Modificaciones al contrato'!A:A,"SUSPENSIÓN",'Modificaciones al contrato'!B:B,A87)</f>
        <v>0</v>
      </c>
      <c r="N87" s="15">
        <f>COUNTIFS('Modificaciones al contrato'!A:A,"REANUDACIÓN",'Modificaciones al contrato'!B:B,A87)</f>
        <v>0</v>
      </c>
      <c r="O87" s="15">
        <f>COUNTIFS('Modificaciones al contrato'!A:A,"MODIFICACIÓN",'Modificaciones al contrato'!B:B,A87)</f>
        <v>0</v>
      </c>
      <c r="P87" s="17" t="s">
        <v>40</v>
      </c>
      <c r="Q87" s="17" t="str">
        <f>IFERROR(VLOOKUP(P87,'Listas de Valores 2'!$A$1:$B$25,2,0),"")</f>
        <v>Contratación Directa</v>
      </c>
      <c r="R87" s="18" t="s">
        <v>314</v>
      </c>
      <c r="S87" s="10" t="str">
        <f>IFERROR(VLOOKUP(R87,'Listas de Valores 2'!$K$1:$L$1000,2,0),"")</f>
        <v>Vicerrectoría Administrativa Y Financiera</v>
      </c>
      <c r="T87" s="19">
        <f t="shared" si="1"/>
        <v>0.71666666666666667</v>
      </c>
      <c r="U87" s="22" t="s">
        <v>44</v>
      </c>
      <c r="V87" s="24" t="s">
        <v>45</v>
      </c>
      <c r="W87" s="167">
        <v>12255000</v>
      </c>
      <c r="X87" s="167">
        <v>4845000</v>
      </c>
    </row>
    <row r="88" spans="1:24" ht="90">
      <c r="A88" s="7" t="s">
        <v>373</v>
      </c>
      <c r="B88" s="9" t="s">
        <v>374</v>
      </c>
      <c r="C88" s="9" t="s">
        <v>375</v>
      </c>
      <c r="D88" s="11">
        <v>23200000</v>
      </c>
      <c r="E88" s="12">
        <f>COUNTIFS('Modificaciones al contrato'!A:A,"ADICIÓN",'Modificaciones al contrato'!B:B,A88)</f>
        <v>1</v>
      </c>
      <c r="F88" s="13">
        <f>SUMIF('Modificaciones al contrato'!B:B,A88,'Modificaciones al contrato'!F:F)</f>
        <v>11600000</v>
      </c>
      <c r="G88" s="13">
        <v>34800000</v>
      </c>
      <c r="H88" s="9" t="s">
        <v>180</v>
      </c>
      <c r="I88" s="8">
        <v>45313</v>
      </c>
      <c r="J88" s="8">
        <v>45433</v>
      </c>
      <c r="K88" s="15">
        <f>COUNTIFS('Modificaciones al contrato'!A:A,"PRORROGA",'Modificaciones al contrato'!B:B,A88)</f>
        <v>1</v>
      </c>
      <c r="L88" s="16">
        <v>45494</v>
      </c>
      <c r="M88" s="15">
        <f>COUNTIFS('Modificaciones al contrato'!A:A,"SUSPENSIÓN",'Modificaciones al contrato'!B:B,A88)</f>
        <v>0</v>
      </c>
      <c r="N88" s="15">
        <f>COUNTIFS('Modificaciones al contrato'!A:A,"REANUDACIÓN",'Modificaciones al contrato'!B:B,A88)</f>
        <v>0</v>
      </c>
      <c r="O88" s="15">
        <f>COUNTIFS('Modificaciones al contrato'!A:A,"MODIFICACIÓN",'Modificaciones al contrato'!B:B,A88)</f>
        <v>0</v>
      </c>
      <c r="P88" s="17" t="s">
        <v>40</v>
      </c>
      <c r="Q88" s="17" t="str">
        <f>IFERROR(VLOOKUP(P88,'Listas de Valores 2'!$A$1:$B$25,2,0),"")</f>
        <v>Contratación Directa</v>
      </c>
      <c r="R88" s="18" t="s">
        <v>41</v>
      </c>
      <c r="S88" s="10" t="str">
        <f>IFERROR(VLOOKUP(R88,'Listas de Valores 2'!$K$1:$L$1000,2,0),"")</f>
        <v>Dirección De Tecnología</v>
      </c>
      <c r="T88" s="19">
        <f t="shared" si="1"/>
        <v>0.71666666666666667</v>
      </c>
      <c r="U88" s="22" t="s">
        <v>44</v>
      </c>
      <c r="V88" s="24" t="s">
        <v>45</v>
      </c>
      <c r="W88" s="167">
        <v>24940000</v>
      </c>
      <c r="X88" s="167">
        <v>9860000</v>
      </c>
    </row>
    <row r="89" spans="1:24" ht="90">
      <c r="A89" s="7" t="s">
        <v>376</v>
      </c>
      <c r="B89" s="9" t="s">
        <v>377</v>
      </c>
      <c r="C89" s="9" t="s">
        <v>221</v>
      </c>
      <c r="D89" s="11">
        <v>15225216</v>
      </c>
      <c r="E89" s="12">
        <f>COUNTIFS('Modificaciones al contrato'!A:A,"ADICIÓN",'Modificaciones al contrato'!B:B,A89)</f>
        <v>1</v>
      </c>
      <c r="F89" s="13">
        <f>SUMIF('Modificaciones al contrato'!B:B,A89,'Modificaciones al contrato'!F:F)</f>
        <v>7612608</v>
      </c>
      <c r="G89" s="13">
        <v>22837824</v>
      </c>
      <c r="H89" s="9" t="s">
        <v>180</v>
      </c>
      <c r="I89" s="8">
        <v>45313</v>
      </c>
      <c r="J89" s="8">
        <v>45433</v>
      </c>
      <c r="K89" s="15">
        <f>COUNTIFS('Modificaciones al contrato'!A:A,"PRORROGA",'Modificaciones al contrato'!B:B,A89)</f>
        <v>1</v>
      </c>
      <c r="L89" s="16">
        <v>45494</v>
      </c>
      <c r="M89" s="15">
        <f>COUNTIFS('Modificaciones al contrato'!A:A,"SUSPENSIÓN",'Modificaciones al contrato'!B:B,A89)</f>
        <v>0</v>
      </c>
      <c r="N89" s="15">
        <f>COUNTIFS('Modificaciones al contrato'!A:A,"REANUDACIÓN",'Modificaciones al contrato'!B:B,A89)</f>
        <v>0</v>
      </c>
      <c r="O89" s="15">
        <f>COUNTIFS('Modificaciones al contrato'!A:A,"MODIFICACIÓN",'Modificaciones al contrato'!B:B,A89)</f>
        <v>0</v>
      </c>
      <c r="P89" s="17" t="s">
        <v>40</v>
      </c>
      <c r="Q89" s="17" t="str">
        <f>IFERROR(VLOOKUP(P89,'Listas de Valores 2'!$A$1:$B$25,2,0),"")</f>
        <v>Contratación Directa</v>
      </c>
      <c r="R89" s="18" t="s">
        <v>222</v>
      </c>
      <c r="S89" s="10" t="str">
        <f>IFERROR(VLOOKUP(R89,'Listas de Valores 2'!$K$1:$L$1000,2,0),"")</f>
        <v>Dirección De Tecnología</v>
      </c>
      <c r="T89" s="19">
        <f t="shared" si="1"/>
        <v>0.71666665790926487</v>
      </c>
      <c r="U89" s="22" t="s">
        <v>44</v>
      </c>
      <c r="V89" s="24" t="s">
        <v>45</v>
      </c>
      <c r="W89" s="167">
        <v>16367107</v>
      </c>
      <c r="X89" s="167">
        <v>6470717</v>
      </c>
    </row>
    <row r="90" spans="1:24" ht="90">
      <c r="A90" s="7" t="s">
        <v>378</v>
      </c>
      <c r="B90" s="9" t="s">
        <v>379</v>
      </c>
      <c r="C90" s="9" t="s">
        <v>380</v>
      </c>
      <c r="D90" s="11">
        <v>17037024</v>
      </c>
      <c r="E90" s="12">
        <f>COUNTIFS('Modificaciones al contrato'!A:A,"ADICIÓN",'Modificaciones al contrato'!B:B,A90)</f>
        <v>1</v>
      </c>
      <c r="F90" s="13">
        <f>SUMIF('Modificaciones al contrato'!B:B,A90,'Modificaciones al contrato'!F:F)</f>
        <v>8518512</v>
      </c>
      <c r="G90" s="13">
        <v>25555536</v>
      </c>
      <c r="H90" s="9" t="s">
        <v>180</v>
      </c>
      <c r="I90" s="8">
        <v>45313</v>
      </c>
      <c r="J90" s="8">
        <v>45433</v>
      </c>
      <c r="K90" s="15">
        <f>COUNTIFS('Modificaciones al contrato'!A:A,"PRORROGA",'Modificaciones al contrato'!B:B,A90)</f>
        <v>1</v>
      </c>
      <c r="L90" s="16">
        <v>45494</v>
      </c>
      <c r="M90" s="15">
        <f>COUNTIFS('Modificaciones al contrato'!A:A,"SUSPENSIÓN",'Modificaciones al contrato'!B:B,A90)</f>
        <v>0</v>
      </c>
      <c r="N90" s="15">
        <f>COUNTIFS('Modificaciones al contrato'!A:A,"REANUDACIÓN",'Modificaciones al contrato'!B:B,A90)</f>
        <v>0</v>
      </c>
      <c r="O90" s="15">
        <f>COUNTIFS('Modificaciones al contrato'!A:A,"MODIFICACIÓN",'Modificaciones al contrato'!B:B,A90)</f>
        <v>0</v>
      </c>
      <c r="P90" s="17" t="s">
        <v>40</v>
      </c>
      <c r="Q90" s="17" t="str">
        <f>IFERROR(VLOOKUP(P90,'Listas de Valores 2'!$A$1:$B$25,2,0),"")</f>
        <v>Contratación Directa</v>
      </c>
      <c r="R90" s="18" t="s">
        <v>222</v>
      </c>
      <c r="S90" s="10" t="str">
        <f>IFERROR(VLOOKUP(R90,'Listas de Valores 2'!$K$1:$L$1000,2,0),"")</f>
        <v>Dirección De Tecnología</v>
      </c>
      <c r="T90" s="19">
        <f t="shared" si="1"/>
        <v>0.71666667449275956</v>
      </c>
      <c r="U90" s="22" t="s">
        <v>44</v>
      </c>
      <c r="V90" s="24" t="s">
        <v>45</v>
      </c>
      <c r="W90" s="167">
        <v>18314801</v>
      </c>
      <c r="X90" s="167">
        <v>7240735</v>
      </c>
    </row>
    <row r="91" spans="1:24" ht="90">
      <c r="A91" s="7" t="s">
        <v>381</v>
      </c>
      <c r="B91" s="9" t="s">
        <v>382</v>
      </c>
      <c r="C91" s="9" t="s">
        <v>38</v>
      </c>
      <c r="D91" s="11">
        <v>26352000</v>
      </c>
      <c r="E91" s="12">
        <f>COUNTIFS('Modificaciones al contrato'!A:A,"ADICIÓN",'Modificaciones al contrato'!B:B,A91)</f>
        <v>1</v>
      </c>
      <c r="F91" s="13">
        <f>SUMIF('Modificaciones al contrato'!B:B,A91,'Modificaciones al contrato'!F:F)</f>
        <v>13176000</v>
      </c>
      <c r="G91" s="13">
        <v>39528000</v>
      </c>
      <c r="H91" s="9" t="s">
        <v>180</v>
      </c>
      <c r="I91" s="8">
        <v>45313</v>
      </c>
      <c r="J91" s="8">
        <v>45433</v>
      </c>
      <c r="K91" s="15">
        <f>COUNTIFS('Modificaciones al contrato'!A:A,"PRORROGA",'Modificaciones al contrato'!B:B,A91)</f>
        <v>1</v>
      </c>
      <c r="L91" s="16">
        <v>45494</v>
      </c>
      <c r="M91" s="15">
        <f>COUNTIFS('Modificaciones al contrato'!A:A,"SUSPENSIÓN",'Modificaciones al contrato'!B:B,A91)</f>
        <v>0</v>
      </c>
      <c r="N91" s="15">
        <f>COUNTIFS('Modificaciones al contrato'!A:A,"REANUDACIÓN",'Modificaciones al contrato'!B:B,A91)</f>
        <v>0</v>
      </c>
      <c r="O91" s="15">
        <f>COUNTIFS('Modificaciones al contrato'!A:A,"MODIFICACIÓN",'Modificaciones al contrato'!B:B,A91)</f>
        <v>0</v>
      </c>
      <c r="P91" s="17" t="s">
        <v>40</v>
      </c>
      <c r="Q91" s="17" t="str">
        <f>IFERROR(VLOOKUP(P91,'Listas de Valores 2'!$A$1:$B$25,2,0),"")</f>
        <v>Contratación Directa</v>
      </c>
      <c r="R91" s="18" t="s">
        <v>41</v>
      </c>
      <c r="S91" s="10" t="str">
        <f>IFERROR(VLOOKUP(R91,'Listas de Valores 2'!$K$1:$L$1000,2,0),"")</f>
        <v>Dirección De Tecnología</v>
      </c>
      <c r="T91" s="19">
        <f t="shared" si="1"/>
        <v>0.71666666666666667</v>
      </c>
      <c r="U91" s="22" t="s">
        <v>44</v>
      </c>
      <c r="V91" s="24" t="s">
        <v>45</v>
      </c>
      <c r="W91" s="167">
        <v>28328400</v>
      </c>
      <c r="X91" s="167">
        <v>11199600</v>
      </c>
    </row>
    <row r="92" spans="1:24" ht="90">
      <c r="A92" s="7" t="s">
        <v>383</v>
      </c>
      <c r="B92" s="9" t="s">
        <v>384</v>
      </c>
      <c r="C92" s="9" t="s">
        <v>38</v>
      </c>
      <c r="D92" s="11">
        <v>23200000</v>
      </c>
      <c r="E92" s="12">
        <f>COUNTIFS('Modificaciones al contrato'!A:A,"ADICIÓN",'Modificaciones al contrato'!B:B,A92)</f>
        <v>1</v>
      </c>
      <c r="F92" s="13">
        <f>SUMIF('Modificaciones al contrato'!B:B,A92,'Modificaciones al contrato'!F:F)</f>
        <v>11600000</v>
      </c>
      <c r="G92" s="13">
        <v>34800000</v>
      </c>
      <c r="H92" s="9" t="s">
        <v>385</v>
      </c>
      <c r="I92" s="8">
        <v>45313</v>
      </c>
      <c r="J92" s="8">
        <v>45433</v>
      </c>
      <c r="K92" s="15">
        <f>COUNTIFS('Modificaciones al contrato'!A:A,"PRORROGA",'Modificaciones al contrato'!B:B,A92)</f>
        <v>1</v>
      </c>
      <c r="L92" s="16">
        <v>45494</v>
      </c>
      <c r="M92" s="15">
        <f>COUNTIFS('Modificaciones al contrato'!A:A,"SUSPENSIÓN",'Modificaciones al contrato'!B:B,A92)</f>
        <v>1</v>
      </c>
      <c r="N92" s="15">
        <f>COUNTIFS('Modificaciones al contrato'!A:A,"REANUDACIÓN",'Modificaciones al contrato'!B:B,A92)</f>
        <v>0</v>
      </c>
      <c r="O92" s="15">
        <f>COUNTIFS('Modificaciones al contrato'!A:A,"MODIFICACIÓN",'Modificaciones al contrato'!B:B,A92)</f>
        <v>0</v>
      </c>
      <c r="P92" s="17" t="s">
        <v>40</v>
      </c>
      <c r="Q92" s="17" t="str">
        <f>IFERROR(VLOOKUP(P92,'Listas de Valores 2'!$A$1:$B$25,2,0),"")</f>
        <v>Contratación Directa</v>
      </c>
      <c r="R92" s="18" t="s">
        <v>41</v>
      </c>
      <c r="S92" s="10" t="str">
        <f>IFERROR(VLOOKUP(R92,'Listas de Valores 2'!$K$1:$L$1000,2,0),"")</f>
        <v>Dirección De Tecnología</v>
      </c>
      <c r="T92" s="19">
        <f t="shared" si="1"/>
        <v>0.71666666666666667</v>
      </c>
      <c r="U92" s="22" t="s">
        <v>44</v>
      </c>
      <c r="V92" s="24" t="s">
        <v>45</v>
      </c>
      <c r="W92" s="167">
        <v>24940000</v>
      </c>
      <c r="X92" s="167">
        <v>9860000</v>
      </c>
    </row>
    <row r="93" spans="1:24" ht="44.25" customHeight="1">
      <c r="A93" s="7" t="s">
        <v>386</v>
      </c>
      <c r="B93" s="9" t="s">
        <v>387</v>
      </c>
      <c r="C93" s="9" t="s">
        <v>142</v>
      </c>
      <c r="D93" s="11">
        <v>26352000</v>
      </c>
      <c r="E93" s="12">
        <f>COUNTIFS('Modificaciones al contrato'!A:A,"ADICIÓN",'Modificaciones al contrato'!B:B,A93)</f>
        <v>1</v>
      </c>
      <c r="F93" s="13">
        <f>SUMIF('Modificaciones al contrato'!B:B,A93,'Modificaciones al contrato'!F:F)</f>
        <v>13176000</v>
      </c>
      <c r="G93" s="13">
        <v>39528000</v>
      </c>
      <c r="H93" s="9" t="s">
        <v>388</v>
      </c>
      <c r="I93" s="8">
        <v>45313</v>
      </c>
      <c r="J93" s="8">
        <v>45433</v>
      </c>
      <c r="K93" s="15">
        <f>COUNTIFS('Modificaciones al contrato'!A:A,"PRORROGA",'Modificaciones al contrato'!B:B,A93)</f>
        <v>1</v>
      </c>
      <c r="L93" s="16">
        <v>45494</v>
      </c>
      <c r="M93" s="15">
        <f>COUNTIFS('Modificaciones al contrato'!A:A,"SUSPENSIÓN",'Modificaciones al contrato'!B:B,A93)</f>
        <v>0</v>
      </c>
      <c r="N93" s="15">
        <f>COUNTIFS('Modificaciones al contrato'!A:A,"REANUDACIÓN",'Modificaciones al contrato'!B:B,A93)</f>
        <v>0</v>
      </c>
      <c r="O93" s="15">
        <f>COUNTIFS('Modificaciones al contrato'!A:A,"MODIFICACIÓN",'Modificaciones al contrato'!B:B,A93)</f>
        <v>0</v>
      </c>
      <c r="P93" s="17" t="s">
        <v>40</v>
      </c>
      <c r="Q93" s="17" t="str">
        <f>IFERROR(VLOOKUP(P93,'Listas de Valores 2'!$A$1:$B$25,2,0),"")</f>
        <v>Contratación Directa</v>
      </c>
      <c r="R93" s="18" t="s">
        <v>144</v>
      </c>
      <c r="S93" s="10" t="str">
        <f>IFERROR(VLOOKUP(R93,'Listas de Valores 2'!$K$1:$L$1000,2,0),"")</f>
        <v>Dirección De Tecnología</v>
      </c>
      <c r="T93" s="19">
        <f t="shared" si="1"/>
        <v>0.71666666666666667</v>
      </c>
      <c r="U93" s="22" t="s">
        <v>44</v>
      </c>
      <c r="V93" s="24" t="s">
        <v>45</v>
      </c>
      <c r="W93" s="167">
        <v>28328400</v>
      </c>
      <c r="X93" s="167">
        <v>11199600</v>
      </c>
    </row>
    <row r="94" spans="1:24" ht="120">
      <c r="A94" s="7" t="s">
        <v>389</v>
      </c>
      <c r="B94" s="9" t="s">
        <v>390</v>
      </c>
      <c r="C94" s="9" t="s">
        <v>391</v>
      </c>
      <c r="D94" s="11">
        <v>35360000</v>
      </c>
      <c r="E94" s="12">
        <f>COUNTIFS('Modificaciones al contrato'!A:A,"ADICIÓN",'Modificaciones al contrato'!B:B,A94)</f>
        <v>1</v>
      </c>
      <c r="F94" s="13">
        <f>SUMIF('Modificaciones al contrato'!B:B,A94,'Modificaciones al contrato'!F:F)</f>
        <v>17680000</v>
      </c>
      <c r="G94" s="13">
        <v>53040000</v>
      </c>
      <c r="H94" s="9" t="s">
        <v>392</v>
      </c>
      <c r="I94" s="8">
        <v>45313</v>
      </c>
      <c r="J94" s="8">
        <v>45433</v>
      </c>
      <c r="K94" s="15">
        <f>COUNTIFS('Modificaciones al contrato'!A:A,"PRORROGA",'Modificaciones al contrato'!B:B,A94)</f>
        <v>1</v>
      </c>
      <c r="L94" s="16">
        <v>45494</v>
      </c>
      <c r="M94" s="15">
        <f>COUNTIFS('Modificaciones al contrato'!A:A,"SUSPENSIÓN",'Modificaciones al contrato'!B:B,A94)</f>
        <v>0</v>
      </c>
      <c r="N94" s="15">
        <f>COUNTIFS('Modificaciones al contrato'!A:A,"REANUDACIÓN",'Modificaciones al contrato'!B:B,A94)</f>
        <v>0</v>
      </c>
      <c r="O94" s="15">
        <f>COUNTIFS('Modificaciones al contrato'!A:A,"MODIFICACIÓN",'Modificaciones al contrato'!B:B,A94)</f>
        <v>1</v>
      </c>
      <c r="P94" s="17" t="s">
        <v>40</v>
      </c>
      <c r="Q94" s="17" t="str">
        <f>IFERROR(VLOOKUP(P94,'Listas de Valores 2'!$A$1:$B$25,2,0),"")</f>
        <v>Contratación Directa</v>
      </c>
      <c r="R94" s="18" t="s">
        <v>248</v>
      </c>
      <c r="S94" s="10" t="str">
        <f>IFERROR(VLOOKUP(R94,'Listas de Valores 2'!$K$1:$L$1000,2,0),"")</f>
        <v>Rectoría</v>
      </c>
      <c r="T94" s="19">
        <f t="shared" si="1"/>
        <v>0.71666666666666667</v>
      </c>
      <c r="U94" s="22" t="s">
        <v>44</v>
      </c>
      <c r="V94" s="24" t="s">
        <v>45</v>
      </c>
      <c r="W94" s="167">
        <v>38012000</v>
      </c>
      <c r="X94" s="167">
        <v>15028000</v>
      </c>
    </row>
    <row r="95" spans="1:24" ht="90">
      <c r="A95" s="7" t="s">
        <v>393</v>
      </c>
      <c r="B95" s="9" t="s">
        <v>394</v>
      </c>
      <c r="C95" s="9" t="s">
        <v>38</v>
      </c>
      <c r="D95" s="11">
        <v>26352000</v>
      </c>
      <c r="E95" s="12">
        <f>COUNTIFS('Modificaciones al contrato'!A:A,"ADICIÓN",'Modificaciones al contrato'!B:B,A95)</f>
        <v>1</v>
      </c>
      <c r="F95" s="13">
        <f>SUMIF('Modificaciones al contrato'!B:B,A95,'Modificaciones al contrato'!F:F)</f>
        <v>39528000</v>
      </c>
      <c r="G95" s="13">
        <v>65880000</v>
      </c>
      <c r="H95" s="9" t="s">
        <v>395</v>
      </c>
      <c r="I95" s="31">
        <v>45314</v>
      </c>
      <c r="J95" s="31">
        <v>45434</v>
      </c>
      <c r="K95" s="15">
        <f>COUNTIFS('Modificaciones al contrato'!A:A,"PRORROGA",'Modificaciones al contrato'!B:B,A95)</f>
        <v>1</v>
      </c>
      <c r="L95" s="16">
        <v>45495</v>
      </c>
      <c r="M95" s="15">
        <f>COUNTIFS('Modificaciones al contrato'!A:A,"SUSPENSIÓN",'Modificaciones al contrato'!B:B,A95)</f>
        <v>0</v>
      </c>
      <c r="N95" s="15">
        <f>COUNTIFS('Modificaciones al contrato'!A:A,"REANUDACIÓN",'Modificaciones al contrato'!B:B,A95)</f>
        <v>0</v>
      </c>
      <c r="O95" s="15">
        <f>COUNTIFS('Modificaciones al contrato'!A:A,"MODIFICACIÓN",'Modificaciones al contrato'!B:B,A95)</f>
        <v>0</v>
      </c>
      <c r="P95" s="17" t="s">
        <v>40</v>
      </c>
      <c r="Q95" s="17" t="str">
        <f>IFERROR(VLOOKUP(P95,'Listas de Valores 2'!$A$1:$B$25,2,0),"")</f>
        <v>Contratación Directa</v>
      </c>
      <c r="R95" s="18" t="s">
        <v>41</v>
      </c>
      <c r="S95" s="10" t="str">
        <f>IFERROR(VLOOKUP(R95,'Listas de Valores 2'!$K$1:$L$1000,2,0),"")</f>
        <v>Dirección De Tecnología</v>
      </c>
      <c r="T95" s="19">
        <f t="shared" si="1"/>
        <v>0.42666666666666669</v>
      </c>
      <c r="U95" s="22" t="s">
        <v>44</v>
      </c>
      <c r="V95" s="24" t="s">
        <v>45</v>
      </c>
      <c r="W95" s="167">
        <v>28108800</v>
      </c>
      <c r="X95" s="167">
        <v>11419200</v>
      </c>
    </row>
    <row r="96" spans="1:24" ht="90">
      <c r="A96" s="7" t="s">
        <v>396</v>
      </c>
      <c r="B96" s="9" t="s">
        <v>397</v>
      </c>
      <c r="C96" s="9" t="s">
        <v>398</v>
      </c>
      <c r="D96" s="11">
        <v>24643852</v>
      </c>
      <c r="E96" s="12">
        <f>COUNTIFS('Modificaciones al contrato'!A:A,"ADICIÓN",'Modificaciones al contrato'!B:B,A96)</f>
        <v>1</v>
      </c>
      <c r="F96" s="13">
        <f>SUMIF('Modificaciones al contrato'!B:B,A96,'Modificaciones al contrato'!F:F)</f>
        <v>24643852</v>
      </c>
      <c r="G96" s="13">
        <v>49287704</v>
      </c>
      <c r="H96" s="9" t="s">
        <v>399</v>
      </c>
      <c r="I96" s="31">
        <v>45311</v>
      </c>
      <c r="J96" s="31">
        <v>45431</v>
      </c>
      <c r="K96" s="15">
        <f>COUNTIFS('Modificaciones al contrato'!A:A,"PRORROGA",'Modificaciones al contrato'!B:B,A96)</f>
        <v>1</v>
      </c>
      <c r="L96" s="16">
        <v>45492</v>
      </c>
      <c r="M96" s="15">
        <f>COUNTIFS('Modificaciones al contrato'!A:A,"SUSPENSIÓN",'Modificaciones al contrato'!B:B,A96)</f>
        <v>0</v>
      </c>
      <c r="N96" s="15">
        <f>COUNTIFS('Modificaciones al contrato'!A:A,"REANUDACIÓN",'Modificaciones al contrato'!B:B,A96)</f>
        <v>0</v>
      </c>
      <c r="O96" s="15">
        <f>COUNTIFS('Modificaciones al contrato'!A:A,"MODIFICACIÓN",'Modificaciones al contrato'!B:B,A96)</f>
        <v>0</v>
      </c>
      <c r="P96" s="17" t="s">
        <v>40</v>
      </c>
      <c r="Q96" s="17" t="str">
        <f>IFERROR(VLOOKUP(P96,'Listas de Valores 2'!$A$1:$B$25,2,0),"")</f>
        <v>Contratación Directa</v>
      </c>
      <c r="R96" s="18" t="s">
        <v>352</v>
      </c>
      <c r="S96" s="10" t="str">
        <f>IFERROR(VLOOKUP(R96,'Listas de Valores 2'!$K$1:$L$1000,2,0),"")</f>
        <v>Vicerrectoría Académica</v>
      </c>
      <c r="T96" s="19">
        <f t="shared" si="1"/>
        <v>0.54583333806744172</v>
      </c>
      <c r="U96" s="22" t="s">
        <v>44</v>
      </c>
      <c r="V96" s="24" t="s">
        <v>45</v>
      </c>
      <c r="W96" s="167">
        <v>26902872</v>
      </c>
      <c r="X96" s="167">
        <v>10062906</v>
      </c>
    </row>
    <row r="97" spans="1:24" ht="90">
      <c r="A97" s="7" t="s">
        <v>400</v>
      </c>
      <c r="B97" s="9" t="s">
        <v>401</v>
      </c>
      <c r="C97" s="9" t="s">
        <v>402</v>
      </c>
      <c r="D97" s="11">
        <v>8080000</v>
      </c>
      <c r="E97" s="12">
        <f>COUNTIFS('Modificaciones al contrato'!A:A,"ADICIÓN",'Modificaciones al contrato'!B:B,A97)</f>
        <v>1</v>
      </c>
      <c r="F97" s="13">
        <f>SUMIF('Modificaciones al contrato'!B:B,A97,'Modificaciones al contrato'!F:F)</f>
        <v>4040000</v>
      </c>
      <c r="G97" s="13">
        <v>12120000</v>
      </c>
      <c r="H97" s="9" t="s">
        <v>403</v>
      </c>
      <c r="I97" s="31">
        <v>45314</v>
      </c>
      <c r="J97" s="31">
        <v>45434</v>
      </c>
      <c r="K97" s="15">
        <f>COUNTIFS('Modificaciones al contrato'!A:A,"PRORROGA",'Modificaciones al contrato'!B:B,A97)</f>
        <v>1</v>
      </c>
      <c r="L97" s="16">
        <v>45495</v>
      </c>
      <c r="M97" s="15">
        <f>COUNTIFS('Modificaciones al contrato'!A:A,"SUSPENSIÓN",'Modificaciones al contrato'!B:B,A97)</f>
        <v>0</v>
      </c>
      <c r="N97" s="15">
        <f>COUNTIFS('Modificaciones al contrato'!A:A,"REANUDACIÓN",'Modificaciones al contrato'!B:B,A97)</f>
        <v>0</v>
      </c>
      <c r="O97" s="15">
        <f>COUNTIFS('Modificaciones al contrato'!A:A,"MODIFICACIÓN",'Modificaciones al contrato'!B:B,A97)</f>
        <v>0</v>
      </c>
      <c r="P97" s="17" t="s">
        <v>40</v>
      </c>
      <c r="Q97" s="17" t="str">
        <f>IFERROR(VLOOKUP(P97,'Listas de Valores 2'!$A$1:$B$25,2,0),"")</f>
        <v>Contratación Directa</v>
      </c>
      <c r="R97" s="18" t="s">
        <v>404</v>
      </c>
      <c r="S97" s="10" t="str">
        <f>IFERROR(VLOOKUP(R97,'Listas de Valores 2'!$K$1:$L$1000,2,0),"")</f>
        <v>Vicerrectoría Académica</v>
      </c>
      <c r="T97" s="19">
        <f t="shared" si="1"/>
        <v>0.71111113861386144</v>
      </c>
      <c r="U97" s="22" t="s">
        <v>44</v>
      </c>
      <c r="V97" s="24" t="s">
        <v>45</v>
      </c>
      <c r="W97" s="167">
        <v>8618667</v>
      </c>
      <c r="X97" s="167">
        <v>3501333</v>
      </c>
    </row>
    <row r="98" spans="1:24" ht="105">
      <c r="A98" s="7" t="s">
        <v>405</v>
      </c>
      <c r="B98" s="9" t="s">
        <v>406</v>
      </c>
      <c r="C98" s="9" t="s">
        <v>407</v>
      </c>
      <c r="D98" s="11">
        <v>14000000</v>
      </c>
      <c r="E98" s="12">
        <f>COUNTIFS('Modificaciones al contrato'!A:A,"ADICIÓN",'Modificaciones al contrato'!B:B,A98)</f>
        <v>1</v>
      </c>
      <c r="F98" s="13">
        <f>SUMIF('Modificaciones al contrato'!B:B,A98,'Modificaciones al contrato'!F:F)</f>
        <v>7000000</v>
      </c>
      <c r="G98" s="13">
        <v>21000000</v>
      </c>
      <c r="H98" s="9" t="s">
        <v>408</v>
      </c>
      <c r="I98" s="8">
        <v>45313</v>
      </c>
      <c r="J98" s="8">
        <v>45433</v>
      </c>
      <c r="K98" s="15">
        <f>COUNTIFS('Modificaciones al contrato'!A:A,"PRORROGA",'Modificaciones al contrato'!B:B,A98)</f>
        <v>1</v>
      </c>
      <c r="L98" s="16">
        <v>45494</v>
      </c>
      <c r="M98" s="15">
        <f>COUNTIFS('Modificaciones al contrato'!A:A,"SUSPENSIÓN",'Modificaciones al contrato'!B:B,A98)</f>
        <v>0</v>
      </c>
      <c r="N98" s="15">
        <f>COUNTIFS('Modificaciones al contrato'!A:A,"REANUDACIÓN",'Modificaciones al contrato'!B:B,A98)</f>
        <v>0</v>
      </c>
      <c r="O98" s="15">
        <f>COUNTIFS('Modificaciones al contrato'!A:A,"MODIFICACIÓN",'Modificaciones al contrato'!B:B,A98)</f>
        <v>0</v>
      </c>
      <c r="P98" s="17" t="s">
        <v>40</v>
      </c>
      <c r="Q98" s="17" t="str">
        <f>IFERROR(VLOOKUP(P98,'Listas de Valores 2'!$A$1:$B$25,2,0),"")</f>
        <v>Contratación Directa</v>
      </c>
      <c r="R98" s="18" t="s">
        <v>409</v>
      </c>
      <c r="S98" s="10" t="str">
        <f>IFERROR(VLOOKUP(R98,'Listas de Valores 2'!$K$1:$L$1000,2,0),"")</f>
        <v>Vicerrectoría Administrativa Y Financiera</v>
      </c>
      <c r="T98" s="19">
        <f t="shared" si="1"/>
        <v>0.71666666666666667</v>
      </c>
      <c r="U98" s="22" t="s">
        <v>44</v>
      </c>
      <c r="V98" s="24" t="s">
        <v>45</v>
      </c>
      <c r="W98" s="167">
        <v>15050000</v>
      </c>
      <c r="X98" s="167">
        <v>5950000</v>
      </c>
    </row>
    <row r="99" spans="1:24" ht="90">
      <c r="A99" s="7" t="s">
        <v>410</v>
      </c>
      <c r="B99" s="9" t="s">
        <v>411</v>
      </c>
      <c r="C99" s="9" t="s">
        <v>412</v>
      </c>
      <c r="D99" s="11">
        <v>26352000</v>
      </c>
      <c r="E99" s="12">
        <f>COUNTIFS('Modificaciones al contrato'!A:A,"ADICIÓN",'Modificaciones al contrato'!B:B,A99)</f>
        <v>1</v>
      </c>
      <c r="F99" s="13">
        <f>SUMIF('Modificaciones al contrato'!B:B,A99,'Modificaciones al contrato'!F:F)</f>
        <v>13176000</v>
      </c>
      <c r="G99" s="13">
        <v>39528000</v>
      </c>
      <c r="H99" s="9" t="s">
        <v>180</v>
      </c>
      <c r="I99" s="8">
        <v>45315</v>
      </c>
      <c r="J99" s="8">
        <v>45435</v>
      </c>
      <c r="K99" s="15">
        <f>COUNTIFS('Modificaciones al contrato'!A:A,"PRORROGA",'Modificaciones al contrato'!B:B,A99)</f>
        <v>1</v>
      </c>
      <c r="L99" s="16">
        <v>45496</v>
      </c>
      <c r="M99" s="15">
        <f>COUNTIFS('Modificaciones al contrato'!A:A,"SUSPENSIÓN",'Modificaciones al contrato'!B:B,A99)</f>
        <v>0</v>
      </c>
      <c r="N99" s="15">
        <f>COUNTIFS('Modificaciones al contrato'!A:A,"REANUDACIÓN",'Modificaciones al contrato'!B:B,A99)</f>
        <v>0</v>
      </c>
      <c r="O99" s="15">
        <f>COUNTIFS('Modificaciones al contrato'!A:A,"MODIFICACIÓN",'Modificaciones al contrato'!B:B,A99)</f>
        <v>0</v>
      </c>
      <c r="P99" s="17" t="s">
        <v>40</v>
      </c>
      <c r="Q99" s="17" t="str">
        <f>IFERROR(VLOOKUP(P99,'Listas de Valores 2'!$A$1:$B$25,2,0),"")</f>
        <v>Contratación Directa</v>
      </c>
      <c r="R99" s="18" t="s">
        <v>41</v>
      </c>
      <c r="S99" s="10" t="str">
        <f>IFERROR(VLOOKUP(R99,'Listas de Valores 2'!$K$1:$L$1000,2,0),"")</f>
        <v>Dirección De Tecnología</v>
      </c>
      <c r="T99" s="19">
        <f t="shared" si="1"/>
        <v>0.7055555555555556</v>
      </c>
      <c r="U99" s="22" t="s">
        <v>44</v>
      </c>
      <c r="V99" s="24" t="s">
        <v>45</v>
      </c>
      <c r="W99" s="167">
        <v>27889200</v>
      </c>
      <c r="X99" s="167">
        <v>11638800</v>
      </c>
    </row>
    <row r="100" spans="1:24" ht="105">
      <c r="A100" s="7" t="s">
        <v>413</v>
      </c>
      <c r="B100" s="9" t="s">
        <v>414</v>
      </c>
      <c r="C100" s="9" t="s">
        <v>415</v>
      </c>
      <c r="D100" s="11">
        <v>19200000</v>
      </c>
      <c r="E100" s="12">
        <f>COUNTIFS('Modificaciones al contrato'!A:A,"ADICIÓN",'Modificaciones al contrato'!B:B,A100)</f>
        <v>1</v>
      </c>
      <c r="F100" s="13">
        <f>SUMIF('Modificaciones al contrato'!B:B,A100,'Modificaciones al contrato'!F:F)</f>
        <v>9600000</v>
      </c>
      <c r="G100" s="13">
        <v>28800000</v>
      </c>
      <c r="H100" s="9" t="s">
        <v>416</v>
      </c>
      <c r="I100" s="8">
        <v>45314</v>
      </c>
      <c r="J100" s="8">
        <v>45434</v>
      </c>
      <c r="K100" s="15">
        <f>COUNTIFS('Modificaciones al contrato'!A:A,"PRORROGA",'Modificaciones al contrato'!B:B,A100)</f>
        <v>1</v>
      </c>
      <c r="L100" s="16">
        <v>45495</v>
      </c>
      <c r="M100" s="15">
        <f>COUNTIFS('Modificaciones al contrato'!A:A,"SUSPENSIÓN",'Modificaciones al contrato'!B:B,A100)</f>
        <v>0</v>
      </c>
      <c r="N100" s="15">
        <f>COUNTIFS('Modificaciones al contrato'!A:A,"REANUDACIÓN",'Modificaciones al contrato'!B:B,A100)</f>
        <v>0</v>
      </c>
      <c r="O100" s="15">
        <f>COUNTIFS('Modificaciones al contrato'!A:A,"MODIFICACIÓN",'Modificaciones al contrato'!B:B,A100)</f>
        <v>0</v>
      </c>
      <c r="P100" s="17" t="s">
        <v>40</v>
      </c>
      <c r="Q100" s="17" t="str">
        <f>IFERROR(VLOOKUP(P100,'Listas de Valores 2'!$A$1:$B$25,2,0),"")</f>
        <v>Contratación Directa</v>
      </c>
      <c r="R100" s="18" t="s">
        <v>94</v>
      </c>
      <c r="S100" s="10" t="str">
        <f>IFERROR(VLOOKUP(R100,'Listas de Valores 2'!$K$1:$L$1000,2,0),"")</f>
        <v>Vicerrectoría De Extensión</v>
      </c>
      <c r="T100" s="19">
        <f t="shared" si="1"/>
        <v>0.71111111111111114</v>
      </c>
      <c r="U100" s="22" t="s">
        <v>44</v>
      </c>
      <c r="V100" s="24" t="s">
        <v>45</v>
      </c>
      <c r="W100" s="167">
        <v>20480000</v>
      </c>
      <c r="X100" s="167">
        <v>8320000</v>
      </c>
    </row>
    <row r="101" spans="1:24" ht="90">
      <c r="A101" s="7" t="s">
        <v>417</v>
      </c>
      <c r="B101" s="9" t="s">
        <v>418</v>
      </c>
      <c r="C101" s="9" t="s">
        <v>419</v>
      </c>
      <c r="D101" s="11">
        <v>27576468</v>
      </c>
      <c r="E101" s="12">
        <f>COUNTIFS('Modificaciones al contrato'!A:A,"ADICIÓN",'Modificaciones al contrato'!B:B,A101)</f>
        <v>2</v>
      </c>
      <c r="F101" s="13">
        <f>SUMIF('Modificaciones al contrato'!B:B,A101,'Modificaciones al contrato'!F:F)</f>
        <v>13788234</v>
      </c>
      <c r="G101" s="13">
        <v>41364702</v>
      </c>
      <c r="H101" s="9" t="s">
        <v>420</v>
      </c>
      <c r="I101" s="8">
        <v>45314</v>
      </c>
      <c r="J101" s="8">
        <v>45434</v>
      </c>
      <c r="K101" s="15">
        <f>COUNTIFS('Modificaciones al contrato'!A:A,"PRORROGA",'Modificaciones al contrato'!B:B,A101)</f>
        <v>2</v>
      </c>
      <c r="L101" s="16">
        <v>45495</v>
      </c>
      <c r="M101" s="15">
        <f>COUNTIFS('Modificaciones al contrato'!A:A,"SUSPENSIÓN",'Modificaciones al contrato'!B:B,A101)</f>
        <v>0</v>
      </c>
      <c r="N101" s="15">
        <f>COUNTIFS('Modificaciones al contrato'!A:A,"REANUDACIÓN",'Modificaciones al contrato'!B:B,A101)</f>
        <v>0</v>
      </c>
      <c r="O101" s="15">
        <f>COUNTIFS('Modificaciones al contrato'!A:A,"MODIFICACIÓN",'Modificaciones al contrato'!B:B,A101)</f>
        <v>0</v>
      </c>
      <c r="P101" s="17" t="s">
        <v>40</v>
      </c>
      <c r="Q101" s="17" t="str">
        <f>IFERROR(VLOOKUP(P101,'Listas de Valores 2'!$A$1:$B$25,2,0),"")</f>
        <v>Contratación Directa</v>
      </c>
      <c r="R101" s="18" t="s">
        <v>56</v>
      </c>
      <c r="S101" s="10" t="str">
        <f>IFERROR(VLOOKUP(R101,'Listas de Valores 2'!$K$1:$L$1000,2,0),"")</f>
        <v>Secretaría General</v>
      </c>
      <c r="T101" s="19">
        <f t="shared" si="1"/>
        <v>0.71111110627607088</v>
      </c>
      <c r="U101" s="22" t="s">
        <v>44</v>
      </c>
      <c r="V101" s="24" t="s">
        <v>45</v>
      </c>
      <c r="W101" s="167">
        <v>29414899</v>
      </c>
      <c r="X101" s="167">
        <v>11949803</v>
      </c>
    </row>
    <row r="102" spans="1:24" ht="60">
      <c r="A102" s="7" t="s">
        <v>421</v>
      </c>
      <c r="B102" s="9" t="s">
        <v>422</v>
      </c>
      <c r="C102" s="9" t="s">
        <v>423</v>
      </c>
      <c r="D102" s="11">
        <v>26000000</v>
      </c>
      <c r="E102" s="12">
        <f>COUNTIFS('Modificaciones al contrato'!A:A,"ADICIÓN",'Modificaciones al contrato'!B:B,A102)</f>
        <v>1</v>
      </c>
      <c r="F102" s="13">
        <f>SUMIF('Modificaciones al contrato'!B:B,A102,'Modificaciones al contrato'!F:F)</f>
        <v>13000000</v>
      </c>
      <c r="G102" s="13">
        <v>39000000</v>
      </c>
      <c r="H102" s="32" t="s">
        <v>424</v>
      </c>
      <c r="I102" s="8">
        <v>45313</v>
      </c>
      <c r="J102" s="8">
        <v>45433</v>
      </c>
      <c r="K102" s="15">
        <f>COUNTIFS('Modificaciones al contrato'!A:A,"PRORROGA",'Modificaciones al contrato'!B:B,A102)</f>
        <v>1</v>
      </c>
      <c r="L102" s="16">
        <v>45494</v>
      </c>
      <c r="M102" s="15">
        <f>COUNTIFS('Modificaciones al contrato'!A:A,"SUSPENSIÓN",'Modificaciones al contrato'!B:B,A102)</f>
        <v>0</v>
      </c>
      <c r="N102" s="15">
        <f>COUNTIFS('Modificaciones al contrato'!A:A,"REANUDACIÓN",'Modificaciones al contrato'!B:B,A102)</f>
        <v>0</v>
      </c>
      <c r="O102" s="15">
        <f>COUNTIFS('Modificaciones al contrato'!A:A,"MODIFICACIÓN",'Modificaciones al contrato'!B:B,A102)</f>
        <v>0</v>
      </c>
      <c r="P102" s="17" t="s">
        <v>40</v>
      </c>
      <c r="Q102" s="17" t="str">
        <f>IFERROR(VLOOKUP(P102,'Listas de Valores 2'!$A$1:$B$25,2,0),"")</f>
        <v>Contratación Directa</v>
      </c>
      <c r="R102" s="18" t="s">
        <v>210</v>
      </c>
      <c r="S102" s="10" t="str">
        <f>IFERROR(VLOOKUP(R102,'Listas de Valores 2'!$K$1:$L$1000,2,0),"")</f>
        <v>Vicerrectoría Administrativa Y Financiera</v>
      </c>
      <c r="T102" s="19">
        <f t="shared" si="1"/>
        <v>0.71666666666666667</v>
      </c>
      <c r="U102" s="22" t="s">
        <v>44</v>
      </c>
      <c r="V102" s="24" t="s">
        <v>45</v>
      </c>
      <c r="W102" s="167">
        <v>27950000</v>
      </c>
      <c r="X102" s="167">
        <v>11050000</v>
      </c>
    </row>
    <row r="103" spans="1:24" ht="105">
      <c r="A103" s="7" t="s">
        <v>425</v>
      </c>
      <c r="B103" s="9" t="s">
        <v>426</v>
      </c>
      <c r="C103" s="9" t="s">
        <v>427</v>
      </c>
      <c r="D103" s="11">
        <v>6385778</v>
      </c>
      <c r="E103" s="12">
        <f>COUNTIFS('Modificaciones al contrato'!A:A,"ADICIÓN",'Modificaciones al contrato'!B:B,A103)</f>
        <v>0</v>
      </c>
      <c r="F103" s="13">
        <f>SUMIF('Modificaciones al contrato'!B:B,A103,'Modificaciones al contrato'!F:F)</f>
        <v>0</v>
      </c>
      <c r="G103" s="13">
        <v>6385778</v>
      </c>
      <c r="H103" s="9" t="s">
        <v>428</v>
      </c>
      <c r="I103" s="8">
        <v>45313</v>
      </c>
      <c r="J103" s="8">
        <v>45372</v>
      </c>
      <c r="K103" s="15">
        <f>COUNTIFS('Modificaciones al contrato'!A:A,"PRORROGA",'Modificaciones al contrato'!B:B,A103)</f>
        <v>0</v>
      </c>
      <c r="L103" s="16">
        <v>45372</v>
      </c>
      <c r="M103" s="15">
        <f>COUNTIFS('Modificaciones al contrato'!A:A,"SUSPENSIÓN",'Modificaciones al contrato'!B:B,A103)</f>
        <v>0</v>
      </c>
      <c r="N103" s="15">
        <f>COUNTIFS('Modificaciones al contrato'!A:A,"REANUDACIÓN",'Modificaciones al contrato'!B:B,A103)</f>
        <v>0</v>
      </c>
      <c r="O103" s="15">
        <f>COUNTIFS('Modificaciones al contrato'!A:A,"MODIFICACIÓN",'Modificaciones al contrato'!B:B,A103)</f>
        <v>0</v>
      </c>
      <c r="P103" s="17" t="s">
        <v>40</v>
      </c>
      <c r="Q103" s="17" t="str">
        <f>IFERROR(VLOOKUP(P103,'Listas de Valores 2'!$A$1:$B$25,2,0),"")</f>
        <v>Contratación Directa</v>
      </c>
      <c r="R103" s="18" t="s">
        <v>78</v>
      </c>
      <c r="S103" s="10" t="str">
        <f>IFERROR(VLOOKUP(R103,'Listas de Valores 2'!$K$1:$L$1000,2,0),"")</f>
        <v>Secretaría General</v>
      </c>
      <c r="T103" s="19">
        <f t="shared" si="1"/>
        <v>1</v>
      </c>
      <c r="U103" s="22" t="s">
        <v>44</v>
      </c>
      <c r="V103" s="24" t="s">
        <v>45</v>
      </c>
      <c r="W103" s="167">
        <v>6385778</v>
      </c>
      <c r="X103" s="167">
        <v>0</v>
      </c>
    </row>
    <row r="104" spans="1:24" ht="105">
      <c r="A104" s="7" t="s">
        <v>429</v>
      </c>
      <c r="B104" s="9" t="s">
        <v>430</v>
      </c>
      <c r="C104" s="9" t="s">
        <v>432</v>
      </c>
      <c r="D104" s="11">
        <v>65450000</v>
      </c>
      <c r="E104" s="12">
        <f>COUNTIFS('Modificaciones al contrato'!A:A,"ADICIÓN",'Modificaciones al contrato'!B:B,A104)</f>
        <v>1</v>
      </c>
      <c r="F104" s="13">
        <f>SUMIF('Modificaciones al contrato'!B:B,A104,'Modificaciones al contrato'!F:F)</f>
        <v>9000000</v>
      </c>
      <c r="G104" s="13">
        <v>74450000</v>
      </c>
      <c r="H104" s="9" t="s">
        <v>433</v>
      </c>
      <c r="I104" s="8">
        <v>45323</v>
      </c>
      <c r="J104" s="8">
        <v>45473</v>
      </c>
      <c r="K104" s="15">
        <f>COUNTIFS('Modificaciones al contrato'!A:A,"PRORROGA",'Modificaciones al contrato'!B:B,A104)</f>
        <v>0</v>
      </c>
      <c r="L104" s="16">
        <v>45473</v>
      </c>
      <c r="M104" s="15">
        <f>COUNTIFS('Modificaciones al contrato'!A:A,"SUSPENSIÓN",'Modificaciones al contrato'!B:B,A104)</f>
        <v>0</v>
      </c>
      <c r="N104" s="15">
        <f>COUNTIFS('Modificaciones al contrato'!A:A,"REANUDACIÓN",'Modificaciones al contrato'!B:B,A104)</f>
        <v>0</v>
      </c>
      <c r="O104" s="15">
        <f>COUNTIFS('Modificaciones al contrato'!A:A,"MODIFICACIÓN",'Modificaciones al contrato'!B:B,A104)</f>
        <v>1</v>
      </c>
      <c r="P104" s="17" t="s">
        <v>247</v>
      </c>
      <c r="Q104" s="17" t="str">
        <f>IFERROR(VLOOKUP(P104,'Listas de Valores 2'!$A$1:$B$25,2,0),"")</f>
        <v>Contratación Directa</v>
      </c>
      <c r="R104" s="18" t="s">
        <v>248</v>
      </c>
      <c r="S104" s="10" t="str">
        <f>IFERROR(VLOOKUP(R104,'Listas de Valores 2'!$K$1:$L$1000,2,0),"")</f>
        <v>Rectoría</v>
      </c>
      <c r="T104" s="19">
        <f t="shared" si="1"/>
        <v>0.91227206178643383</v>
      </c>
      <c r="U104" s="28" t="s">
        <v>44</v>
      </c>
      <c r="V104" s="24" t="s">
        <v>45</v>
      </c>
      <c r="W104" s="167">
        <v>67918655</v>
      </c>
      <c r="X104" s="167">
        <v>26166345</v>
      </c>
    </row>
    <row r="105" spans="1:24" ht="90">
      <c r="A105" s="7" t="s">
        <v>434</v>
      </c>
      <c r="B105" s="9" t="s">
        <v>435</v>
      </c>
      <c r="C105" s="9" t="s">
        <v>436</v>
      </c>
      <c r="D105" s="11">
        <v>27576468</v>
      </c>
      <c r="E105" s="12">
        <f>COUNTIFS('Modificaciones al contrato'!A:A,"ADICIÓN",'Modificaciones al contrato'!B:B,A105)</f>
        <v>1</v>
      </c>
      <c r="F105" s="13">
        <f>SUMIF('Modificaciones al contrato'!B:B,A105,'Modificaciones al contrato'!F:F)</f>
        <v>6894117</v>
      </c>
      <c r="G105" s="13">
        <v>34470585</v>
      </c>
      <c r="H105" s="9" t="s">
        <v>70</v>
      </c>
      <c r="I105" s="8">
        <v>45313</v>
      </c>
      <c r="J105" s="8">
        <v>45433</v>
      </c>
      <c r="K105" s="15">
        <f>COUNTIFS('Modificaciones al contrato'!A:A,"PRORROGA",'Modificaciones al contrato'!B:B,A105)</f>
        <v>2</v>
      </c>
      <c r="L105" s="16">
        <v>45494</v>
      </c>
      <c r="M105" s="15">
        <f>COUNTIFS('Modificaciones al contrato'!A:A,"SUSPENSIÓN",'Modificaciones al contrato'!B:B,A105)</f>
        <v>0</v>
      </c>
      <c r="N105" s="15">
        <f>COUNTIFS('Modificaciones al contrato'!A:A,"REANUDACIÓN",'Modificaciones al contrato'!B:B,A105)</f>
        <v>0</v>
      </c>
      <c r="O105" s="15">
        <f>COUNTIFS('Modificaciones al contrato'!A:A,"MODIFICACIÓN",'Modificaciones al contrato'!B:B,A105)</f>
        <v>0</v>
      </c>
      <c r="P105" s="17" t="s">
        <v>40</v>
      </c>
      <c r="Q105" s="17" t="str">
        <f>IFERROR(VLOOKUP(P105,'Listas de Valores 2'!$A$1:$B$25,2,0),"")</f>
        <v>Contratación Directa</v>
      </c>
      <c r="R105" s="18" t="s">
        <v>78</v>
      </c>
      <c r="S105" s="10" t="str">
        <f>IFERROR(VLOOKUP(R105,'Listas de Valores 2'!$K$1:$L$1000,2,0),"")</f>
        <v>Secretaría General</v>
      </c>
      <c r="T105" s="19">
        <f t="shared" si="1"/>
        <v>0.8</v>
      </c>
      <c r="U105" s="28" t="s">
        <v>44</v>
      </c>
      <c r="V105" s="24" t="s">
        <v>45</v>
      </c>
      <c r="W105" s="167">
        <v>27576468</v>
      </c>
      <c r="X105" s="167">
        <v>6894117</v>
      </c>
    </row>
    <row r="106" spans="1:24" ht="90">
      <c r="A106" s="7" t="s">
        <v>437</v>
      </c>
      <c r="B106" s="9" t="s">
        <v>438</v>
      </c>
      <c r="C106" s="9" t="s">
        <v>439</v>
      </c>
      <c r="D106" s="11">
        <v>26352000</v>
      </c>
      <c r="E106" s="12">
        <f>COUNTIFS('Modificaciones al contrato'!A:A,"ADICIÓN",'Modificaciones al contrato'!B:B,A106)</f>
        <v>0</v>
      </c>
      <c r="F106" s="13">
        <f>SUMIF('Modificaciones al contrato'!B:B,A106,'Modificaciones al contrato'!F:F)</f>
        <v>0</v>
      </c>
      <c r="G106" s="13">
        <v>26352000</v>
      </c>
      <c r="H106" s="9" t="s">
        <v>395</v>
      </c>
      <c r="I106" s="8">
        <v>45315</v>
      </c>
      <c r="J106" s="8">
        <v>45435</v>
      </c>
      <c r="K106" s="15">
        <f>COUNTIFS('Modificaciones al contrato'!A:A,"PRORROGA",'Modificaciones al contrato'!B:B,A106)</f>
        <v>0</v>
      </c>
      <c r="L106" s="16">
        <v>45435</v>
      </c>
      <c r="M106" s="15">
        <f>COUNTIFS('Modificaciones al contrato'!A:A,"SUSPENSIÓN",'Modificaciones al contrato'!B:B,A106)</f>
        <v>0</v>
      </c>
      <c r="N106" s="15">
        <f>COUNTIFS('Modificaciones al contrato'!A:A,"REANUDACIÓN",'Modificaciones al contrato'!B:B,A106)</f>
        <v>0</v>
      </c>
      <c r="O106" s="15">
        <f>COUNTIFS('Modificaciones al contrato'!A:A,"MODIFICACIÓN",'Modificaciones al contrato'!B:B,A106)</f>
        <v>0</v>
      </c>
      <c r="P106" s="17" t="s">
        <v>40</v>
      </c>
      <c r="Q106" s="17" t="str">
        <f>IFERROR(VLOOKUP(P106,'Listas de Valores 2'!$A$1:$B$25,2,0),"")</f>
        <v>Contratación Directa</v>
      </c>
      <c r="R106" s="18" t="s">
        <v>41</v>
      </c>
      <c r="S106" s="10" t="str">
        <f>IFERROR(VLOOKUP(R106,'Listas de Valores 2'!$K$1:$L$1000,2,0),"")</f>
        <v>Dirección De Tecnología</v>
      </c>
      <c r="T106" s="19">
        <f t="shared" si="1"/>
        <v>0.80833333333333335</v>
      </c>
      <c r="U106" s="22" t="s">
        <v>44</v>
      </c>
      <c r="V106" s="24" t="s">
        <v>129</v>
      </c>
      <c r="W106" s="167">
        <v>21301200</v>
      </c>
      <c r="X106" s="167">
        <v>0</v>
      </c>
    </row>
    <row r="107" spans="1:24" ht="90">
      <c r="A107" s="7" t="s">
        <v>441</v>
      </c>
      <c r="B107" s="9" t="s">
        <v>442</v>
      </c>
      <c r="C107" s="9" t="s">
        <v>163</v>
      </c>
      <c r="D107" s="11">
        <v>21600000</v>
      </c>
      <c r="E107" s="12">
        <f>COUNTIFS('Modificaciones al contrato'!A:A,"ADICIÓN",'Modificaciones al contrato'!B:B,A107)</f>
        <v>1</v>
      </c>
      <c r="F107" s="13">
        <f>SUMIF('Modificaciones al contrato'!B:B,A107,'Modificaciones al contrato'!F:F)</f>
        <v>10800000</v>
      </c>
      <c r="G107" s="13">
        <v>32400000</v>
      </c>
      <c r="H107" s="9" t="s">
        <v>443</v>
      </c>
      <c r="I107" s="8">
        <v>45315</v>
      </c>
      <c r="J107" s="8">
        <v>45435</v>
      </c>
      <c r="K107" s="15">
        <f>COUNTIFS('Modificaciones al contrato'!A:A,"PRORROGA",'Modificaciones al contrato'!B:B,A107)</f>
        <v>1</v>
      </c>
      <c r="L107" s="16">
        <v>45496</v>
      </c>
      <c r="M107" s="15">
        <f>COUNTIFS('Modificaciones al contrato'!A:A,"SUSPENSIÓN",'Modificaciones al contrato'!B:B,A107)</f>
        <v>0</v>
      </c>
      <c r="N107" s="15">
        <f>COUNTIFS('Modificaciones al contrato'!A:A,"REANUDACIÓN",'Modificaciones al contrato'!B:B,A107)</f>
        <v>0</v>
      </c>
      <c r="O107" s="15">
        <f>COUNTIFS('Modificaciones al contrato'!A:A,"MODIFICACIÓN",'Modificaciones al contrato'!B:B,A107)</f>
        <v>0</v>
      </c>
      <c r="P107" s="17" t="s">
        <v>40</v>
      </c>
      <c r="Q107" s="17" t="str">
        <f>IFERROR(VLOOKUP(P107,'Listas de Valores 2'!$A$1:$B$25,2,0),"")</f>
        <v>Contratación Directa</v>
      </c>
      <c r="R107" s="18" t="s">
        <v>222</v>
      </c>
      <c r="S107" s="10" t="str">
        <f>IFERROR(VLOOKUP(R107,'Listas de Valores 2'!$K$1:$L$1000,2,0),"")</f>
        <v>Dirección De Tecnología</v>
      </c>
      <c r="T107" s="19">
        <f t="shared" si="1"/>
        <v>0.7055555555555556</v>
      </c>
      <c r="U107" s="28" t="s">
        <v>44</v>
      </c>
      <c r="V107" s="24" t="s">
        <v>45</v>
      </c>
      <c r="W107" s="167">
        <v>22860000</v>
      </c>
      <c r="X107" s="167">
        <v>9540000</v>
      </c>
    </row>
    <row r="108" spans="1:24" ht="105">
      <c r="A108" s="7" t="s">
        <v>444</v>
      </c>
      <c r="B108" s="9" t="s">
        <v>445</v>
      </c>
      <c r="C108" s="9" t="s">
        <v>446</v>
      </c>
      <c r="D108" s="11">
        <v>14000000</v>
      </c>
      <c r="E108" s="12">
        <f>COUNTIFS('Modificaciones al contrato'!A:A,"ADICIÓN",'Modificaciones al contrato'!B:B,A108)</f>
        <v>1</v>
      </c>
      <c r="F108" s="13">
        <f>SUMIF('Modificaciones al contrato'!B:B,A108,'Modificaciones al contrato'!F:F)</f>
        <v>7000000</v>
      </c>
      <c r="G108" s="13">
        <v>21000000</v>
      </c>
      <c r="H108" s="9" t="s">
        <v>447</v>
      </c>
      <c r="I108" s="31">
        <v>45314</v>
      </c>
      <c r="J108" s="31">
        <v>45434</v>
      </c>
      <c r="K108" s="15">
        <f>COUNTIFS('Modificaciones al contrato'!A:A,"PRORROGA",'Modificaciones al contrato'!B:B,A108)</f>
        <v>1</v>
      </c>
      <c r="L108" s="16">
        <v>45495</v>
      </c>
      <c r="M108" s="15">
        <f>COUNTIFS('Modificaciones al contrato'!A:A,"SUSPENSIÓN",'Modificaciones al contrato'!B:B,A108)</f>
        <v>0</v>
      </c>
      <c r="N108" s="15">
        <f>COUNTIFS('Modificaciones al contrato'!A:A,"REANUDACIÓN",'Modificaciones al contrato'!B:B,A108)</f>
        <v>0</v>
      </c>
      <c r="O108" s="15">
        <f>COUNTIFS('Modificaciones al contrato'!A:A,"MODIFICACIÓN",'Modificaciones al contrato'!B:B,A108)</f>
        <v>0</v>
      </c>
      <c r="P108" s="17" t="s">
        <v>40</v>
      </c>
      <c r="Q108" s="17" t="str">
        <f>IFERROR(VLOOKUP(P108,'Listas de Valores 2'!$A$1:$B$25,2,0),"")</f>
        <v>Contratación Directa</v>
      </c>
      <c r="R108" s="18" t="s">
        <v>210</v>
      </c>
      <c r="S108" s="10" t="str">
        <f>IFERROR(VLOOKUP(R108,'Listas de Valores 2'!$K$1:$L$1000,2,0),"")</f>
        <v>Vicerrectoría Administrativa Y Financiera</v>
      </c>
      <c r="T108" s="19">
        <f t="shared" si="1"/>
        <v>0.71111109523809524</v>
      </c>
      <c r="U108" s="28" t="s">
        <v>44</v>
      </c>
      <c r="V108" s="24" t="s">
        <v>45</v>
      </c>
      <c r="W108" s="167">
        <v>14933333</v>
      </c>
      <c r="X108" s="167">
        <v>6066667</v>
      </c>
    </row>
    <row r="109" spans="1:24" ht="105">
      <c r="A109" s="7" t="s">
        <v>448</v>
      </c>
      <c r="B109" s="9" t="s">
        <v>449</v>
      </c>
      <c r="C109" s="9" t="s">
        <v>450</v>
      </c>
      <c r="D109" s="11">
        <v>23200000</v>
      </c>
      <c r="E109" s="12">
        <f>COUNTIFS('Modificaciones al contrato'!A:A,"ADICIÓN",'Modificaciones al contrato'!B:B,A109)</f>
        <v>1</v>
      </c>
      <c r="F109" s="13">
        <f>SUMIF('Modificaciones al contrato'!B:B,A109,'Modificaciones al contrato'!F:F)</f>
        <v>11600000</v>
      </c>
      <c r="G109" s="13">
        <v>34800000</v>
      </c>
      <c r="H109" s="9" t="s">
        <v>369</v>
      </c>
      <c r="I109" s="31">
        <v>45314</v>
      </c>
      <c r="J109" s="31">
        <v>45434</v>
      </c>
      <c r="K109" s="15">
        <f>COUNTIFS('Modificaciones al contrato'!A:A,"PRORROGA",'Modificaciones al contrato'!B:B,A109)</f>
        <v>1</v>
      </c>
      <c r="L109" s="16">
        <v>45495</v>
      </c>
      <c r="M109" s="15">
        <f>COUNTIFS('Modificaciones al contrato'!A:A,"SUSPENSIÓN",'Modificaciones al contrato'!B:B,A109)</f>
        <v>0</v>
      </c>
      <c r="N109" s="15">
        <f>COUNTIFS('Modificaciones al contrato'!A:A,"REANUDACIÓN",'Modificaciones al contrato'!B:B,A109)</f>
        <v>0</v>
      </c>
      <c r="O109" s="15">
        <f>COUNTIFS('Modificaciones al contrato'!A:A,"MODIFICACIÓN",'Modificaciones al contrato'!B:B,A109)</f>
        <v>1</v>
      </c>
      <c r="P109" s="17" t="s">
        <v>40</v>
      </c>
      <c r="Q109" s="17" t="str">
        <f>IFERROR(VLOOKUP(P109,'Listas de Valores 2'!$A$1:$B$25,2,0),"")</f>
        <v>Contratación Directa</v>
      </c>
      <c r="R109" s="18" t="s">
        <v>409</v>
      </c>
      <c r="S109" s="10" t="str">
        <f>IFERROR(VLOOKUP(R109,'Listas de Valores 2'!$K$1:$L$1000,2,0),"")</f>
        <v>Vicerrectoría Administrativa Y Financiera</v>
      </c>
      <c r="T109" s="19">
        <f t="shared" si="1"/>
        <v>0.71111112068965521</v>
      </c>
      <c r="U109" s="33" t="s">
        <v>451</v>
      </c>
      <c r="V109" s="24" t="s">
        <v>45</v>
      </c>
      <c r="W109" s="167">
        <v>24746667</v>
      </c>
      <c r="X109" s="167">
        <v>10053333</v>
      </c>
    </row>
    <row r="110" spans="1:24" ht="105">
      <c r="A110" s="7" t="s">
        <v>452</v>
      </c>
      <c r="B110" s="9" t="s">
        <v>453</v>
      </c>
      <c r="C110" s="9" t="s">
        <v>454</v>
      </c>
      <c r="D110" s="11">
        <v>8400000</v>
      </c>
      <c r="E110" s="12">
        <f>COUNTIFS('Modificaciones al contrato'!A:A,"ADICIÓN",'Modificaciones al contrato'!B:B,A110)</f>
        <v>1</v>
      </c>
      <c r="F110" s="13">
        <f>SUMIF('Modificaciones al contrato'!B:B,A110,'Modificaciones al contrato'!F:F)</f>
        <v>4200000</v>
      </c>
      <c r="G110" s="13">
        <v>12600000</v>
      </c>
      <c r="H110" s="9" t="s">
        <v>455</v>
      </c>
      <c r="I110" s="31">
        <v>45314</v>
      </c>
      <c r="J110" s="31">
        <v>45434</v>
      </c>
      <c r="K110" s="15">
        <f>COUNTIFS('Modificaciones al contrato'!A:A,"PRORROGA",'Modificaciones al contrato'!B:B,A110)</f>
        <v>1</v>
      </c>
      <c r="L110" s="16">
        <v>45495</v>
      </c>
      <c r="M110" s="15">
        <f>COUNTIFS('Modificaciones al contrato'!A:A,"SUSPENSIÓN",'Modificaciones al contrato'!B:B,A110)</f>
        <v>0</v>
      </c>
      <c r="N110" s="15">
        <f>COUNTIFS('Modificaciones al contrato'!A:A,"REANUDACIÓN",'Modificaciones al contrato'!B:B,A110)</f>
        <v>0</v>
      </c>
      <c r="O110" s="15">
        <f>COUNTIFS('Modificaciones al contrato'!A:A,"MODIFICACIÓN",'Modificaciones al contrato'!B:B,A110)</f>
        <v>0</v>
      </c>
      <c r="P110" s="17" t="s">
        <v>40</v>
      </c>
      <c r="Q110" s="17" t="str">
        <f>IFERROR(VLOOKUP(P110,'Listas de Valores 2'!$A$1:$B$25,2,0),"")</f>
        <v>Contratación Directa</v>
      </c>
      <c r="R110" s="18" t="s">
        <v>409</v>
      </c>
      <c r="S110" s="10" t="str">
        <f>IFERROR(VLOOKUP(R110,'Listas de Valores 2'!$K$1:$L$1000,2,0),"")</f>
        <v>Vicerrectoría Administrativa Y Financiera</v>
      </c>
      <c r="T110" s="19">
        <f t="shared" si="1"/>
        <v>0.71111111111111114</v>
      </c>
      <c r="U110" s="33" t="s">
        <v>451</v>
      </c>
      <c r="V110" s="24" t="s">
        <v>45</v>
      </c>
      <c r="W110" s="167">
        <v>8960000</v>
      </c>
      <c r="X110" s="167">
        <v>3640000</v>
      </c>
    </row>
    <row r="111" spans="1:24" ht="90">
      <c r="A111" s="7" t="s">
        <v>456</v>
      </c>
      <c r="B111" s="9" t="s">
        <v>457</v>
      </c>
      <c r="C111" s="9" t="s">
        <v>458</v>
      </c>
      <c r="D111" s="11">
        <v>9410628</v>
      </c>
      <c r="E111" s="12">
        <f>COUNTIFS('Modificaciones al contrato'!A:A,"ADICIÓN",'Modificaciones al contrato'!B:B,A111)</f>
        <v>1</v>
      </c>
      <c r="F111" s="13">
        <f>SUMIF('Modificaciones al contrato'!B:B,A111,'Modificaciones al contrato'!F:F)</f>
        <v>4705314</v>
      </c>
      <c r="G111" s="13">
        <v>14115942</v>
      </c>
      <c r="H111" s="9" t="s">
        <v>184</v>
      </c>
      <c r="I111" s="31">
        <v>45315</v>
      </c>
      <c r="J111" s="31">
        <v>45435</v>
      </c>
      <c r="K111" s="15">
        <f>COUNTIFS('Modificaciones al contrato'!A:A,"PRORROGA",'Modificaciones al contrato'!B:B,A111)</f>
        <v>1</v>
      </c>
      <c r="L111" s="16">
        <v>45496</v>
      </c>
      <c r="M111" s="15">
        <f>COUNTIFS('Modificaciones al contrato'!A:A,"SUSPENSIÓN",'Modificaciones al contrato'!B:B,A111)</f>
        <v>0</v>
      </c>
      <c r="N111" s="15">
        <f>COUNTIFS('Modificaciones al contrato'!A:A,"REANUDACIÓN",'Modificaciones al contrato'!B:B,A111)</f>
        <v>0</v>
      </c>
      <c r="O111" s="15">
        <f>COUNTIFS('Modificaciones al contrato'!A:A,"MODIFICACIÓN",'Modificaciones al contrato'!B:B,A111)</f>
        <v>0</v>
      </c>
      <c r="P111" s="17" t="s">
        <v>40</v>
      </c>
      <c r="Q111" s="17" t="str">
        <f>IFERROR(VLOOKUP(P111,'Listas de Valores 2'!$A$1:$B$25,2,0),"")</f>
        <v>Contratación Directa</v>
      </c>
      <c r="R111" s="18" t="s">
        <v>352</v>
      </c>
      <c r="S111" s="10" t="str">
        <f>IFERROR(VLOOKUP(R111,'Listas de Valores 2'!$K$1:$L$1000,2,0),"")</f>
        <v>Vicerrectoría Académica</v>
      </c>
      <c r="T111" s="19">
        <f t="shared" si="1"/>
        <v>0.70555553430298878</v>
      </c>
      <c r="U111" s="33" t="s">
        <v>451</v>
      </c>
      <c r="V111" s="24" t="s">
        <v>45</v>
      </c>
      <c r="W111" s="167">
        <v>9959581</v>
      </c>
      <c r="X111" s="167">
        <v>4156361</v>
      </c>
    </row>
    <row r="112" spans="1:24" ht="90">
      <c r="A112" s="7" t="s">
        <v>459</v>
      </c>
      <c r="B112" s="9" t="s">
        <v>460</v>
      </c>
      <c r="C112" s="9" t="s">
        <v>461</v>
      </c>
      <c r="D112" s="11">
        <v>26352000</v>
      </c>
      <c r="E112" s="12">
        <f>COUNTIFS('Modificaciones al contrato'!A:A,"ADICIÓN",'Modificaciones al contrato'!B:B,A112)</f>
        <v>1</v>
      </c>
      <c r="F112" s="13">
        <f>SUMIF('Modificaciones al contrato'!B:B,A112,'Modificaciones al contrato'!F:F)</f>
        <v>13176000</v>
      </c>
      <c r="G112" s="13">
        <v>39528000</v>
      </c>
      <c r="H112" s="9" t="s">
        <v>180</v>
      </c>
      <c r="I112" s="31">
        <v>45315</v>
      </c>
      <c r="J112" s="31">
        <v>45435</v>
      </c>
      <c r="K112" s="15">
        <f>COUNTIFS('Modificaciones al contrato'!A:A,"PRORROGA",'Modificaciones al contrato'!B:B,A112)</f>
        <v>1</v>
      </c>
      <c r="L112" s="16">
        <v>45496</v>
      </c>
      <c r="M112" s="15">
        <f>COUNTIFS('Modificaciones al contrato'!A:A,"SUSPENSIÓN",'Modificaciones al contrato'!B:B,A112)</f>
        <v>0</v>
      </c>
      <c r="N112" s="15">
        <f>COUNTIFS('Modificaciones al contrato'!A:A,"REANUDACIÓN",'Modificaciones al contrato'!B:B,A112)</f>
        <v>0</v>
      </c>
      <c r="O112" s="15">
        <f>COUNTIFS('Modificaciones al contrato'!A:A,"MODIFICACIÓN",'Modificaciones al contrato'!B:B,A112)</f>
        <v>0</v>
      </c>
      <c r="P112" s="17" t="s">
        <v>40</v>
      </c>
      <c r="Q112" s="17" t="str">
        <f>IFERROR(VLOOKUP(P112,'Listas de Valores 2'!$A$1:$B$25,2,0),"")</f>
        <v>Contratación Directa</v>
      </c>
      <c r="R112" s="18" t="s">
        <v>157</v>
      </c>
      <c r="S112" s="10" t="str">
        <f>IFERROR(VLOOKUP(R112,'Listas de Valores 2'!$K$1:$L$1000,2,0),"")</f>
        <v>Dirección De Tecnología</v>
      </c>
      <c r="T112" s="19">
        <f t="shared" si="1"/>
        <v>0.7055555555555556</v>
      </c>
      <c r="U112" s="33" t="s">
        <v>451</v>
      </c>
      <c r="V112" s="24" t="s">
        <v>45</v>
      </c>
      <c r="W112" s="167">
        <v>27889200</v>
      </c>
      <c r="X112" s="167">
        <v>11638800</v>
      </c>
    </row>
    <row r="113" spans="1:24" ht="90">
      <c r="A113" s="7" t="s">
        <v>462</v>
      </c>
      <c r="B113" s="9" t="s">
        <v>463</v>
      </c>
      <c r="C113" s="9" t="s">
        <v>464</v>
      </c>
      <c r="D113" s="11">
        <v>32368000</v>
      </c>
      <c r="E113" s="12">
        <f>COUNTIFS('Modificaciones al contrato'!A:A,"ADICIÓN",'Modificaciones al contrato'!B:B,A113)</f>
        <v>1</v>
      </c>
      <c r="F113" s="13">
        <f>SUMIF('Modificaciones al contrato'!B:B,A113,'Modificaciones al contrato'!F:F)</f>
        <v>16184000</v>
      </c>
      <c r="G113" s="13">
        <v>48552000</v>
      </c>
      <c r="H113" s="9" t="s">
        <v>180</v>
      </c>
      <c r="I113" s="31">
        <v>45315</v>
      </c>
      <c r="J113" s="31">
        <v>45435</v>
      </c>
      <c r="K113" s="15">
        <f>COUNTIFS('Modificaciones al contrato'!A:A,"PRORROGA",'Modificaciones al contrato'!B:B,A113)</f>
        <v>1</v>
      </c>
      <c r="L113" s="16">
        <v>45496</v>
      </c>
      <c r="M113" s="15">
        <f>COUNTIFS('Modificaciones al contrato'!A:A,"SUSPENSIÓN",'Modificaciones al contrato'!B:B,A113)</f>
        <v>0</v>
      </c>
      <c r="N113" s="15">
        <f>COUNTIFS('Modificaciones al contrato'!A:A,"REANUDACIÓN",'Modificaciones al contrato'!B:B,A113)</f>
        <v>0</v>
      </c>
      <c r="O113" s="15">
        <f>COUNTIFS('Modificaciones al contrato'!A:A,"MODIFICACIÓN",'Modificaciones al contrato'!B:B,A113)</f>
        <v>0</v>
      </c>
      <c r="P113" s="17" t="s">
        <v>40</v>
      </c>
      <c r="Q113" s="17" t="str">
        <f>IFERROR(VLOOKUP(P113,'Listas de Valores 2'!$A$1:$B$25,2,0),"")</f>
        <v>Contratación Directa</v>
      </c>
      <c r="R113" s="18" t="s">
        <v>169</v>
      </c>
      <c r="S113" s="10" t="str">
        <f>IFERROR(VLOOKUP(R113,'Listas de Valores 2'!$K$1:$L$1000,2,0),"")</f>
        <v>Dirección De Tecnología</v>
      </c>
      <c r="T113" s="19">
        <f t="shared" si="1"/>
        <v>0.70555554869006432</v>
      </c>
      <c r="U113" s="33" t="s">
        <v>451</v>
      </c>
      <c r="V113" s="24" t="s">
        <v>45</v>
      </c>
      <c r="W113" s="167">
        <v>34256133</v>
      </c>
      <c r="X113" s="167">
        <v>14295867</v>
      </c>
    </row>
    <row r="114" spans="1:24" ht="90">
      <c r="A114" s="7" t="s">
        <v>465</v>
      </c>
      <c r="B114" s="9" t="s">
        <v>466</v>
      </c>
      <c r="C114" s="9" t="s">
        <v>190</v>
      </c>
      <c r="D114" s="11">
        <v>26352000</v>
      </c>
      <c r="E114" s="12">
        <f>COUNTIFS('Modificaciones al contrato'!A:A,"ADICIÓN",'Modificaciones al contrato'!B:B,A114)</f>
        <v>1</v>
      </c>
      <c r="F114" s="13">
        <f>SUMIF('Modificaciones al contrato'!B:B,A114,'Modificaciones al contrato'!F:F)</f>
        <v>13176000</v>
      </c>
      <c r="G114" s="13">
        <v>39528000</v>
      </c>
      <c r="H114" s="9" t="s">
        <v>180</v>
      </c>
      <c r="I114" s="31">
        <v>45316</v>
      </c>
      <c r="J114" s="31">
        <v>45436</v>
      </c>
      <c r="K114" s="15">
        <f>COUNTIFS('Modificaciones al contrato'!A:A,"PRORROGA",'Modificaciones al contrato'!B:B,A114)</f>
        <v>1</v>
      </c>
      <c r="L114" s="16">
        <v>45497</v>
      </c>
      <c r="M114" s="15">
        <f>COUNTIFS('Modificaciones al contrato'!A:A,"SUSPENSIÓN",'Modificaciones al contrato'!B:B,A114)</f>
        <v>0</v>
      </c>
      <c r="N114" s="15">
        <f>COUNTIFS('Modificaciones al contrato'!A:A,"REANUDACIÓN",'Modificaciones al contrato'!B:B,A114)</f>
        <v>0</v>
      </c>
      <c r="O114" s="15">
        <f>COUNTIFS('Modificaciones al contrato'!A:A,"MODIFICACIÓN",'Modificaciones al contrato'!B:B,A114)</f>
        <v>0</v>
      </c>
      <c r="P114" s="17" t="s">
        <v>40</v>
      </c>
      <c r="Q114" s="17" t="str">
        <f>IFERROR(VLOOKUP(P114,'Listas de Valores 2'!$A$1:$B$25,2,0),"")</f>
        <v>Contratación Directa</v>
      </c>
      <c r="R114" s="18" t="s">
        <v>169</v>
      </c>
      <c r="S114" s="10" t="str">
        <f>IFERROR(VLOOKUP(R114,'Listas de Valores 2'!$K$1:$L$1000,2,0),"")</f>
        <v>Dirección De Tecnología</v>
      </c>
      <c r="T114" s="19">
        <f t="shared" si="1"/>
        <v>0.7</v>
      </c>
      <c r="U114" s="33" t="s">
        <v>451</v>
      </c>
      <c r="V114" s="24" t="s">
        <v>45</v>
      </c>
      <c r="W114" s="167">
        <v>27669600</v>
      </c>
      <c r="X114" s="167">
        <v>11858400</v>
      </c>
    </row>
    <row r="115" spans="1:24" ht="90">
      <c r="A115" s="7" t="s">
        <v>467</v>
      </c>
      <c r="B115" s="9" t="s">
        <v>468</v>
      </c>
      <c r="C115" s="9" t="s">
        <v>469</v>
      </c>
      <c r="D115" s="11">
        <v>17037024</v>
      </c>
      <c r="E115" s="12">
        <f>COUNTIFS('Modificaciones al contrato'!A:A,"ADICIÓN",'Modificaciones al contrato'!B:B,A115)</f>
        <v>1</v>
      </c>
      <c r="F115" s="13">
        <f>SUMIF('Modificaciones al contrato'!B:B,A115,'Modificaciones al contrato'!F:F)</f>
        <v>8518512</v>
      </c>
      <c r="G115" s="13">
        <v>25555536</v>
      </c>
      <c r="H115" s="9" t="s">
        <v>360</v>
      </c>
      <c r="I115" s="31">
        <v>45315</v>
      </c>
      <c r="J115" s="31">
        <v>45435</v>
      </c>
      <c r="K115" s="15">
        <f>COUNTIFS('Modificaciones al contrato'!A:A,"PRORROGA",'Modificaciones al contrato'!B:B,A115)</f>
        <v>1</v>
      </c>
      <c r="L115" s="16">
        <v>45496</v>
      </c>
      <c r="M115" s="15">
        <f>COUNTIFS('Modificaciones al contrato'!A:A,"SUSPENSIÓN",'Modificaciones al contrato'!B:B,A115)</f>
        <v>0</v>
      </c>
      <c r="N115" s="15">
        <f>COUNTIFS('Modificaciones al contrato'!A:A,"REANUDACIÓN",'Modificaciones al contrato'!B:B,A115)</f>
        <v>0</v>
      </c>
      <c r="O115" s="15">
        <f>COUNTIFS('Modificaciones al contrato'!A:A,"MODIFICACIÓN",'Modificaciones al contrato'!B:B,A115)</f>
        <v>0</v>
      </c>
      <c r="P115" s="17" t="s">
        <v>40</v>
      </c>
      <c r="Q115" s="17" t="str">
        <f>IFERROR(VLOOKUP(P115,'Listas de Valores 2'!$A$1:$B$25,2,0),"")</f>
        <v>Contratación Directa</v>
      </c>
      <c r="R115" s="18" t="s">
        <v>236</v>
      </c>
      <c r="S115" s="10" t="str">
        <f>IFERROR(VLOOKUP(R115,'Listas de Valores 2'!$K$1:$L$1000,2,0),"")</f>
        <v>Comunicaciones</v>
      </c>
      <c r="T115" s="19">
        <f t="shared" si="1"/>
        <v>0.70555553990336961</v>
      </c>
      <c r="U115" s="33" t="s">
        <v>451</v>
      </c>
      <c r="V115" s="24" t="s">
        <v>45</v>
      </c>
      <c r="W115" s="167">
        <v>18030850</v>
      </c>
      <c r="X115" s="167">
        <v>7524686</v>
      </c>
    </row>
    <row r="116" spans="1:24" ht="90">
      <c r="A116" s="7" t="s">
        <v>470</v>
      </c>
      <c r="B116" s="9" t="s">
        <v>471</v>
      </c>
      <c r="C116" s="9" t="s">
        <v>38</v>
      </c>
      <c r="D116" s="11">
        <v>27576468</v>
      </c>
      <c r="E116" s="12">
        <f>COUNTIFS('Modificaciones al contrato'!A:A,"ADICIÓN",'Modificaciones al contrato'!B:B,A116)</f>
        <v>1</v>
      </c>
      <c r="F116" s="13">
        <f>SUMIF('Modificaciones al contrato'!B:B,A116,'Modificaciones al contrato'!F:F)</f>
        <v>13788234</v>
      </c>
      <c r="G116" s="13">
        <v>41364702</v>
      </c>
      <c r="H116" s="9" t="s">
        <v>180</v>
      </c>
      <c r="I116" s="31">
        <v>45316</v>
      </c>
      <c r="J116" s="31">
        <v>45436</v>
      </c>
      <c r="K116" s="15">
        <f>COUNTIFS('Modificaciones al contrato'!A:A,"PRORROGA",'Modificaciones al contrato'!B:B,A116)</f>
        <v>1</v>
      </c>
      <c r="L116" s="16">
        <v>45497</v>
      </c>
      <c r="M116" s="15">
        <f>COUNTIFS('Modificaciones al contrato'!A:A,"SUSPENSIÓN",'Modificaciones al contrato'!B:B,A116)</f>
        <v>0</v>
      </c>
      <c r="N116" s="15">
        <f>COUNTIFS('Modificaciones al contrato'!A:A,"REANUDACIÓN",'Modificaciones al contrato'!B:B,A116)</f>
        <v>0</v>
      </c>
      <c r="O116" s="15">
        <f>COUNTIFS('Modificaciones al contrato'!A:A,"MODIFICACIÓN",'Modificaciones al contrato'!B:B,A116)</f>
        <v>0</v>
      </c>
      <c r="P116" s="17" t="s">
        <v>40</v>
      </c>
      <c r="Q116" s="17" t="str">
        <f>IFERROR(VLOOKUP(P116,'Listas de Valores 2'!$A$1:$B$25,2,0),"")</f>
        <v>Contratación Directa</v>
      </c>
      <c r="R116" s="18" t="s">
        <v>169</v>
      </c>
      <c r="S116" s="10" t="str">
        <f>IFERROR(VLOOKUP(R116,'Listas de Valores 2'!$K$1:$L$1000,2,0),"")</f>
        <v>Dirección De Tecnología</v>
      </c>
      <c r="T116" s="19">
        <f t="shared" si="1"/>
        <v>0.69999999032991944</v>
      </c>
      <c r="U116" s="33" t="s">
        <v>451</v>
      </c>
      <c r="V116" s="24" t="s">
        <v>45</v>
      </c>
      <c r="W116" s="167">
        <v>28955291</v>
      </c>
      <c r="X116" s="167">
        <v>12409411</v>
      </c>
    </row>
    <row r="117" spans="1:24" ht="90">
      <c r="A117" s="7" t="s">
        <v>472</v>
      </c>
      <c r="B117" s="9" t="s">
        <v>473</v>
      </c>
      <c r="C117" s="9" t="s">
        <v>474</v>
      </c>
      <c r="D117" s="11">
        <v>8116664</v>
      </c>
      <c r="E117" s="12">
        <f>COUNTIFS('Modificaciones al contrato'!A:A,"ADICIÓN",'Modificaciones al contrato'!B:B,A117)</f>
        <v>1</v>
      </c>
      <c r="F117" s="13">
        <f>SUMIF('Modificaciones al contrato'!B:B,A117,'Modificaciones al contrato'!F:F)</f>
        <v>4058332</v>
      </c>
      <c r="G117" s="13">
        <v>12174996</v>
      </c>
      <c r="H117" s="9" t="s">
        <v>184</v>
      </c>
      <c r="I117" s="31">
        <v>45316</v>
      </c>
      <c r="J117" s="31">
        <v>45436</v>
      </c>
      <c r="K117" s="15">
        <f>COUNTIFS('Modificaciones al contrato'!A:A,"PRORROGA",'Modificaciones al contrato'!B:B,A117)</f>
        <v>1</v>
      </c>
      <c r="L117" s="16">
        <v>45497</v>
      </c>
      <c r="M117" s="15">
        <f>COUNTIFS('Modificaciones al contrato'!A:A,"SUSPENSIÓN",'Modificaciones al contrato'!B:B,A117)</f>
        <v>0</v>
      </c>
      <c r="N117" s="15">
        <f>COUNTIFS('Modificaciones al contrato'!A:A,"REANUDACIÓN",'Modificaciones al contrato'!B:B,A117)</f>
        <v>0</v>
      </c>
      <c r="O117" s="15">
        <f>COUNTIFS('Modificaciones al contrato'!A:A,"MODIFICACIÓN",'Modificaciones al contrato'!B:B,A117)</f>
        <v>0</v>
      </c>
      <c r="P117" s="17" t="s">
        <v>40</v>
      </c>
      <c r="Q117" s="17" t="str">
        <f>IFERROR(VLOOKUP(P117,'Listas de Valores 2'!$A$1:$B$25,2,0),"")</f>
        <v>Contratación Directa</v>
      </c>
      <c r="R117" s="18" t="s">
        <v>475</v>
      </c>
      <c r="S117" s="10" t="str">
        <f>IFERROR(VLOOKUP(R117,'Listas de Valores 2'!$K$1:$L$1000,2,0),"")</f>
        <v>Vicerrectoría Académica</v>
      </c>
      <c r="T117" s="19">
        <f t="shared" si="1"/>
        <v>0.69999998357288984</v>
      </c>
      <c r="U117" s="33" t="s">
        <v>451</v>
      </c>
      <c r="V117" s="24" t="s">
        <v>45</v>
      </c>
      <c r="W117" s="167">
        <v>8522497</v>
      </c>
      <c r="X117" s="167">
        <v>3652499</v>
      </c>
    </row>
    <row r="118" spans="1:24" ht="90">
      <c r="A118" s="7" t="s">
        <v>476</v>
      </c>
      <c r="B118" s="9" t="s">
        <v>477</v>
      </c>
      <c r="C118" s="9" t="s">
        <v>478</v>
      </c>
      <c r="D118" s="11">
        <v>4705312</v>
      </c>
      <c r="E118" s="12">
        <f>COUNTIFS('Modificaciones al contrato'!A:A,"ADICIÓN",'Modificaciones al contrato'!B:B,A118)</f>
        <v>0</v>
      </c>
      <c r="F118" s="13">
        <f>SUMIF('Modificaciones al contrato'!B:B,A118,'Modificaciones al contrato'!F:F)</f>
        <v>0</v>
      </c>
      <c r="G118" s="13">
        <v>4705312</v>
      </c>
      <c r="H118" s="9" t="s">
        <v>479</v>
      </c>
      <c r="I118" s="31">
        <v>45315</v>
      </c>
      <c r="J118" s="31">
        <v>45374</v>
      </c>
      <c r="K118" s="15">
        <f>COUNTIFS('Modificaciones al contrato'!A:A,"PRORROGA",'Modificaciones al contrato'!B:B,A118)</f>
        <v>0</v>
      </c>
      <c r="L118" s="16">
        <v>45374</v>
      </c>
      <c r="M118" s="15">
        <f>COUNTIFS('Modificaciones al contrato'!A:A,"SUSPENSIÓN",'Modificaciones al contrato'!B:B,A118)</f>
        <v>0</v>
      </c>
      <c r="N118" s="15">
        <f>COUNTIFS('Modificaciones al contrato'!A:A,"REANUDACIÓN",'Modificaciones al contrato'!B:B,A118)</f>
        <v>0</v>
      </c>
      <c r="O118" s="15">
        <f>COUNTIFS('Modificaciones al contrato'!A:A,"MODIFICACIÓN",'Modificaciones al contrato'!B:B,A118)</f>
        <v>0</v>
      </c>
      <c r="P118" s="17" t="s">
        <v>40</v>
      </c>
      <c r="Q118" s="17" t="str">
        <f>IFERROR(VLOOKUP(P118,'Listas de Valores 2'!$A$1:$B$25,2,0),"")</f>
        <v>Contratación Directa</v>
      </c>
      <c r="R118" s="18" t="s">
        <v>106</v>
      </c>
      <c r="S118" s="10" t="str">
        <f>IFERROR(VLOOKUP(R118,'Listas de Valores 2'!$K$1:$L$1000,2,0),"")</f>
        <v>Secretaría General</v>
      </c>
      <c r="T118" s="19">
        <f t="shared" si="1"/>
        <v>1</v>
      </c>
      <c r="U118" s="33" t="s">
        <v>451</v>
      </c>
      <c r="V118" s="24" t="s">
        <v>45</v>
      </c>
      <c r="W118" s="167">
        <v>4705312</v>
      </c>
      <c r="X118" s="167">
        <v>0</v>
      </c>
    </row>
    <row r="119" spans="1:24" ht="90">
      <c r="A119" s="7" t="s">
        <v>480</v>
      </c>
      <c r="B119" s="9" t="s">
        <v>481</v>
      </c>
      <c r="C119" s="9" t="s">
        <v>38</v>
      </c>
      <c r="D119" s="11">
        <v>23200000</v>
      </c>
      <c r="E119" s="12">
        <f>COUNTIFS('Modificaciones al contrato'!A:A,"ADICIÓN",'Modificaciones al contrato'!B:B,A119)</f>
        <v>1</v>
      </c>
      <c r="F119" s="13">
        <f>SUMIF('Modificaciones al contrato'!B:B,A119,'Modificaciones al contrato'!F:F)</f>
        <v>11600000</v>
      </c>
      <c r="G119" s="13">
        <v>34800000</v>
      </c>
      <c r="H119" s="9" t="s">
        <v>482</v>
      </c>
      <c r="I119" s="31">
        <v>45315</v>
      </c>
      <c r="J119" s="31">
        <v>45435</v>
      </c>
      <c r="K119" s="15">
        <f>COUNTIFS('Modificaciones al contrato'!A:A,"PRORROGA",'Modificaciones al contrato'!B:B,A119)</f>
        <v>1</v>
      </c>
      <c r="L119" s="16">
        <v>45496</v>
      </c>
      <c r="M119" s="15">
        <f>COUNTIFS('Modificaciones al contrato'!A:A,"SUSPENSIÓN",'Modificaciones al contrato'!B:B,A119)</f>
        <v>0</v>
      </c>
      <c r="N119" s="15">
        <f>COUNTIFS('Modificaciones al contrato'!A:A,"REANUDACIÓN",'Modificaciones al contrato'!B:B,A119)</f>
        <v>0</v>
      </c>
      <c r="O119" s="15">
        <f>COUNTIFS('Modificaciones al contrato'!A:A,"MODIFICACIÓN",'Modificaciones al contrato'!B:B,A119)</f>
        <v>0</v>
      </c>
      <c r="P119" s="17" t="s">
        <v>40</v>
      </c>
      <c r="Q119" s="17" t="str">
        <f>IFERROR(VLOOKUP(P119,'Listas de Valores 2'!$A$1:$B$25,2,0),"")</f>
        <v>Contratación Directa</v>
      </c>
      <c r="R119" s="18" t="s">
        <v>41</v>
      </c>
      <c r="S119" s="10" t="str">
        <f>IFERROR(VLOOKUP(R119,'Listas de Valores 2'!$K$1:$L$1000,2,0),"")</f>
        <v>Dirección De Tecnología</v>
      </c>
      <c r="T119" s="19">
        <f t="shared" si="1"/>
        <v>0.70555554597701153</v>
      </c>
      <c r="U119" s="33" t="s">
        <v>451</v>
      </c>
      <c r="V119" s="24" t="s">
        <v>45</v>
      </c>
      <c r="W119" s="167">
        <v>24553333</v>
      </c>
      <c r="X119" s="167">
        <v>10246667</v>
      </c>
    </row>
    <row r="120" spans="1:24" ht="90">
      <c r="A120" s="7" t="s">
        <v>483</v>
      </c>
      <c r="B120" s="9" t="s">
        <v>484</v>
      </c>
      <c r="C120" s="9" t="s">
        <v>485</v>
      </c>
      <c r="D120" s="11">
        <v>12771556</v>
      </c>
      <c r="E120" s="12">
        <f>COUNTIFS('Modificaciones al contrato'!A:A,"ADICIÓN",'Modificaciones al contrato'!B:B,A120)</f>
        <v>1</v>
      </c>
      <c r="F120" s="13">
        <f>SUMIF('Modificaciones al contrato'!B:B,A120,'Modificaciones al contrato'!F:F)</f>
        <v>6385778</v>
      </c>
      <c r="G120" s="13">
        <v>19157334</v>
      </c>
      <c r="H120" s="9" t="s">
        <v>184</v>
      </c>
      <c r="I120" s="31">
        <v>45315</v>
      </c>
      <c r="J120" s="31">
        <v>45435</v>
      </c>
      <c r="K120" s="15">
        <f>COUNTIFS('Modificaciones al contrato'!A:A,"PRORROGA",'Modificaciones al contrato'!B:B,A120)</f>
        <v>1</v>
      </c>
      <c r="L120" s="16">
        <v>45496</v>
      </c>
      <c r="M120" s="15">
        <f>COUNTIFS('Modificaciones al contrato'!A:A,"SUSPENSIÓN",'Modificaciones al contrato'!B:B,A120)</f>
        <v>0</v>
      </c>
      <c r="N120" s="15">
        <f>COUNTIFS('Modificaciones al contrato'!A:A,"REANUDACIÓN",'Modificaciones al contrato'!B:B,A120)</f>
        <v>0</v>
      </c>
      <c r="O120" s="15">
        <f>COUNTIFS('Modificaciones al contrato'!A:A,"MODIFICACIÓN",'Modificaciones al contrato'!B:B,A120)</f>
        <v>0</v>
      </c>
      <c r="P120" s="17" t="s">
        <v>40</v>
      </c>
      <c r="Q120" s="17" t="str">
        <f>IFERROR(VLOOKUP(P120,'Listas de Valores 2'!$A$1:$B$25,2,0),"")</f>
        <v>Contratación Directa</v>
      </c>
      <c r="R120" s="18" t="s">
        <v>352</v>
      </c>
      <c r="S120" s="10" t="str">
        <f>IFERROR(VLOOKUP(R120,'Listas de Valores 2'!$K$1:$L$1000,2,0),"")</f>
        <v>Vicerrectoría Académica</v>
      </c>
      <c r="T120" s="19">
        <f t="shared" si="1"/>
        <v>0.70555553293584583</v>
      </c>
      <c r="U120" s="33" t="s">
        <v>451</v>
      </c>
      <c r="V120" s="24" t="s">
        <v>45</v>
      </c>
      <c r="W120" s="167">
        <v>13516563</v>
      </c>
      <c r="X120" s="167">
        <v>5640771</v>
      </c>
    </row>
    <row r="121" spans="1:24" ht="90">
      <c r="A121" s="7" t="s">
        <v>486</v>
      </c>
      <c r="B121" s="9" t="s">
        <v>487</v>
      </c>
      <c r="C121" s="9" t="s">
        <v>488</v>
      </c>
      <c r="D121" s="11">
        <v>9410624</v>
      </c>
      <c r="E121" s="12">
        <f>COUNTIFS('Modificaciones al contrato'!A:A,"ADICIÓN",'Modificaciones al contrato'!B:B,A121)</f>
        <v>2</v>
      </c>
      <c r="F121" s="13">
        <f>SUMIF('Modificaciones al contrato'!B:B,A121,'Modificaciones al contrato'!F:F)</f>
        <v>4705312</v>
      </c>
      <c r="G121" s="13">
        <v>14115936</v>
      </c>
      <c r="H121" s="9" t="s">
        <v>214</v>
      </c>
      <c r="I121" s="31">
        <v>45316</v>
      </c>
      <c r="J121" s="31">
        <v>45436</v>
      </c>
      <c r="K121" s="15">
        <f>COUNTIFS('Modificaciones al contrato'!A:A,"PRORROGA",'Modificaciones al contrato'!B:B,A121)</f>
        <v>2</v>
      </c>
      <c r="L121" s="16">
        <v>45497</v>
      </c>
      <c r="M121" s="15">
        <f>COUNTIFS('Modificaciones al contrato'!A:A,"SUSPENSIÓN",'Modificaciones al contrato'!B:B,A121)</f>
        <v>0</v>
      </c>
      <c r="N121" s="15">
        <f>COUNTIFS('Modificaciones al contrato'!A:A,"REANUDACIÓN",'Modificaciones al contrato'!B:B,A121)</f>
        <v>0</v>
      </c>
      <c r="O121" s="15">
        <f>COUNTIFS('Modificaciones al contrato'!A:A,"MODIFICACIÓN",'Modificaciones al contrato'!B:B,A121)</f>
        <v>0</v>
      </c>
      <c r="P121" s="17" t="s">
        <v>40</v>
      </c>
      <c r="Q121" s="17" t="str">
        <f>IFERROR(VLOOKUP(P121,'Listas de Valores 2'!$A$1:$B$25,2,0),"")</f>
        <v>Contratación Directa</v>
      </c>
      <c r="R121" s="18" t="s">
        <v>106</v>
      </c>
      <c r="S121" s="10" t="str">
        <f>IFERROR(VLOOKUP(R121,'Listas de Valores 2'!$K$1:$L$1000,2,0),"")</f>
        <v>Secretaría General</v>
      </c>
      <c r="T121" s="19">
        <f t="shared" si="1"/>
        <v>0.69999998583161616</v>
      </c>
      <c r="U121" s="33" t="s">
        <v>451</v>
      </c>
      <c r="V121" s="24" t="s">
        <v>45</v>
      </c>
      <c r="W121" s="167">
        <v>9881155</v>
      </c>
      <c r="X121" s="167">
        <v>4234781</v>
      </c>
    </row>
    <row r="122" spans="1:24" ht="90">
      <c r="A122" s="7" t="s">
        <v>489</v>
      </c>
      <c r="B122" s="9" t="s">
        <v>490</v>
      </c>
      <c r="C122" s="9" t="s">
        <v>491</v>
      </c>
      <c r="D122" s="11">
        <v>26352000</v>
      </c>
      <c r="E122" s="12">
        <f>COUNTIFS('Modificaciones al contrato'!A:A,"ADICIÓN",'Modificaciones al contrato'!B:B,A122)</f>
        <v>1</v>
      </c>
      <c r="F122" s="13">
        <f>SUMIF('Modificaciones al contrato'!B:B,A122,'Modificaciones al contrato'!F:F)</f>
        <v>13176000</v>
      </c>
      <c r="G122" s="13">
        <v>39528000</v>
      </c>
      <c r="H122" s="9" t="s">
        <v>492</v>
      </c>
      <c r="I122" s="31">
        <v>45315</v>
      </c>
      <c r="J122" s="31">
        <v>45435</v>
      </c>
      <c r="K122" s="15">
        <f>COUNTIFS('Modificaciones al contrato'!A:A,"PRORROGA",'Modificaciones al contrato'!B:B,A122)</f>
        <v>1</v>
      </c>
      <c r="L122" s="16">
        <v>45496</v>
      </c>
      <c r="M122" s="15">
        <f>COUNTIFS('Modificaciones al contrato'!A:A,"SUSPENSIÓN",'Modificaciones al contrato'!B:B,A122)</f>
        <v>0</v>
      </c>
      <c r="N122" s="15">
        <f>COUNTIFS('Modificaciones al contrato'!A:A,"REANUDACIÓN",'Modificaciones al contrato'!B:B,A122)</f>
        <v>0</v>
      </c>
      <c r="O122" s="15">
        <f>COUNTIFS('Modificaciones al contrato'!A:A,"MODIFICACIÓN",'Modificaciones al contrato'!B:B,A122)</f>
        <v>0</v>
      </c>
      <c r="P122" s="17" t="s">
        <v>40</v>
      </c>
      <c r="Q122" s="17" t="str">
        <f>IFERROR(VLOOKUP(P122,'Listas de Valores 2'!$A$1:$B$25,2,0),"")</f>
        <v>Contratación Directa</v>
      </c>
      <c r="R122" s="18" t="s">
        <v>41</v>
      </c>
      <c r="S122" s="10" t="str">
        <f>IFERROR(VLOOKUP(R122,'Listas de Valores 2'!$K$1:$L$1000,2,0),"")</f>
        <v>Dirección De Tecnología</v>
      </c>
      <c r="T122" s="19">
        <f t="shared" si="1"/>
        <v>0.7055555555555556</v>
      </c>
      <c r="U122" s="33" t="s">
        <v>451</v>
      </c>
      <c r="V122" s="24" t="s">
        <v>45</v>
      </c>
      <c r="W122" s="167">
        <v>27889200</v>
      </c>
      <c r="X122" s="167">
        <v>11638800</v>
      </c>
    </row>
    <row r="123" spans="1:24" ht="90">
      <c r="A123" s="7" t="s">
        <v>493</v>
      </c>
      <c r="B123" s="9" t="s">
        <v>494</v>
      </c>
      <c r="C123" s="9" t="s">
        <v>495</v>
      </c>
      <c r="D123" s="11">
        <v>17037024</v>
      </c>
      <c r="E123" s="12">
        <f>COUNTIFS('Modificaciones al contrato'!A:A,"ADICIÓN",'Modificaciones al contrato'!B:B,A123)</f>
        <v>1</v>
      </c>
      <c r="F123" s="13">
        <f>SUMIF('Modificaciones al contrato'!B:B,A123,'Modificaciones al contrato'!F:F)</f>
        <v>4259256</v>
      </c>
      <c r="G123" s="13">
        <v>21296280</v>
      </c>
      <c r="H123" s="9" t="s">
        <v>290</v>
      </c>
      <c r="I123" s="31">
        <v>45323</v>
      </c>
      <c r="J123" s="31">
        <v>45443</v>
      </c>
      <c r="K123" s="15">
        <f>COUNTIFS('Modificaciones al contrato'!A:A,"PRORROGA",'Modificaciones al contrato'!B:B,A123)</f>
        <v>1</v>
      </c>
      <c r="L123" s="16">
        <v>45473</v>
      </c>
      <c r="M123" s="15">
        <f>COUNTIFS('Modificaciones al contrato'!A:A,"SUSPENSIÓN",'Modificaciones al contrato'!B:B,A123)</f>
        <v>0</v>
      </c>
      <c r="N123" s="15">
        <f>COUNTIFS('Modificaciones al contrato'!A:A,"REANUDACIÓN",'Modificaciones al contrato'!B:B,A123)</f>
        <v>0</v>
      </c>
      <c r="O123" s="15">
        <f>COUNTIFS('Modificaciones al contrato'!A:A,"MODIFICACIÓN",'Modificaciones al contrato'!B:B,A123)</f>
        <v>0</v>
      </c>
      <c r="P123" s="17" t="s">
        <v>40</v>
      </c>
      <c r="Q123" s="17" t="str">
        <f>IFERROR(VLOOKUP(P123,'Listas de Valores 2'!$A$1:$B$25,2,0),"")</f>
        <v>Contratación Directa</v>
      </c>
      <c r="R123" s="18" t="s">
        <v>291</v>
      </c>
      <c r="S123" s="10" t="str">
        <f>IFERROR(VLOOKUP(R123,'Listas de Valores 2'!$K$1:$L$1000,2,0),"")</f>
        <v>Secretaría General</v>
      </c>
      <c r="T123" s="19">
        <f t="shared" si="1"/>
        <v>0.8</v>
      </c>
      <c r="U123" s="23" t="s">
        <v>451</v>
      </c>
      <c r="V123" s="24" t="s">
        <v>45</v>
      </c>
      <c r="W123" s="167">
        <v>17037024</v>
      </c>
      <c r="X123" s="167">
        <v>4259256</v>
      </c>
    </row>
    <row r="124" spans="1:24" ht="90">
      <c r="A124" s="7" t="s">
        <v>496</v>
      </c>
      <c r="B124" s="9" t="s">
        <v>497</v>
      </c>
      <c r="C124" s="9" t="s">
        <v>498</v>
      </c>
      <c r="D124" s="11">
        <v>22500000</v>
      </c>
      <c r="E124" s="12">
        <f>COUNTIFS('Modificaciones al contrato'!A:A,"ADICIÓN",'Modificaciones al contrato'!B:B,A124)</f>
        <v>0</v>
      </c>
      <c r="F124" s="13">
        <f>SUMIF('Modificaciones al contrato'!B:B,A124,'Modificaciones al contrato'!F:F)</f>
        <v>0</v>
      </c>
      <c r="G124" s="13">
        <v>22500000</v>
      </c>
      <c r="H124" s="9" t="s">
        <v>499</v>
      </c>
      <c r="I124" s="31">
        <v>45316</v>
      </c>
      <c r="J124" s="31">
        <v>45406</v>
      </c>
      <c r="K124" s="15">
        <f>COUNTIFS('Modificaciones al contrato'!A:A,"PRORROGA",'Modificaciones al contrato'!B:B,A124)</f>
        <v>0</v>
      </c>
      <c r="L124" s="16">
        <v>45406</v>
      </c>
      <c r="M124" s="15">
        <f>COUNTIFS('Modificaciones al contrato'!A:A,"SUSPENSIÓN",'Modificaciones al contrato'!B:B,A124)</f>
        <v>0</v>
      </c>
      <c r="N124" s="15">
        <f>COUNTIFS('Modificaciones al contrato'!A:A,"REANUDACIÓN",'Modificaciones al contrato'!B:B,A124)</f>
        <v>0</v>
      </c>
      <c r="O124" s="15">
        <f>COUNTIFS('Modificaciones al contrato'!A:A,"MODIFICACIÓN",'Modificaciones al contrato'!B:B,A124)</f>
        <v>0</v>
      </c>
      <c r="P124" s="17" t="s">
        <v>40</v>
      </c>
      <c r="Q124" s="17" t="str">
        <f>IFERROR(VLOOKUP(P124,'Listas de Valores 2'!$A$1:$B$25,2,0),"")</f>
        <v>Contratación Directa</v>
      </c>
      <c r="R124" s="18" t="s">
        <v>106</v>
      </c>
      <c r="S124" s="10" t="str">
        <f>IFERROR(VLOOKUP(R124,'Listas de Valores 2'!$K$1:$L$1000,2,0),"")</f>
        <v>Secretaría General</v>
      </c>
      <c r="T124" s="19">
        <f t="shared" si="1"/>
        <v>1</v>
      </c>
      <c r="U124" s="33" t="s">
        <v>451</v>
      </c>
      <c r="V124" s="24" t="s">
        <v>45</v>
      </c>
      <c r="W124" s="167">
        <v>22500000</v>
      </c>
      <c r="X124" s="167">
        <v>0</v>
      </c>
    </row>
    <row r="125" spans="1:24" ht="90">
      <c r="A125" s="7" t="s">
        <v>501</v>
      </c>
      <c r="B125" s="9" t="s">
        <v>502</v>
      </c>
      <c r="C125" s="9" t="s">
        <v>503</v>
      </c>
      <c r="D125" s="11">
        <v>24643852</v>
      </c>
      <c r="E125" s="12">
        <f>COUNTIFS('Modificaciones al contrato'!A:A,"ADICIÓN",'Modificaciones al contrato'!B:B,A125)</f>
        <v>1</v>
      </c>
      <c r="F125" s="13">
        <f>SUMIF('Modificaciones al contrato'!B:B,A125,'Modificaciones al contrato'!F:F)</f>
        <v>12321926</v>
      </c>
      <c r="G125" s="13">
        <v>36965778</v>
      </c>
      <c r="H125" s="9" t="s">
        <v>504</v>
      </c>
      <c r="I125" s="31">
        <v>45316</v>
      </c>
      <c r="J125" s="31">
        <v>45436</v>
      </c>
      <c r="K125" s="15">
        <f>COUNTIFS('Modificaciones al contrato'!A:A,"PRORROGA",'Modificaciones al contrato'!B:B,A125)</f>
        <v>1</v>
      </c>
      <c r="L125" s="16">
        <v>45497</v>
      </c>
      <c r="M125" s="15">
        <f>COUNTIFS('Modificaciones al contrato'!A:A,"SUSPENSIÓN",'Modificaciones al contrato'!B:B,A125)</f>
        <v>0</v>
      </c>
      <c r="N125" s="15">
        <f>COUNTIFS('Modificaciones al contrato'!A:A,"REANUDACIÓN",'Modificaciones al contrato'!B:B,A125)</f>
        <v>0</v>
      </c>
      <c r="O125" s="15">
        <f>COUNTIFS('Modificaciones al contrato'!A:A,"MODIFICACIÓN",'Modificaciones al contrato'!B:B,A125)</f>
        <v>0</v>
      </c>
      <c r="P125" s="17" t="s">
        <v>40</v>
      </c>
      <c r="Q125" s="17" t="str">
        <f>IFERROR(VLOOKUP(P125,'Listas de Valores 2'!$A$1:$B$25,2,0),"")</f>
        <v>Contratación Directa</v>
      </c>
      <c r="R125" s="18" t="s">
        <v>505</v>
      </c>
      <c r="S125" s="10" t="str">
        <f>IFERROR(VLOOKUP(R125,'Listas de Valores 2'!$K$1:$L$1000,2,0),"")</f>
        <v>Vicerrectoría Administrativa Y Financiera</v>
      </c>
      <c r="T125" s="19">
        <f t="shared" si="1"/>
        <v>0.7000000108208192</v>
      </c>
      <c r="U125" s="23" t="s">
        <v>451</v>
      </c>
      <c r="V125" s="24" t="s">
        <v>45</v>
      </c>
      <c r="W125" s="167">
        <v>25876045</v>
      </c>
      <c r="X125" s="167">
        <v>11089733</v>
      </c>
    </row>
    <row r="126" spans="1:24" ht="90">
      <c r="A126" s="7" t="s">
        <v>507</v>
      </c>
      <c r="B126" s="9" t="s">
        <v>508</v>
      </c>
      <c r="C126" s="9" t="s">
        <v>509</v>
      </c>
      <c r="D126" s="11">
        <v>24643848</v>
      </c>
      <c r="E126" s="12">
        <f>COUNTIFS('Modificaciones al contrato'!A:A,"ADICIÓN",'Modificaciones al contrato'!B:B,A126)</f>
        <v>1</v>
      </c>
      <c r="F126" s="13">
        <f>SUMIF('Modificaciones al contrato'!B:B,A126,'Modificaciones al contrato'!F:F)</f>
        <v>12321924</v>
      </c>
      <c r="G126" s="13">
        <v>36965772</v>
      </c>
      <c r="H126" s="9" t="s">
        <v>351</v>
      </c>
      <c r="I126" s="31">
        <v>45323</v>
      </c>
      <c r="J126" s="31">
        <v>45443</v>
      </c>
      <c r="K126" s="15">
        <f>COUNTIFS('Modificaciones al contrato'!A:A,"PRORROGA",'Modificaciones al contrato'!B:B,A126)</f>
        <v>1</v>
      </c>
      <c r="L126" s="16">
        <v>45504</v>
      </c>
      <c r="M126" s="15">
        <f>COUNTIFS('Modificaciones al contrato'!A:A,"SUSPENSIÓN",'Modificaciones al contrato'!B:B,A126)</f>
        <v>0</v>
      </c>
      <c r="N126" s="15">
        <f>COUNTIFS('Modificaciones al contrato'!A:A,"REANUDACIÓN",'Modificaciones al contrato'!B:B,A126)</f>
        <v>0</v>
      </c>
      <c r="O126" s="15">
        <f>COUNTIFS('Modificaciones al contrato'!A:A,"MODIFICACIÓN",'Modificaciones al contrato'!B:B,A126)</f>
        <v>0</v>
      </c>
      <c r="P126" s="17" t="s">
        <v>40</v>
      </c>
      <c r="Q126" s="17" t="str">
        <f>IFERROR(VLOOKUP(P126,'Listas de Valores 2'!$A$1:$B$25,2,0),"")</f>
        <v>Contratación Directa</v>
      </c>
      <c r="R126" s="18" t="s">
        <v>510</v>
      </c>
      <c r="S126" s="10" t="str">
        <f>IFERROR(VLOOKUP(R126,'Listas de Valores 2'!$K$1:$L$1000,2,0),"")</f>
        <v>Vicerrectoría Académica</v>
      </c>
      <c r="T126" s="19">
        <f t="shared" si="1"/>
        <v>0.66666666666666663</v>
      </c>
      <c r="U126" s="23" t="s">
        <v>451</v>
      </c>
      <c r="V126" s="24" t="s">
        <v>45</v>
      </c>
      <c r="W126" s="167">
        <v>24643848</v>
      </c>
      <c r="X126" s="167">
        <v>12321924</v>
      </c>
    </row>
    <row r="127" spans="1:24" ht="90">
      <c r="A127" s="7" t="s">
        <v>511</v>
      </c>
      <c r="B127" s="9" t="s">
        <v>512</v>
      </c>
      <c r="C127" s="9" t="s">
        <v>513</v>
      </c>
      <c r="D127" s="11">
        <v>18071156</v>
      </c>
      <c r="E127" s="12">
        <f>COUNTIFS('Modificaciones al contrato'!A:A,"ADICIÓN",'Modificaciones al contrato'!B:B,A127)</f>
        <v>0</v>
      </c>
      <c r="F127" s="13">
        <f>SUMIF('Modificaciones al contrato'!B:B,A127,'Modificaciones al contrato'!F:F)</f>
        <v>0</v>
      </c>
      <c r="G127" s="13">
        <v>18071156</v>
      </c>
      <c r="H127" s="9" t="s">
        <v>184</v>
      </c>
      <c r="I127" s="31">
        <v>45316</v>
      </c>
      <c r="J127" s="31">
        <v>45436</v>
      </c>
      <c r="K127" s="15">
        <f>COUNTIFS('Modificaciones al contrato'!A:A,"PRORROGA",'Modificaciones al contrato'!B:B,A127)</f>
        <v>0</v>
      </c>
      <c r="L127" s="16">
        <v>45436</v>
      </c>
      <c r="M127" s="15">
        <f>COUNTIFS('Modificaciones al contrato'!A:A,"SUSPENSIÓN",'Modificaciones al contrato'!B:B,A127)</f>
        <v>0</v>
      </c>
      <c r="N127" s="15">
        <f>COUNTIFS('Modificaciones al contrato'!A:A,"REANUDACIÓN",'Modificaciones al contrato'!B:B,A127)</f>
        <v>0</v>
      </c>
      <c r="O127" s="15">
        <f>COUNTIFS('Modificaciones al contrato'!A:A,"MODIFICACIÓN",'Modificaciones al contrato'!B:B,A127)</f>
        <v>0</v>
      </c>
      <c r="P127" s="17" t="s">
        <v>40</v>
      </c>
      <c r="Q127" s="17" t="str">
        <f>IFERROR(VLOOKUP(P127,'Listas de Valores 2'!$A$1:$B$25,2,0),"")</f>
        <v>Contratación Directa</v>
      </c>
      <c r="R127" s="18" t="s">
        <v>510</v>
      </c>
      <c r="S127" s="10" t="str">
        <f>IFERROR(VLOOKUP(R127,'Listas de Valores 2'!$K$1:$L$1000,2,0),"")</f>
        <v>Vicerrectoría Académica</v>
      </c>
      <c r="T127" s="19">
        <f t="shared" si="1"/>
        <v>1</v>
      </c>
      <c r="U127" s="22" t="s">
        <v>451</v>
      </c>
      <c r="V127" s="24" t="s">
        <v>45</v>
      </c>
      <c r="W127" s="167">
        <v>18071156</v>
      </c>
      <c r="X127" s="167">
        <v>0</v>
      </c>
    </row>
    <row r="128" spans="1:24" ht="90">
      <c r="A128" s="7" t="s">
        <v>514</v>
      </c>
      <c r="B128" s="9" t="s">
        <v>515</v>
      </c>
      <c r="C128" s="9" t="s">
        <v>516</v>
      </c>
      <c r="D128" s="11">
        <v>17037024</v>
      </c>
      <c r="E128" s="12">
        <f>COUNTIFS('Modificaciones al contrato'!A:A,"ADICIÓN",'Modificaciones al contrato'!B:B,A128)</f>
        <v>1</v>
      </c>
      <c r="F128" s="13">
        <f>SUMIF('Modificaciones al contrato'!B:B,A128,'Modificaciones al contrato'!F:F)</f>
        <v>8518512</v>
      </c>
      <c r="G128" s="13">
        <v>25555536</v>
      </c>
      <c r="H128" s="9" t="s">
        <v>180</v>
      </c>
      <c r="I128" s="31">
        <v>45316</v>
      </c>
      <c r="J128" s="31">
        <v>45436</v>
      </c>
      <c r="K128" s="15">
        <f>COUNTIFS('Modificaciones al contrato'!A:A,"PRORROGA",'Modificaciones al contrato'!B:B,A128)</f>
        <v>1</v>
      </c>
      <c r="L128" s="16">
        <v>45497</v>
      </c>
      <c r="M128" s="15">
        <f>COUNTIFS('Modificaciones al contrato'!A:A,"SUSPENSIÓN",'Modificaciones al contrato'!B:B,A128)</f>
        <v>0</v>
      </c>
      <c r="N128" s="15">
        <f>COUNTIFS('Modificaciones al contrato'!A:A,"REANUDACIÓN",'Modificaciones al contrato'!B:B,A128)</f>
        <v>0</v>
      </c>
      <c r="O128" s="15">
        <f>COUNTIFS('Modificaciones al contrato'!A:A,"MODIFICACIÓN",'Modificaciones al contrato'!B:B,A128)</f>
        <v>0</v>
      </c>
      <c r="P128" s="17" t="s">
        <v>40</v>
      </c>
      <c r="Q128" s="17" t="str">
        <f>IFERROR(VLOOKUP(P128,'Listas de Valores 2'!$A$1:$B$25,2,0),"")</f>
        <v>Contratación Directa</v>
      </c>
      <c r="R128" s="18" t="s">
        <v>144</v>
      </c>
      <c r="S128" s="10" t="str">
        <f>IFERROR(VLOOKUP(R128,'Listas de Valores 2'!$K$1:$L$1000,2,0),"")</f>
        <v>Dirección De Tecnología</v>
      </c>
      <c r="T128" s="19">
        <f t="shared" si="1"/>
        <v>0.69999999217390707</v>
      </c>
      <c r="U128" s="22" t="s">
        <v>451</v>
      </c>
      <c r="V128" s="24" t="s">
        <v>45</v>
      </c>
      <c r="W128" s="167">
        <v>17888875</v>
      </c>
      <c r="X128" s="167">
        <v>7666661</v>
      </c>
    </row>
    <row r="129" spans="1:24" ht="90">
      <c r="A129" s="7" t="s">
        <v>517</v>
      </c>
      <c r="B129" s="9" t="s">
        <v>518</v>
      </c>
      <c r="C129" s="9" t="s">
        <v>519</v>
      </c>
      <c r="D129" s="11">
        <v>24000000</v>
      </c>
      <c r="E129" s="12">
        <f>COUNTIFS('Modificaciones al contrato'!A:A,"ADICIÓN",'Modificaciones al contrato'!B:B,A129)</f>
        <v>1</v>
      </c>
      <c r="F129" s="13">
        <f>SUMIF('Modificaciones al contrato'!B:B,A129,'Modificaciones al contrato'!F:F)</f>
        <v>12000000</v>
      </c>
      <c r="G129" s="13">
        <v>36000000</v>
      </c>
      <c r="H129" s="9" t="s">
        <v>520</v>
      </c>
      <c r="I129" s="31">
        <v>45323</v>
      </c>
      <c r="J129" s="31">
        <v>45443</v>
      </c>
      <c r="K129" s="15">
        <f>COUNTIFS('Modificaciones al contrato'!A:A,"PRORROGA",'Modificaciones al contrato'!B:B,A129)</f>
        <v>1</v>
      </c>
      <c r="L129" s="16">
        <v>45504</v>
      </c>
      <c r="M129" s="15">
        <f>COUNTIFS('Modificaciones al contrato'!A:A,"SUSPENSIÓN",'Modificaciones al contrato'!B:B,A129)</f>
        <v>0</v>
      </c>
      <c r="N129" s="15">
        <f>COUNTIFS('Modificaciones al contrato'!A:A,"REANUDACIÓN",'Modificaciones al contrato'!B:B,A129)</f>
        <v>0</v>
      </c>
      <c r="O129" s="15">
        <f>COUNTIFS('Modificaciones al contrato'!A:A,"MODIFICACIÓN",'Modificaciones al contrato'!B:B,A129)</f>
        <v>1</v>
      </c>
      <c r="P129" s="17" t="s">
        <v>40</v>
      </c>
      <c r="Q129" s="17" t="str">
        <f>IFERROR(VLOOKUP(P129,'Listas de Valores 2'!$A$1:$B$25,2,0),"")</f>
        <v>Contratación Directa</v>
      </c>
      <c r="R129" s="18" t="s">
        <v>236</v>
      </c>
      <c r="S129" s="10" t="str">
        <f>IFERROR(VLOOKUP(R129,'Listas de Valores 2'!$K$1:$L$1000,2,0),"")</f>
        <v>Comunicaciones</v>
      </c>
      <c r="T129" s="19">
        <f t="shared" si="1"/>
        <v>0.66666666666666663</v>
      </c>
      <c r="U129" s="28" t="s">
        <v>451</v>
      </c>
      <c r="V129" s="24" t="s">
        <v>45</v>
      </c>
      <c r="W129" s="167">
        <v>24000000</v>
      </c>
      <c r="X129" s="167">
        <v>12000000</v>
      </c>
    </row>
    <row r="130" spans="1:24" ht="90">
      <c r="A130" s="7" t="s">
        <v>521</v>
      </c>
      <c r="B130" s="9" t="s">
        <v>522</v>
      </c>
      <c r="C130" s="9" t="s">
        <v>38</v>
      </c>
      <c r="D130" s="11">
        <v>23200000</v>
      </c>
      <c r="E130" s="12">
        <f>COUNTIFS('Modificaciones al contrato'!A:A,"ADICIÓN",'Modificaciones al contrato'!B:B,A130)</f>
        <v>1</v>
      </c>
      <c r="F130" s="13">
        <f>SUMIF('Modificaciones al contrato'!B:B,A130,'Modificaciones al contrato'!F:F)</f>
        <v>11600000</v>
      </c>
      <c r="G130" s="13">
        <v>34800000</v>
      </c>
      <c r="H130" s="9" t="s">
        <v>180</v>
      </c>
      <c r="I130" s="31">
        <v>45323</v>
      </c>
      <c r="J130" s="31">
        <v>45443</v>
      </c>
      <c r="K130" s="15">
        <f>COUNTIFS('Modificaciones al contrato'!A:A,"PRORROGA",'Modificaciones al contrato'!B:B,A130)</f>
        <v>1</v>
      </c>
      <c r="L130" s="16">
        <v>45504</v>
      </c>
      <c r="M130" s="15">
        <f>COUNTIFS('Modificaciones al contrato'!A:A,"SUSPENSIÓN",'Modificaciones al contrato'!B:B,A130)</f>
        <v>0</v>
      </c>
      <c r="N130" s="15">
        <f>COUNTIFS('Modificaciones al contrato'!A:A,"REANUDACIÓN",'Modificaciones al contrato'!B:B,A130)</f>
        <v>0</v>
      </c>
      <c r="O130" s="15">
        <f>COUNTIFS('Modificaciones al contrato'!A:A,"MODIFICACIÓN",'Modificaciones al contrato'!B:B,A130)</f>
        <v>0</v>
      </c>
      <c r="P130" s="17" t="s">
        <v>40</v>
      </c>
      <c r="Q130" s="17" t="str">
        <f>IFERROR(VLOOKUP(P130,'Listas de Valores 2'!$A$1:$B$25,2,0),"")</f>
        <v>Contratación Directa</v>
      </c>
      <c r="R130" s="18" t="s">
        <v>41</v>
      </c>
      <c r="S130" s="10" t="str">
        <f>IFERROR(VLOOKUP(R130,'Listas de Valores 2'!$K$1:$L$1000,2,0),"")</f>
        <v>Dirección De Tecnología</v>
      </c>
      <c r="T130" s="19">
        <f t="shared" si="1"/>
        <v>0.66666666666666663</v>
      </c>
      <c r="U130" s="28" t="s">
        <v>451</v>
      </c>
      <c r="V130" s="24" t="s">
        <v>45</v>
      </c>
      <c r="W130" s="167">
        <v>23200000</v>
      </c>
      <c r="X130" s="167">
        <v>11600000</v>
      </c>
    </row>
    <row r="131" spans="1:24" ht="150">
      <c r="A131" s="7" t="s">
        <v>523</v>
      </c>
      <c r="B131" s="9" t="s">
        <v>524</v>
      </c>
      <c r="C131" s="9" t="s">
        <v>526</v>
      </c>
      <c r="D131" s="11">
        <v>931004156</v>
      </c>
      <c r="E131" s="12">
        <f>COUNTIFS('Modificaciones al contrato'!A:A,"ADICIÓN",'Modificaciones al contrato'!B:B,A131)</f>
        <v>3</v>
      </c>
      <c r="F131" s="13">
        <f>SUMIF('Modificaciones al contrato'!B:B,A131,'Modificaciones al contrato'!F:F)</f>
        <v>465000000</v>
      </c>
      <c r="G131" s="13">
        <v>1396004156</v>
      </c>
      <c r="H131" s="9" t="s">
        <v>527</v>
      </c>
      <c r="I131" s="31">
        <v>45317</v>
      </c>
      <c r="J131" s="31">
        <v>45652</v>
      </c>
      <c r="K131" s="15">
        <f>COUNTIFS('Modificaciones al contrato'!A:A,"PRORROGA",'Modificaciones al contrato'!B:B,A131)</f>
        <v>0</v>
      </c>
      <c r="L131" s="16">
        <v>45652</v>
      </c>
      <c r="M131" s="15">
        <f>COUNTIFS('Modificaciones al contrato'!A:A,"SUSPENSIÓN",'Modificaciones al contrato'!B:B,A131)</f>
        <v>0</v>
      </c>
      <c r="N131" s="15">
        <f>COUNTIFS('Modificaciones al contrato'!A:A,"REANUDACIÓN",'Modificaciones al contrato'!B:B,A131)</f>
        <v>0</v>
      </c>
      <c r="O131" s="15">
        <f>COUNTIFS('Modificaciones al contrato'!A:A,"MODIFICACIÓN",'Modificaciones al contrato'!B:B,A131)</f>
        <v>3</v>
      </c>
      <c r="P131" s="17" t="s">
        <v>247</v>
      </c>
      <c r="Q131" s="17" t="str">
        <f>IFERROR(VLOOKUP(P131,'Listas de Valores 2'!$A$1:$B$25,2,0),"")</f>
        <v>Contratación Directa</v>
      </c>
      <c r="R131" s="18" t="s">
        <v>196</v>
      </c>
      <c r="S131" s="10" t="str">
        <f>IFERROR(VLOOKUP(R131,'Listas de Valores 2'!$K$1:$L$1000,2,0),"")</f>
        <v>Vicerrectoría De Extensión</v>
      </c>
      <c r="T131" s="19">
        <f t="shared" ref="T131:T194" si="2">W131/G131</f>
        <v>0.40095304057246661</v>
      </c>
      <c r="U131" s="28" t="s">
        <v>451</v>
      </c>
      <c r="V131" s="24" t="s">
        <v>45</v>
      </c>
      <c r="W131" s="167">
        <v>559732111</v>
      </c>
      <c r="X131" s="167">
        <v>836272045</v>
      </c>
    </row>
    <row r="132" spans="1:24" ht="90">
      <c r="A132" s="7" t="s">
        <v>528</v>
      </c>
      <c r="B132" s="9" t="s">
        <v>529</v>
      </c>
      <c r="C132" s="9" t="s">
        <v>530</v>
      </c>
      <c r="D132" s="11">
        <v>10163380</v>
      </c>
      <c r="E132" s="12">
        <f>COUNTIFS('Modificaciones al contrato'!A:A,"ADICIÓN",'Modificaciones al contrato'!B:B,A132)</f>
        <v>1</v>
      </c>
      <c r="F132" s="13">
        <f>SUMIF('Modificaciones al contrato'!B:B,A132,'Modificaciones al contrato'!F:F)</f>
        <v>5081690</v>
      </c>
      <c r="G132" s="13">
        <v>15245070</v>
      </c>
      <c r="H132" s="9" t="s">
        <v>180</v>
      </c>
      <c r="I132" s="31">
        <v>45323</v>
      </c>
      <c r="J132" s="31">
        <v>45443</v>
      </c>
      <c r="K132" s="15">
        <f>COUNTIFS('Modificaciones al contrato'!A:A,"PRORROGA",'Modificaciones al contrato'!B:B,A132)</f>
        <v>1</v>
      </c>
      <c r="L132" s="16">
        <v>45504</v>
      </c>
      <c r="M132" s="15">
        <f>COUNTIFS('Modificaciones al contrato'!A:A,"SUSPENSIÓN",'Modificaciones al contrato'!B:B,A132)</f>
        <v>0</v>
      </c>
      <c r="N132" s="15">
        <f>COUNTIFS('Modificaciones al contrato'!A:A,"REANUDACIÓN",'Modificaciones al contrato'!B:B,A132)</f>
        <v>0</v>
      </c>
      <c r="O132" s="15">
        <f>COUNTIFS('Modificaciones al contrato'!A:A,"MODIFICACIÓN",'Modificaciones al contrato'!B:B,A132)</f>
        <v>0</v>
      </c>
      <c r="P132" s="17" t="s">
        <v>40</v>
      </c>
      <c r="Q132" s="17" t="str">
        <f>IFERROR(VLOOKUP(P132,'Listas de Valores 2'!$A$1:$B$25,2,0),"")</f>
        <v>Contratación Directa</v>
      </c>
      <c r="R132" s="18" t="s">
        <v>41</v>
      </c>
      <c r="S132" s="10" t="str">
        <f>IFERROR(VLOOKUP(R132,'Listas de Valores 2'!$K$1:$L$1000,2,0),"")</f>
        <v>Dirección De Tecnología</v>
      </c>
      <c r="T132" s="19">
        <f t="shared" si="2"/>
        <v>0.66666666666666663</v>
      </c>
      <c r="U132" s="28" t="s">
        <v>451</v>
      </c>
      <c r="V132" s="24" t="s">
        <v>45</v>
      </c>
      <c r="W132" s="167">
        <v>10163380</v>
      </c>
      <c r="X132" s="167">
        <v>5081690</v>
      </c>
    </row>
    <row r="133" spans="1:24" ht="90">
      <c r="A133" s="7" t="s">
        <v>531</v>
      </c>
      <c r="B133" s="9" t="s">
        <v>532</v>
      </c>
      <c r="C133" s="9" t="s">
        <v>533</v>
      </c>
      <c r="D133" s="11">
        <v>24643852</v>
      </c>
      <c r="E133" s="12">
        <f>COUNTIFS('Modificaciones al contrato'!A:A,"ADICIÓN",'Modificaciones al contrato'!B:B,A133)</f>
        <v>1</v>
      </c>
      <c r="F133" s="13">
        <f>SUMIF('Modificaciones al contrato'!B:B,A133,'Modificaciones al contrato'!F:F)</f>
        <v>12321926</v>
      </c>
      <c r="G133" s="13">
        <v>36965778</v>
      </c>
      <c r="H133" s="9" t="s">
        <v>534</v>
      </c>
      <c r="I133" s="31">
        <v>45317</v>
      </c>
      <c r="J133" s="31">
        <v>45437</v>
      </c>
      <c r="K133" s="15">
        <f>COUNTIFS('Modificaciones al contrato'!A:A,"PRORROGA",'Modificaciones al contrato'!B:B,A133)</f>
        <v>1</v>
      </c>
      <c r="L133" s="16">
        <v>45498</v>
      </c>
      <c r="M133" s="15">
        <f>COUNTIFS('Modificaciones al contrato'!A:A,"SUSPENSIÓN",'Modificaciones al contrato'!B:B,A133)</f>
        <v>0</v>
      </c>
      <c r="N133" s="15">
        <f>COUNTIFS('Modificaciones al contrato'!A:A,"REANUDACIÓN",'Modificaciones al contrato'!B:B,A133)</f>
        <v>0</v>
      </c>
      <c r="O133" s="15">
        <f>COUNTIFS('Modificaciones al contrato'!A:A,"MODIFICACIÓN",'Modificaciones al contrato'!B:B,A133)</f>
        <v>0</v>
      </c>
      <c r="P133" s="17" t="s">
        <v>40</v>
      </c>
      <c r="Q133" s="17" t="str">
        <f>IFERROR(VLOOKUP(P133,'Listas de Valores 2'!$A$1:$B$25,2,0),"")</f>
        <v>Contratación Directa</v>
      </c>
      <c r="R133" s="18" t="s">
        <v>535</v>
      </c>
      <c r="S133" s="10" t="str">
        <f>IFERROR(VLOOKUP(R133,'Listas de Valores 2'!$K$1:$L$1000,2,0),"")</f>
        <v>Vicerrectoría Administrativa Y Financiera</v>
      </c>
      <c r="T133" s="19">
        <f t="shared" si="2"/>
        <v>0.69444443993576976</v>
      </c>
      <c r="U133" s="22" t="s">
        <v>451</v>
      </c>
      <c r="V133" s="24" t="s">
        <v>45</v>
      </c>
      <c r="W133" s="167">
        <v>25670679</v>
      </c>
      <c r="X133" s="167">
        <v>11295099</v>
      </c>
    </row>
    <row r="134" spans="1:24" ht="90">
      <c r="A134" s="7" t="s">
        <v>536</v>
      </c>
      <c r="B134" s="9" t="s">
        <v>537</v>
      </c>
      <c r="C134" s="9" t="s">
        <v>538</v>
      </c>
      <c r="D134" s="11">
        <v>9082552</v>
      </c>
      <c r="E134" s="12">
        <f>COUNTIFS('Modificaciones al contrato'!A:A,"ADICIÓN",'Modificaciones al contrato'!B:B,A134)</f>
        <v>1</v>
      </c>
      <c r="F134" s="13">
        <f>SUMIF('Modificaciones al contrato'!B:B,A134,'Modificaciones al contrato'!F:F)</f>
        <v>4541276</v>
      </c>
      <c r="G134" s="13">
        <v>13623828</v>
      </c>
      <c r="H134" s="9" t="s">
        <v>309</v>
      </c>
      <c r="I134" s="31">
        <v>45316</v>
      </c>
      <c r="J134" s="31">
        <v>45436</v>
      </c>
      <c r="K134" s="15">
        <f>COUNTIFS('Modificaciones al contrato'!A:A,"PRORROGA",'Modificaciones al contrato'!B:B,A134)</f>
        <v>1</v>
      </c>
      <c r="L134" s="16">
        <v>45497</v>
      </c>
      <c r="M134" s="15">
        <f>COUNTIFS('Modificaciones al contrato'!A:A,"SUSPENSIÓN",'Modificaciones al contrato'!B:B,A134)</f>
        <v>0</v>
      </c>
      <c r="N134" s="15">
        <f>COUNTIFS('Modificaciones al contrato'!A:A,"REANUDACIÓN",'Modificaciones al contrato'!B:B,A134)</f>
        <v>0</v>
      </c>
      <c r="O134" s="15">
        <f>COUNTIFS('Modificaciones al contrato'!A:A,"MODIFICACIÓN",'Modificaciones al contrato'!B:B,A134)</f>
        <v>0</v>
      </c>
      <c r="P134" s="17" t="s">
        <v>40</v>
      </c>
      <c r="Q134" s="17" t="str">
        <f>IFERROR(VLOOKUP(P134,'Listas de Valores 2'!$A$1:$B$25,2,0),"")</f>
        <v>Contratación Directa</v>
      </c>
      <c r="R134" s="18" t="s">
        <v>539</v>
      </c>
      <c r="S134" s="10" t="str">
        <f>IFERROR(VLOOKUP(R134,'Listas de Valores 2'!$K$1:$L$1000,2,0),"")</f>
        <v>Vicerrectoría De Extensión</v>
      </c>
      <c r="T134" s="19">
        <f t="shared" si="2"/>
        <v>0.70000002936032368</v>
      </c>
      <c r="U134" s="22" t="s">
        <v>451</v>
      </c>
      <c r="V134" s="24" t="s">
        <v>45</v>
      </c>
      <c r="W134" s="167">
        <v>9536680</v>
      </c>
      <c r="X134" s="167">
        <v>4087148</v>
      </c>
    </row>
    <row r="135" spans="1:24" ht="165">
      <c r="A135" s="7" t="s">
        <v>540</v>
      </c>
      <c r="B135" s="9" t="s">
        <v>541</v>
      </c>
      <c r="C135" s="9" t="s">
        <v>542</v>
      </c>
      <c r="D135" s="11">
        <v>0</v>
      </c>
      <c r="E135" s="12">
        <f>COUNTIFS('Modificaciones al contrato'!A:A,"ADICIÓN",'Modificaciones al contrato'!B:B,A135)</f>
        <v>0</v>
      </c>
      <c r="F135" s="13">
        <f>SUMIF('Modificaciones al contrato'!B:B,A135,'Modificaciones al contrato'!F:F)</f>
        <v>0</v>
      </c>
      <c r="G135" s="13" t="s">
        <v>2711</v>
      </c>
      <c r="H135" s="9" t="s">
        <v>543</v>
      </c>
      <c r="I135" s="31">
        <v>45322</v>
      </c>
      <c r="J135" s="31">
        <v>45687</v>
      </c>
      <c r="K135" s="15">
        <f>COUNTIFS('Modificaciones al contrato'!A:A,"PRORROGA",'Modificaciones al contrato'!B:B,A135)</f>
        <v>0</v>
      </c>
      <c r="L135" s="16">
        <v>45687</v>
      </c>
      <c r="M135" s="15">
        <f>COUNTIFS('Modificaciones al contrato'!A:A,"SUSPENSIÓN",'Modificaciones al contrato'!B:B,A135)</f>
        <v>0</v>
      </c>
      <c r="N135" s="15">
        <f>COUNTIFS('Modificaciones al contrato'!A:A,"REANUDACIÓN",'Modificaciones al contrato'!B:B,A135)</f>
        <v>0</v>
      </c>
      <c r="O135" s="15">
        <f>COUNTIFS('Modificaciones al contrato'!A:A,"MODIFICACIÓN",'Modificaciones al contrato'!B:B,A135)</f>
        <v>0</v>
      </c>
      <c r="P135" s="17" t="s">
        <v>195</v>
      </c>
      <c r="Q135" s="17" t="str">
        <f>IFERROR(VLOOKUP(P135,'Listas de Valores 2'!$A$1:$B$25,2,0),"")</f>
        <v>Convenio</v>
      </c>
      <c r="R135" s="18" t="s">
        <v>122</v>
      </c>
      <c r="S135" s="10" t="str">
        <f>IFERROR(VLOOKUP(R135,'Listas de Valores 2'!$K$1:$L$1000,2,0),"")</f>
        <v>Vicerrectoría De Extensión</v>
      </c>
      <c r="T135" s="169" t="s">
        <v>57</v>
      </c>
      <c r="U135" s="28" t="s">
        <v>451</v>
      </c>
      <c r="V135" s="24" t="s">
        <v>45</v>
      </c>
      <c r="W135" s="167">
        <v>0</v>
      </c>
      <c r="X135" s="167">
        <v>0</v>
      </c>
    </row>
    <row r="136" spans="1:24" ht="105">
      <c r="A136" s="7" t="s">
        <v>544</v>
      </c>
      <c r="B136" s="9" t="s">
        <v>545</v>
      </c>
      <c r="C136" s="9" t="s">
        <v>546</v>
      </c>
      <c r="D136" s="11">
        <v>8400000</v>
      </c>
      <c r="E136" s="12">
        <f>COUNTIFS('Modificaciones al contrato'!A:A,"ADICIÓN",'Modificaciones al contrato'!B:B,A136)</f>
        <v>1</v>
      </c>
      <c r="F136" s="13">
        <f>SUMIF('Modificaciones al contrato'!B:B,A136,'Modificaciones al contrato'!F:F)</f>
        <v>4200000</v>
      </c>
      <c r="G136" s="13">
        <v>12600000</v>
      </c>
      <c r="H136" s="9" t="s">
        <v>547</v>
      </c>
      <c r="I136" s="31">
        <v>45329</v>
      </c>
      <c r="J136" s="31">
        <v>45449</v>
      </c>
      <c r="K136" s="15">
        <f>COUNTIFS('Modificaciones al contrato'!A:A,"PRORROGA",'Modificaciones al contrato'!B:B,A136)</f>
        <v>1</v>
      </c>
      <c r="L136" s="16">
        <v>45510</v>
      </c>
      <c r="M136" s="15">
        <f>COUNTIFS('Modificaciones al contrato'!A:A,"SUSPENSIÓN",'Modificaciones al contrato'!B:B,A136)</f>
        <v>0</v>
      </c>
      <c r="N136" s="15">
        <f>COUNTIFS('Modificaciones al contrato'!A:A,"REANUDACIÓN",'Modificaciones al contrato'!B:B,A136)</f>
        <v>0</v>
      </c>
      <c r="O136" s="15">
        <f>COUNTIFS('Modificaciones al contrato'!A:A,"MODIFICACIÓN",'Modificaciones al contrato'!B:B,A136)</f>
        <v>0</v>
      </c>
      <c r="P136" s="17" t="s">
        <v>40</v>
      </c>
      <c r="Q136" s="17" t="str">
        <f>IFERROR(VLOOKUP(P136,'Listas de Valores 2'!$A$1:$B$25,2,0),"")</f>
        <v>Contratación Directa</v>
      </c>
      <c r="R136" s="18" t="s">
        <v>409</v>
      </c>
      <c r="S136" s="10" t="str">
        <f>IFERROR(VLOOKUP(R136,'Listas de Valores 2'!$K$1:$L$1000,2,0),"")</f>
        <v>Vicerrectoría Administrativa Y Financiera</v>
      </c>
      <c r="T136" s="19">
        <f t="shared" si="2"/>
        <v>0.6333333333333333</v>
      </c>
      <c r="U136" s="28" t="s">
        <v>451</v>
      </c>
      <c r="V136" s="24" t="s">
        <v>45</v>
      </c>
      <c r="W136" s="167">
        <v>7980000</v>
      </c>
      <c r="X136" s="167">
        <v>4620000</v>
      </c>
    </row>
    <row r="137" spans="1:24" ht="165">
      <c r="A137" s="7" t="s">
        <v>548</v>
      </c>
      <c r="B137" s="9" t="s">
        <v>549</v>
      </c>
      <c r="C137" s="9" t="s">
        <v>550</v>
      </c>
      <c r="D137" s="11">
        <v>0</v>
      </c>
      <c r="E137" s="12">
        <f>COUNTIFS('Modificaciones al contrato'!A:A,"ADICIÓN",'Modificaciones al contrato'!B:B,A137)</f>
        <v>0</v>
      </c>
      <c r="F137" s="13">
        <f>SUMIF('Modificaciones al contrato'!B:B,A137,'Modificaciones al contrato'!F:F)</f>
        <v>0</v>
      </c>
      <c r="G137" s="13" t="s">
        <v>2711</v>
      </c>
      <c r="H137" s="9" t="s">
        <v>551</v>
      </c>
      <c r="I137" s="31">
        <v>45321</v>
      </c>
      <c r="J137" s="31">
        <v>45686</v>
      </c>
      <c r="K137" s="15">
        <f>COUNTIFS('Modificaciones al contrato'!A:A,"PRORROGA",'Modificaciones al contrato'!B:B,A137)</f>
        <v>0</v>
      </c>
      <c r="L137" s="16">
        <v>45686</v>
      </c>
      <c r="M137" s="15">
        <f>COUNTIFS('Modificaciones al contrato'!A:A,"SUSPENSIÓN",'Modificaciones al contrato'!B:B,A137)</f>
        <v>0</v>
      </c>
      <c r="N137" s="15">
        <f>COUNTIFS('Modificaciones al contrato'!A:A,"REANUDACIÓN",'Modificaciones al contrato'!B:B,A137)</f>
        <v>0</v>
      </c>
      <c r="O137" s="15">
        <f>COUNTIFS('Modificaciones al contrato'!A:A,"MODIFICACIÓN",'Modificaciones al contrato'!B:B,A137)</f>
        <v>0</v>
      </c>
      <c r="P137" s="17" t="s">
        <v>247</v>
      </c>
      <c r="Q137" s="17" t="str">
        <f>IFERROR(VLOOKUP(P137,'Listas de Valores 2'!$A$1:$B$25,2,0),"")</f>
        <v>Contratación Directa</v>
      </c>
      <c r="R137" s="18" t="s">
        <v>122</v>
      </c>
      <c r="S137" s="10" t="str">
        <f>IFERROR(VLOOKUP(R137,'Listas de Valores 2'!$K$1:$L$1000,2,0),"")</f>
        <v>Vicerrectoría De Extensión</v>
      </c>
      <c r="T137" s="169" t="s">
        <v>57</v>
      </c>
      <c r="U137" s="28" t="s">
        <v>451</v>
      </c>
      <c r="V137" s="24" t="s">
        <v>45</v>
      </c>
      <c r="W137" s="167">
        <v>0</v>
      </c>
      <c r="X137" s="167">
        <v>0</v>
      </c>
    </row>
    <row r="138" spans="1:24" ht="90">
      <c r="A138" s="7" t="s">
        <v>552</v>
      </c>
      <c r="B138" s="9" t="s">
        <v>553</v>
      </c>
      <c r="C138" s="9" t="s">
        <v>554</v>
      </c>
      <c r="D138" s="11">
        <v>20000000</v>
      </c>
      <c r="E138" s="12">
        <f>COUNTIFS('Modificaciones al contrato'!A:A,"ADICIÓN",'Modificaciones al contrato'!B:B,A138)</f>
        <v>1</v>
      </c>
      <c r="F138" s="13">
        <f>SUMIF('Modificaciones al contrato'!B:B,A138,'Modificaciones al contrato'!F:F)</f>
        <v>10000000</v>
      </c>
      <c r="G138" s="13">
        <v>30000000</v>
      </c>
      <c r="H138" s="9" t="s">
        <v>337</v>
      </c>
      <c r="I138" s="31">
        <v>45323</v>
      </c>
      <c r="J138" s="31">
        <v>45443</v>
      </c>
      <c r="K138" s="15">
        <f>COUNTIFS('Modificaciones al contrato'!A:A,"PRORROGA",'Modificaciones al contrato'!B:B,A138)</f>
        <v>1</v>
      </c>
      <c r="L138" s="16">
        <v>45504</v>
      </c>
      <c r="M138" s="15">
        <f>COUNTIFS('Modificaciones al contrato'!A:A,"SUSPENSIÓN",'Modificaciones al contrato'!B:B,A138)</f>
        <v>0</v>
      </c>
      <c r="N138" s="15">
        <f>COUNTIFS('Modificaciones al contrato'!A:A,"REANUDACIÓN",'Modificaciones al contrato'!B:B,A138)</f>
        <v>0</v>
      </c>
      <c r="O138" s="15">
        <f>COUNTIFS('Modificaciones al contrato'!A:A,"MODIFICACIÓN",'Modificaciones al contrato'!B:B,A138)</f>
        <v>0</v>
      </c>
      <c r="P138" s="17" t="s">
        <v>40</v>
      </c>
      <c r="Q138" s="17" t="str">
        <f>IFERROR(VLOOKUP(P138,'Listas de Valores 2'!$A$1:$B$25,2,0),"")</f>
        <v>Contratación Directa</v>
      </c>
      <c r="R138" s="18" t="s">
        <v>149</v>
      </c>
      <c r="S138" s="10" t="str">
        <f>IFERROR(VLOOKUP(R138,'Listas de Valores 2'!$K$1:$L$1000,2,0),"")</f>
        <v>Comunicaciones</v>
      </c>
      <c r="T138" s="19">
        <f t="shared" si="2"/>
        <v>0.66666666666666663</v>
      </c>
      <c r="U138" s="28" t="s">
        <v>451</v>
      </c>
      <c r="V138" s="24" t="s">
        <v>45</v>
      </c>
      <c r="W138" s="167">
        <v>20000000</v>
      </c>
      <c r="X138" s="167">
        <v>10000000</v>
      </c>
    </row>
    <row r="139" spans="1:24" ht="105">
      <c r="A139" s="7" t="s">
        <v>555</v>
      </c>
      <c r="B139" s="9" t="s">
        <v>556</v>
      </c>
      <c r="C139" s="9" t="s">
        <v>557</v>
      </c>
      <c r="D139" s="11">
        <v>30000000</v>
      </c>
      <c r="E139" s="12">
        <f>COUNTIFS('Modificaciones al contrato'!A:A,"ADICIÓN",'Modificaciones al contrato'!B:B,A139)</f>
        <v>1</v>
      </c>
      <c r="F139" s="13">
        <f>SUMIF('Modificaciones al contrato'!B:B,A139,'Modificaciones al contrato'!F:F)</f>
        <v>15000000</v>
      </c>
      <c r="G139" s="13">
        <v>45000000</v>
      </c>
      <c r="H139" s="9" t="s">
        <v>369</v>
      </c>
      <c r="I139" s="31">
        <v>45323</v>
      </c>
      <c r="J139" s="31">
        <v>45443</v>
      </c>
      <c r="K139" s="15">
        <f>COUNTIFS('Modificaciones al contrato'!A:A,"PRORROGA",'Modificaciones al contrato'!B:B,A139)</f>
        <v>1</v>
      </c>
      <c r="L139" s="16">
        <v>45504</v>
      </c>
      <c r="M139" s="15">
        <f>COUNTIFS('Modificaciones al contrato'!A:A,"SUSPENSIÓN",'Modificaciones al contrato'!B:B,A139)</f>
        <v>0</v>
      </c>
      <c r="N139" s="15">
        <f>COUNTIFS('Modificaciones al contrato'!A:A,"REANUDACIÓN",'Modificaciones al contrato'!B:B,A139)</f>
        <v>0</v>
      </c>
      <c r="O139" s="15">
        <f>COUNTIFS('Modificaciones al contrato'!A:A,"MODIFICACIÓN",'Modificaciones al contrato'!B:B,A139)</f>
        <v>1</v>
      </c>
      <c r="P139" s="17" t="s">
        <v>40</v>
      </c>
      <c r="Q139" s="17" t="str">
        <f>IFERROR(VLOOKUP(P139,'Listas de Valores 2'!$A$1:$B$25,2,0),"")</f>
        <v>Contratación Directa</v>
      </c>
      <c r="R139" s="18" t="s">
        <v>314</v>
      </c>
      <c r="S139" s="10" t="str">
        <f>IFERROR(VLOOKUP(R139,'Listas de Valores 2'!$K$1:$L$1000,2,0),"")</f>
        <v>Vicerrectoría Administrativa Y Financiera</v>
      </c>
      <c r="T139" s="19">
        <f t="shared" si="2"/>
        <v>0.66666666666666663</v>
      </c>
      <c r="U139" s="28" t="s">
        <v>451</v>
      </c>
      <c r="V139" s="24" t="s">
        <v>45</v>
      </c>
      <c r="W139" s="167">
        <v>30000000</v>
      </c>
      <c r="X139" s="167">
        <v>15000000</v>
      </c>
    </row>
    <row r="140" spans="1:24" ht="105">
      <c r="A140" s="7" t="s">
        <v>558</v>
      </c>
      <c r="B140" s="9" t="s">
        <v>559</v>
      </c>
      <c r="C140" s="9" t="s">
        <v>560</v>
      </c>
      <c r="D140" s="11">
        <v>25600000</v>
      </c>
      <c r="E140" s="12">
        <f>COUNTIFS('Modificaciones al contrato'!A:A,"ADICIÓN",'Modificaciones al contrato'!B:B,A140)</f>
        <v>1</v>
      </c>
      <c r="F140" s="13">
        <f>SUMIF('Modificaciones al contrato'!B:B,A140,'Modificaciones al contrato'!F:F)</f>
        <v>12800000</v>
      </c>
      <c r="G140" s="13">
        <v>38400000</v>
      </c>
      <c r="H140" s="9" t="s">
        <v>369</v>
      </c>
      <c r="I140" s="31">
        <v>45323</v>
      </c>
      <c r="J140" s="31">
        <v>45443</v>
      </c>
      <c r="K140" s="15">
        <f>COUNTIFS('Modificaciones al contrato'!A:A,"PRORROGA",'Modificaciones al contrato'!B:B,A140)</f>
        <v>1</v>
      </c>
      <c r="L140" s="16">
        <v>45504</v>
      </c>
      <c r="M140" s="15">
        <f>COUNTIFS('Modificaciones al contrato'!A:A,"SUSPENSIÓN",'Modificaciones al contrato'!B:B,A140)</f>
        <v>0</v>
      </c>
      <c r="N140" s="15">
        <f>COUNTIFS('Modificaciones al contrato'!A:A,"REANUDACIÓN",'Modificaciones al contrato'!B:B,A140)</f>
        <v>0</v>
      </c>
      <c r="O140" s="15">
        <f>COUNTIFS('Modificaciones al contrato'!A:A,"MODIFICACIÓN",'Modificaciones al contrato'!B:B,A140)</f>
        <v>1</v>
      </c>
      <c r="P140" s="17" t="s">
        <v>40</v>
      </c>
      <c r="Q140" s="17" t="str">
        <f>IFERROR(VLOOKUP(P140,'Listas de Valores 2'!$A$1:$B$25,2,0),"")</f>
        <v>Contratación Directa</v>
      </c>
      <c r="R140" s="18" t="s">
        <v>314</v>
      </c>
      <c r="S140" s="10" t="str">
        <f>IFERROR(VLOOKUP(R140,'Listas de Valores 2'!$K$1:$L$1000,2,0),"")</f>
        <v>Vicerrectoría Administrativa Y Financiera</v>
      </c>
      <c r="T140" s="19">
        <f t="shared" si="2"/>
        <v>0.66666666666666663</v>
      </c>
      <c r="U140" s="28" t="s">
        <v>451</v>
      </c>
      <c r="V140" s="24" t="s">
        <v>45</v>
      </c>
      <c r="W140" s="167">
        <v>25600000</v>
      </c>
      <c r="X140" s="167">
        <v>12800000</v>
      </c>
    </row>
    <row r="141" spans="1:24" ht="90">
      <c r="A141" s="7" t="s">
        <v>561</v>
      </c>
      <c r="B141" s="9" t="s">
        <v>562</v>
      </c>
      <c r="C141" s="9" t="s">
        <v>563</v>
      </c>
      <c r="D141" s="11">
        <v>18071156</v>
      </c>
      <c r="E141" s="12">
        <f>COUNTIFS('Modificaciones al contrato'!A:A,"ADICIÓN",'Modificaciones al contrato'!B:B,A141)</f>
        <v>0</v>
      </c>
      <c r="F141" s="13">
        <f>SUMIF('Modificaciones al contrato'!B:B,A141,'Modificaciones al contrato'!F:F)</f>
        <v>0</v>
      </c>
      <c r="G141" s="13">
        <v>18071156</v>
      </c>
      <c r="H141" s="9" t="s">
        <v>180</v>
      </c>
      <c r="I141" s="31">
        <v>45323</v>
      </c>
      <c r="J141" s="31">
        <v>45443</v>
      </c>
      <c r="K141" s="15">
        <f>COUNTIFS('Modificaciones al contrato'!A:A,"PRORROGA",'Modificaciones al contrato'!B:B,A141)</f>
        <v>0</v>
      </c>
      <c r="L141" s="16">
        <v>45443</v>
      </c>
      <c r="M141" s="15">
        <f>COUNTIFS('Modificaciones al contrato'!A:A,"SUSPENSIÓN",'Modificaciones al contrato'!B:B,A141)</f>
        <v>0</v>
      </c>
      <c r="N141" s="15">
        <f>COUNTIFS('Modificaciones al contrato'!A:A,"REANUDACIÓN",'Modificaciones al contrato'!B:B,A141)</f>
        <v>0</v>
      </c>
      <c r="O141" s="15">
        <f>COUNTIFS('Modificaciones al contrato'!A:A,"MODIFICACIÓN",'Modificaciones al contrato'!B:B,A141)</f>
        <v>0</v>
      </c>
      <c r="P141" s="17" t="s">
        <v>40</v>
      </c>
      <c r="Q141" s="17" t="str">
        <f>IFERROR(VLOOKUP(P141,'Listas de Valores 2'!$A$1:$B$25,2,0),"")</f>
        <v>Contratación Directa</v>
      </c>
      <c r="R141" s="18" t="s">
        <v>222</v>
      </c>
      <c r="S141" s="10" t="str">
        <f>IFERROR(VLOOKUP(R141,'Listas de Valores 2'!$K$1:$L$1000,2,0),"")</f>
        <v>Dirección De Tecnología</v>
      </c>
      <c r="T141" s="19">
        <f t="shared" si="2"/>
        <v>1</v>
      </c>
      <c r="U141" s="28" t="s">
        <v>451</v>
      </c>
      <c r="V141" s="24" t="s">
        <v>45</v>
      </c>
      <c r="W141" s="167">
        <v>18071156</v>
      </c>
      <c r="X141" s="167">
        <v>9035578</v>
      </c>
    </row>
    <row r="142" spans="1:24" ht="90">
      <c r="A142" s="7" t="s">
        <v>564</v>
      </c>
      <c r="B142" s="9" t="s">
        <v>565</v>
      </c>
      <c r="C142" s="9" t="s">
        <v>530</v>
      </c>
      <c r="D142" s="11">
        <v>12771556</v>
      </c>
      <c r="E142" s="12">
        <f>COUNTIFS('Modificaciones al contrato'!A:A,"ADICIÓN",'Modificaciones al contrato'!B:B,A142)</f>
        <v>1</v>
      </c>
      <c r="F142" s="13">
        <f>SUMIF('Modificaciones al contrato'!B:B,A142,'Modificaciones al contrato'!F:F)</f>
        <v>6385778</v>
      </c>
      <c r="G142" s="13">
        <v>19157334</v>
      </c>
      <c r="H142" s="9" t="s">
        <v>180</v>
      </c>
      <c r="I142" s="31">
        <v>45323</v>
      </c>
      <c r="J142" s="31">
        <v>45443</v>
      </c>
      <c r="K142" s="15">
        <f>COUNTIFS('Modificaciones al contrato'!A:A,"PRORROGA",'Modificaciones al contrato'!B:B,A142)</f>
        <v>1</v>
      </c>
      <c r="L142" s="16">
        <v>45504</v>
      </c>
      <c r="M142" s="15">
        <f>COUNTIFS('Modificaciones al contrato'!A:A,"SUSPENSIÓN",'Modificaciones al contrato'!B:B,A142)</f>
        <v>0</v>
      </c>
      <c r="N142" s="15">
        <f>COUNTIFS('Modificaciones al contrato'!A:A,"REANUDACIÓN",'Modificaciones al contrato'!B:B,A142)</f>
        <v>0</v>
      </c>
      <c r="O142" s="15">
        <f>COUNTIFS('Modificaciones al contrato'!A:A,"MODIFICACIÓN",'Modificaciones al contrato'!B:B,A142)</f>
        <v>0</v>
      </c>
      <c r="P142" s="17" t="s">
        <v>40</v>
      </c>
      <c r="Q142" s="17" t="str">
        <f>IFERROR(VLOOKUP(P142,'Listas de Valores 2'!$A$1:$B$25,2,0),"")</f>
        <v>Contratación Directa</v>
      </c>
      <c r="R142" s="18" t="s">
        <v>41</v>
      </c>
      <c r="S142" s="10" t="str">
        <f>IFERROR(VLOOKUP(R142,'Listas de Valores 2'!$K$1:$L$1000,2,0),"")</f>
        <v>Dirección De Tecnología</v>
      </c>
      <c r="T142" s="19">
        <f t="shared" si="2"/>
        <v>0.66666666666666663</v>
      </c>
      <c r="U142" s="28" t="s">
        <v>451</v>
      </c>
      <c r="V142" s="24" t="s">
        <v>45</v>
      </c>
      <c r="W142" s="167">
        <v>12771556</v>
      </c>
      <c r="X142" s="167">
        <v>6385778</v>
      </c>
    </row>
    <row r="143" spans="1:24" ht="105">
      <c r="A143" s="7" t="s">
        <v>566</v>
      </c>
      <c r="B143" s="9" t="s">
        <v>567</v>
      </c>
      <c r="C143" s="9" t="s">
        <v>568</v>
      </c>
      <c r="D143" s="11">
        <v>23200000</v>
      </c>
      <c r="E143" s="12">
        <f>COUNTIFS('Modificaciones al contrato'!A:A,"ADICIÓN",'Modificaciones al contrato'!B:B,A143)</f>
        <v>1</v>
      </c>
      <c r="F143" s="13">
        <f>SUMIF('Modificaciones al contrato'!B:B,A143,'Modificaciones al contrato'!F:F)</f>
        <v>11600000</v>
      </c>
      <c r="G143" s="13">
        <v>34800000</v>
      </c>
      <c r="H143" s="9" t="s">
        <v>369</v>
      </c>
      <c r="I143" s="31">
        <v>45323</v>
      </c>
      <c r="J143" s="31">
        <v>45443</v>
      </c>
      <c r="K143" s="15">
        <f>COUNTIFS('Modificaciones al contrato'!A:A,"PRORROGA",'Modificaciones al contrato'!B:B,A143)</f>
        <v>1</v>
      </c>
      <c r="L143" s="16">
        <v>45504</v>
      </c>
      <c r="M143" s="15">
        <f>COUNTIFS('Modificaciones al contrato'!A:A,"SUSPENSIÓN",'Modificaciones al contrato'!B:B,A143)</f>
        <v>0</v>
      </c>
      <c r="N143" s="15">
        <f>COUNTIFS('Modificaciones al contrato'!A:A,"REANUDACIÓN",'Modificaciones al contrato'!B:B,A143)</f>
        <v>0</v>
      </c>
      <c r="O143" s="15">
        <f>COUNTIFS('Modificaciones al contrato'!A:A,"MODIFICACIÓN",'Modificaciones al contrato'!B:B,A143)</f>
        <v>1</v>
      </c>
      <c r="P143" s="17" t="s">
        <v>40</v>
      </c>
      <c r="Q143" s="17" t="str">
        <f>IFERROR(VLOOKUP(P143,'Listas de Valores 2'!$A$1:$B$25,2,0),"")</f>
        <v>Contratación Directa</v>
      </c>
      <c r="R143" s="18" t="s">
        <v>409</v>
      </c>
      <c r="S143" s="10" t="str">
        <f>IFERROR(VLOOKUP(R143,'Listas de Valores 2'!$K$1:$L$1000,2,0),"")</f>
        <v>Vicerrectoría Administrativa Y Financiera</v>
      </c>
      <c r="T143" s="19">
        <f t="shared" si="2"/>
        <v>0.66666666666666663</v>
      </c>
      <c r="U143" s="28" t="s">
        <v>451</v>
      </c>
      <c r="V143" s="24" t="s">
        <v>45</v>
      </c>
      <c r="W143" s="167">
        <v>23200000</v>
      </c>
      <c r="X143" s="167">
        <v>11600000</v>
      </c>
    </row>
    <row r="144" spans="1:24" ht="90">
      <c r="A144" s="7" t="s">
        <v>569</v>
      </c>
      <c r="B144" s="9" t="s">
        <v>570</v>
      </c>
      <c r="C144" s="9" t="s">
        <v>571</v>
      </c>
      <c r="D144" s="11">
        <v>29284284</v>
      </c>
      <c r="E144" s="12">
        <f>COUNTIFS('Modificaciones al contrato'!A:A,"ADICIÓN",'Modificaciones al contrato'!B:B,A144)</f>
        <v>1</v>
      </c>
      <c r="F144" s="13">
        <f>SUMIF('Modificaciones al contrato'!B:B,A144,'Modificaciones al contrato'!F:F)</f>
        <v>14642142</v>
      </c>
      <c r="G144" s="13">
        <v>43926426</v>
      </c>
      <c r="H144" s="9" t="s">
        <v>572</v>
      </c>
      <c r="I144" s="31">
        <v>45321</v>
      </c>
      <c r="J144" s="31">
        <v>45441</v>
      </c>
      <c r="K144" s="15">
        <f>COUNTIFS('Modificaciones al contrato'!A:A,"PRORROGA",'Modificaciones al contrato'!B:B,A144)</f>
        <v>1</v>
      </c>
      <c r="L144" s="16">
        <v>45502</v>
      </c>
      <c r="M144" s="15">
        <f>COUNTIFS('Modificaciones al contrato'!A:A,"SUSPENSIÓN",'Modificaciones al contrato'!B:B,A144)</f>
        <v>0</v>
      </c>
      <c r="N144" s="15">
        <f>COUNTIFS('Modificaciones al contrato'!A:A,"REANUDACIÓN",'Modificaciones al contrato'!B:B,A144)</f>
        <v>0</v>
      </c>
      <c r="O144" s="15">
        <f>COUNTIFS('Modificaciones al contrato'!A:A,"MODIFICACIÓN",'Modificaciones al contrato'!B:B,A144)</f>
        <v>0</v>
      </c>
      <c r="P144" s="17" t="s">
        <v>40</v>
      </c>
      <c r="Q144" s="17" t="str">
        <f>IFERROR(VLOOKUP(P144,'Listas de Valores 2'!$A$1:$B$25,2,0),"")</f>
        <v>Contratación Directa</v>
      </c>
      <c r="R144" s="18" t="s">
        <v>302</v>
      </c>
      <c r="S144" s="10" t="str">
        <f>IFERROR(VLOOKUP(R144,'Listas de Valores 2'!$K$1:$L$1000,2,0),"")</f>
        <v>Vicerrectoría Académica</v>
      </c>
      <c r="T144" s="19">
        <f t="shared" si="2"/>
        <v>0.67222222905182405</v>
      </c>
      <c r="U144" s="28" t="s">
        <v>451</v>
      </c>
      <c r="V144" s="24" t="s">
        <v>45</v>
      </c>
      <c r="W144" s="167">
        <v>29528320</v>
      </c>
      <c r="X144" s="167">
        <v>14398106</v>
      </c>
    </row>
    <row r="145" spans="1:24" ht="90">
      <c r="A145" s="7" t="s">
        <v>573</v>
      </c>
      <c r="B145" s="9" t="s">
        <v>574</v>
      </c>
      <c r="C145" s="9" t="s">
        <v>575</v>
      </c>
      <c r="D145" s="11">
        <v>14710356</v>
      </c>
      <c r="E145" s="12">
        <f>COUNTIFS('Modificaciones al contrato'!A:A,"ADICIÓN",'Modificaciones al contrato'!B:B,A145)</f>
        <v>1</v>
      </c>
      <c r="F145" s="13">
        <f>SUMIF('Modificaciones al contrato'!B:B,A145,'Modificaciones al contrato'!F:F)</f>
        <v>7355178</v>
      </c>
      <c r="G145" s="13">
        <v>22065534</v>
      </c>
      <c r="H145" s="9" t="s">
        <v>576</v>
      </c>
      <c r="I145" s="31">
        <v>45323</v>
      </c>
      <c r="J145" s="31">
        <v>45443</v>
      </c>
      <c r="K145" s="15">
        <f>COUNTIFS('Modificaciones al contrato'!A:A,"PRORROGA",'Modificaciones al contrato'!B:B,A145)</f>
        <v>1</v>
      </c>
      <c r="L145" s="16">
        <v>45504</v>
      </c>
      <c r="M145" s="15">
        <f>COUNTIFS('Modificaciones al contrato'!A:A,"SUSPENSIÓN",'Modificaciones al contrato'!B:B,A145)</f>
        <v>0</v>
      </c>
      <c r="N145" s="15">
        <f>COUNTIFS('Modificaciones al contrato'!A:A,"REANUDACIÓN",'Modificaciones al contrato'!B:B,A145)</f>
        <v>0</v>
      </c>
      <c r="O145" s="15">
        <f>COUNTIFS('Modificaciones al contrato'!A:A,"MODIFICACIÓN",'Modificaciones al contrato'!B:B,A145)</f>
        <v>1</v>
      </c>
      <c r="P145" s="17" t="s">
        <v>40</v>
      </c>
      <c r="Q145" s="17" t="str">
        <f>IFERROR(VLOOKUP(P145,'Listas de Valores 2'!$A$1:$B$25,2,0),"")</f>
        <v>Contratación Directa</v>
      </c>
      <c r="R145" s="18" t="s">
        <v>342</v>
      </c>
      <c r="S145" s="10" t="str">
        <f>IFERROR(VLOOKUP(R145,'Listas de Valores 2'!$K$1:$L$1000,2,0),"")</f>
        <v>Oficina Asesora de Auditoría Interna</v>
      </c>
      <c r="T145" s="19">
        <f t="shared" si="2"/>
        <v>0.66666666666666663</v>
      </c>
      <c r="U145" s="28" t="s">
        <v>451</v>
      </c>
      <c r="V145" s="24" t="s">
        <v>45</v>
      </c>
      <c r="W145" s="167">
        <v>14710356</v>
      </c>
      <c r="X145" s="167">
        <v>7355178</v>
      </c>
    </row>
    <row r="146" spans="1:24" ht="90">
      <c r="A146" s="7" t="s">
        <v>577</v>
      </c>
      <c r="B146" s="9" t="s">
        <v>578</v>
      </c>
      <c r="C146" s="9" t="s">
        <v>579</v>
      </c>
      <c r="D146" s="11">
        <v>29326184</v>
      </c>
      <c r="E146" s="12">
        <f>COUNTIFS('Modificaciones al contrato'!A:A,"ADICIÓN",'Modificaciones al contrato'!B:B,A146)</f>
        <v>1</v>
      </c>
      <c r="F146" s="13">
        <f>SUMIF('Modificaciones al contrato'!B:B,A146,'Modificaciones al contrato'!F:F)</f>
        <v>14663092</v>
      </c>
      <c r="G146" s="13">
        <v>43989276</v>
      </c>
      <c r="H146" s="9" t="s">
        <v>504</v>
      </c>
      <c r="I146" s="31">
        <v>45323</v>
      </c>
      <c r="J146" s="31">
        <v>45443</v>
      </c>
      <c r="K146" s="15">
        <f>COUNTIFS('Modificaciones al contrato'!A:A,"PRORROGA",'Modificaciones al contrato'!B:B,A146)</f>
        <v>1</v>
      </c>
      <c r="L146" s="16">
        <v>45504</v>
      </c>
      <c r="M146" s="15">
        <f>COUNTIFS('Modificaciones al contrato'!A:A,"SUSPENSIÓN",'Modificaciones al contrato'!B:B,A146)</f>
        <v>0</v>
      </c>
      <c r="N146" s="15">
        <f>COUNTIFS('Modificaciones al contrato'!A:A,"REANUDACIÓN",'Modificaciones al contrato'!B:B,A146)</f>
        <v>0</v>
      </c>
      <c r="O146" s="15">
        <f>COUNTIFS('Modificaciones al contrato'!A:A,"MODIFICACIÓN",'Modificaciones al contrato'!B:B,A146)</f>
        <v>0</v>
      </c>
      <c r="P146" s="17" t="s">
        <v>40</v>
      </c>
      <c r="Q146" s="17" t="str">
        <f>IFERROR(VLOOKUP(P146,'Listas de Valores 2'!$A$1:$B$25,2,0),"")</f>
        <v>Contratación Directa</v>
      </c>
      <c r="R146" s="18" t="s">
        <v>535</v>
      </c>
      <c r="S146" s="10" t="str">
        <f>IFERROR(VLOOKUP(R146,'Listas de Valores 2'!$K$1:$L$1000,2,0),"")</f>
        <v>Vicerrectoría Administrativa Y Financiera</v>
      </c>
      <c r="T146" s="19">
        <f t="shared" si="2"/>
        <v>0.66666666666666663</v>
      </c>
      <c r="U146" s="28" t="s">
        <v>451</v>
      </c>
      <c r="V146" s="24" t="s">
        <v>45</v>
      </c>
      <c r="W146" s="167">
        <v>29326184</v>
      </c>
      <c r="X146" s="167">
        <v>14663092</v>
      </c>
    </row>
    <row r="147" spans="1:24" ht="45">
      <c r="A147" s="7" t="s">
        <v>580</v>
      </c>
      <c r="B147" s="9" t="s">
        <v>581</v>
      </c>
      <c r="C147" s="9" t="s">
        <v>582</v>
      </c>
      <c r="D147" s="11">
        <v>9410628</v>
      </c>
      <c r="E147" s="12">
        <f>COUNTIFS('Modificaciones al contrato'!A:A,"ADICIÓN",'Modificaciones al contrato'!B:B,A147)</f>
        <v>1</v>
      </c>
      <c r="F147" s="13">
        <f>SUMIF('Modificaciones al contrato'!B:B,A147,'Modificaciones al contrato'!F:F)</f>
        <v>4705314</v>
      </c>
      <c r="G147" s="13">
        <v>14115942</v>
      </c>
      <c r="H147" s="9" t="s">
        <v>583</v>
      </c>
      <c r="I147" s="31">
        <v>45323</v>
      </c>
      <c r="J147" s="31">
        <v>45443</v>
      </c>
      <c r="K147" s="15">
        <f>COUNTIFS('Modificaciones al contrato'!A:A,"PRORROGA",'Modificaciones al contrato'!B:B,A147)</f>
        <v>1</v>
      </c>
      <c r="L147" s="16">
        <v>45504</v>
      </c>
      <c r="M147" s="15">
        <f>COUNTIFS('Modificaciones al contrato'!A:A,"SUSPENSIÓN",'Modificaciones al contrato'!B:B,A147)</f>
        <v>0</v>
      </c>
      <c r="N147" s="15">
        <f>COUNTIFS('Modificaciones al contrato'!A:A,"REANUDACIÓN",'Modificaciones al contrato'!B:B,A147)</f>
        <v>0</v>
      </c>
      <c r="O147" s="15">
        <f>COUNTIFS('Modificaciones al contrato'!A:A,"MODIFICACIÓN",'Modificaciones al contrato'!B:B,A147)</f>
        <v>0</v>
      </c>
      <c r="P147" s="17" t="s">
        <v>40</v>
      </c>
      <c r="Q147" s="17" t="str">
        <f>IFERROR(VLOOKUP(P147,'Listas de Valores 2'!$A$1:$B$25,2,0),"")</f>
        <v>Contratación Directa</v>
      </c>
      <c r="R147" s="18" t="s">
        <v>157</v>
      </c>
      <c r="S147" s="10" t="str">
        <f>IFERROR(VLOOKUP(R147,'Listas de Valores 2'!$K$1:$L$1000,2,0),"")</f>
        <v>Dirección De Tecnología</v>
      </c>
      <c r="T147" s="19">
        <f t="shared" si="2"/>
        <v>0.66666666666666663</v>
      </c>
      <c r="U147" s="28" t="s">
        <v>451</v>
      </c>
      <c r="V147" s="24" t="s">
        <v>45</v>
      </c>
      <c r="W147" s="167">
        <v>9410628</v>
      </c>
      <c r="X147" s="167">
        <v>4705314</v>
      </c>
    </row>
    <row r="148" spans="1:24" ht="90">
      <c r="A148" s="7" t="s">
        <v>584</v>
      </c>
      <c r="B148" s="9" t="s">
        <v>585</v>
      </c>
      <c r="C148" s="9" t="s">
        <v>586</v>
      </c>
      <c r="D148" s="11">
        <v>15225216</v>
      </c>
      <c r="E148" s="12">
        <f>COUNTIFS('Modificaciones al contrato'!A:A,"ADICIÓN",'Modificaciones al contrato'!B:B,A148)</f>
        <v>1</v>
      </c>
      <c r="F148" s="13">
        <f>SUMIF('Modificaciones al contrato'!B:B,A148,'Modificaciones al contrato'!F:F)</f>
        <v>7612608</v>
      </c>
      <c r="G148" s="13">
        <v>22837824</v>
      </c>
      <c r="H148" s="9" t="s">
        <v>184</v>
      </c>
      <c r="I148" s="31">
        <v>45318</v>
      </c>
      <c r="J148" s="31">
        <v>45438</v>
      </c>
      <c r="K148" s="15">
        <f>COUNTIFS('Modificaciones al contrato'!A:A,"PRORROGA",'Modificaciones al contrato'!B:B,A148)</f>
        <v>1</v>
      </c>
      <c r="L148" s="16">
        <v>45499</v>
      </c>
      <c r="M148" s="15">
        <f>COUNTIFS('Modificaciones al contrato'!A:A,"SUSPENSIÓN",'Modificaciones al contrato'!B:B,A148)</f>
        <v>0</v>
      </c>
      <c r="N148" s="15">
        <f>COUNTIFS('Modificaciones al contrato'!A:A,"REANUDACIÓN",'Modificaciones al contrato'!B:B,A148)</f>
        <v>0</v>
      </c>
      <c r="O148" s="15">
        <f>COUNTIFS('Modificaciones al contrato'!A:A,"MODIFICACIÓN",'Modificaciones al contrato'!B:B,A148)</f>
        <v>0</v>
      </c>
      <c r="P148" s="17" t="s">
        <v>40</v>
      </c>
      <c r="Q148" s="17" t="str">
        <f>IFERROR(VLOOKUP(P148,'Listas de Valores 2'!$A$1:$B$25,2,0),"")</f>
        <v>Contratación Directa</v>
      </c>
      <c r="R148" s="18" t="s">
        <v>475</v>
      </c>
      <c r="S148" s="10" t="str">
        <f>IFERROR(VLOOKUP(R148,'Listas de Valores 2'!$K$1:$L$1000,2,0),"")</f>
        <v>Vicerrectoría Académica</v>
      </c>
      <c r="T148" s="19">
        <f t="shared" si="2"/>
        <v>0.68888888013148708</v>
      </c>
      <c r="U148" s="28" t="s">
        <v>451</v>
      </c>
      <c r="V148" s="24" t="s">
        <v>45</v>
      </c>
      <c r="W148" s="167">
        <v>15732723</v>
      </c>
      <c r="X148" s="167">
        <v>7105101</v>
      </c>
    </row>
    <row r="149" spans="1:24" ht="45">
      <c r="A149" s="7" t="s">
        <v>587</v>
      </c>
      <c r="B149" s="9" t="s">
        <v>588</v>
      </c>
      <c r="C149" s="9" t="s">
        <v>589</v>
      </c>
      <c r="D149" s="11">
        <v>30000000</v>
      </c>
      <c r="E149" s="12">
        <f>COUNTIFS('Modificaciones al contrato'!A:A,"ADICIÓN",'Modificaciones al contrato'!B:B,A149)</f>
        <v>0</v>
      </c>
      <c r="F149" s="13">
        <f>SUMIF('Modificaciones al contrato'!B:B,A149,'Modificaciones al contrato'!F:F)</f>
        <v>0</v>
      </c>
      <c r="G149" s="13">
        <v>30000000</v>
      </c>
      <c r="H149" s="9" t="s">
        <v>590</v>
      </c>
      <c r="I149" s="31">
        <v>45317</v>
      </c>
      <c r="J149" s="31">
        <v>45657</v>
      </c>
      <c r="K149" s="15">
        <f>COUNTIFS('Modificaciones al contrato'!A:A,"PRORROGA",'Modificaciones al contrato'!B:B,A149)</f>
        <v>0</v>
      </c>
      <c r="L149" s="16">
        <v>45657</v>
      </c>
      <c r="M149" s="15">
        <f>COUNTIFS('Modificaciones al contrato'!A:A,"SUSPENSIÓN",'Modificaciones al contrato'!B:B,A149)</f>
        <v>0</v>
      </c>
      <c r="N149" s="15">
        <f>COUNTIFS('Modificaciones al contrato'!A:A,"REANUDACIÓN",'Modificaciones al contrato'!B:B,A149)</f>
        <v>0</v>
      </c>
      <c r="O149" s="15">
        <f>COUNTIFS('Modificaciones al contrato'!A:A,"MODIFICACIÓN",'Modificaciones al contrato'!B:B,A149)</f>
        <v>0</v>
      </c>
      <c r="P149" s="17" t="s">
        <v>591</v>
      </c>
      <c r="Q149" s="17" t="str">
        <f>IFERROR(VLOOKUP(P149,'Listas de Valores 2'!$A$1:$B$25,2,0),"")</f>
        <v>Contratación Directa</v>
      </c>
      <c r="R149" s="18" t="s">
        <v>62</v>
      </c>
      <c r="S149" s="10" t="str">
        <f>IFERROR(VLOOKUP(R149,'Listas de Valores 2'!$K$1:$L$1000,2,0),"")</f>
        <v>Vicerrectoría Administrativa Y Financiera</v>
      </c>
      <c r="T149" s="19">
        <f t="shared" si="2"/>
        <v>0.14622540000000001</v>
      </c>
      <c r="U149" s="17" t="s">
        <v>57</v>
      </c>
      <c r="V149" s="24" t="s">
        <v>45</v>
      </c>
      <c r="W149" s="167">
        <v>4386762</v>
      </c>
      <c r="X149" s="167">
        <v>25613238</v>
      </c>
    </row>
    <row r="150" spans="1:24" ht="60">
      <c r="A150" s="7" t="s">
        <v>593</v>
      </c>
      <c r="B150" s="9" t="s">
        <v>594</v>
      </c>
      <c r="C150" s="9" t="s">
        <v>595</v>
      </c>
      <c r="D150" s="11">
        <v>20000000</v>
      </c>
      <c r="E150" s="12">
        <f>COUNTIFS('Modificaciones al contrato'!A:A,"ADICIÓN",'Modificaciones al contrato'!B:B,A150)</f>
        <v>0</v>
      </c>
      <c r="F150" s="13">
        <f>SUMIF('Modificaciones al contrato'!B:B,A150,'Modificaciones al contrato'!F:F)</f>
        <v>0</v>
      </c>
      <c r="G150" s="13">
        <v>20000000</v>
      </c>
      <c r="H150" s="9" t="s">
        <v>596</v>
      </c>
      <c r="I150" s="31">
        <v>45329</v>
      </c>
      <c r="J150" s="31">
        <v>45657</v>
      </c>
      <c r="K150" s="15">
        <f>COUNTIFS('Modificaciones al contrato'!A:A,"PRORROGA",'Modificaciones al contrato'!B:B,A150)</f>
        <v>0</v>
      </c>
      <c r="L150" s="16">
        <v>45657</v>
      </c>
      <c r="M150" s="15">
        <f>COUNTIFS('Modificaciones al contrato'!A:A,"SUSPENSIÓN",'Modificaciones al contrato'!B:B,A150)</f>
        <v>0</v>
      </c>
      <c r="N150" s="15">
        <f>COUNTIFS('Modificaciones al contrato'!A:A,"REANUDACIÓN",'Modificaciones al contrato'!B:B,A150)</f>
        <v>0</v>
      </c>
      <c r="O150" s="15">
        <f>COUNTIFS('Modificaciones al contrato'!A:A,"MODIFICACIÓN",'Modificaciones al contrato'!B:B,A150)</f>
        <v>0</v>
      </c>
      <c r="P150" s="17" t="s">
        <v>597</v>
      </c>
      <c r="Q150" s="17" t="str">
        <f>IFERROR(VLOOKUP(P150,'Listas de Valores 2'!$A$1:$B$25,2,0),"")</f>
        <v>Mínima Cuantía</v>
      </c>
      <c r="R150" s="18" t="s">
        <v>62</v>
      </c>
      <c r="S150" s="10" t="str">
        <f>IFERROR(VLOOKUP(R150,'Listas de Valores 2'!$K$1:$L$1000,2,0),"")</f>
        <v>Vicerrectoría Administrativa Y Financiera</v>
      </c>
      <c r="T150" s="19">
        <f t="shared" si="2"/>
        <v>0.2368565</v>
      </c>
      <c r="U150" s="28" t="s">
        <v>451</v>
      </c>
      <c r="V150" s="24" t="s">
        <v>45</v>
      </c>
      <c r="W150" s="167">
        <v>4737130</v>
      </c>
      <c r="X150" s="167">
        <v>15262870</v>
      </c>
    </row>
    <row r="151" spans="1:24" ht="105">
      <c r="A151" s="7" t="s">
        <v>598</v>
      </c>
      <c r="B151" s="9" t="s">
        <v>599</v>
      </c>
      <c r="C151" s="9" t="s">
        <v>600</v>
      </c>
      <c r="D151" s="11">
        <v>24600000</v>
      </c>
      <c r="E151" s="12">
        <f>COUNTIFS('Modificaciones al contrato'!A:A,"ADICIÓN",'Modificaciones al contrato'!B:B,A151)</f>
        <v>0</v>
      </c>
      <c r="F151" s="13">
        <f>SUMIF('Modificaciones al contrato'!B:B,A151,'Modificaciones al contrato'!F:F)</f>
        <v>0</v>
      </c>
      <c r="G151" s="13">
        <v>24600000</v>
      </c>
      <c r="H151" s="9" t="s">
        <v>369</v>
      </c>
      <c r="I151" s="31">
        <v>45323</v>
      </c>
      <c r="J151" s="31">
        <v>45443</v>
      </c>
      <c r="K151" s="15">
        <f>COUNTIFS('Modificaciones al contrato'!A:A,"PRORROGA",'Modificaciones al contrato'!B:B,A151)</f>
        <v>0</v>
      </c>
      <c r="L151" s="16">
        <v>45443</v>
      </c>
      <c r="M151" s="15">
        <f>COUNTIFS('Modificaciones al contrato'!A:A,"SUSPENSIÓN",'Modificaciones al contrato'!B:B,A151)</f>
        <v>0</v>
      </c>
      <c r="N151" s="15">
        <f>COUNTIFS('Modificaciones al contrato'!A:A,"REANUDACIÓN",'Modificaciones al contrato'!B:B,A151)</f>
        <v>0</v>
      </c>
      <c r="O151" s="15">
        <f>COUNTIFS('Modificaciones al contrato'!A:A,"MODIFICACIÓN",'Modificaciones al contrato'!B:B,A151)</f>
        <v>0</v>
      </c>
      <c r="P151" s="17" t="s">
        <v>40</v>
      </c>
      <c r="Q151" s="17" t="str">
        <f>IFERROR(VLOOKUP(P151,'Listas de Valores 2'!$A$1:$B$25,2,0),"")</f>
        <v>Contratación Directa</v>
      </c>
      <c r="R151" s="18" t="s">
        <v>409</v>
      </c>
      <c r="S151" s="10" t="str">
        <f>IFERROR(VLOOKUP(R151,'Listas de Valores 2'!$K$1:$L$1000,2,0),"")</f>
        <v>Vicerrectoría Administrativa Y Financiera</v>
      </c>
      <c r="T151" s="19">
        <f t="shared" si="2"/>
        <v>1</v>
      </c>
      <c r="U151" s="28" t="s">
        <v>451</v>
      </c>
      <c r="V151" s="24" t="s">
        <v>45</v>
      </c>
      <c r="W151" s="167">
        <v>24600000</v>
      </c>
      <c r="X151" s="167">
        <v>12300000</v>
      </c>
    </row>
    <row r="152" spans="1:24" ht="90">
      <c r="A152" s="7" t="s">
        <v>601</v>
      </c>
      <c r="B152" s="9" t="s">
        <v>59</v>
      </c>
      <c r="C152" s="9" t="s">
        <v>602</v>
      </c>
      <c r="D152" s="11">
        <v>11418912</v>
      </c>
      <c r="E152" s="12">
        <f>COUNTIFS('Modificaciones al contrato'!A:A,"ADICIÓN",'Modificaciones al contrato'!B:B,A152)</f>
        <v>1</v>
      </c>
      <c r="F152" s="13">
        <f>SUMIF('Modificaciones al contrato'!B:B,A152,'Modificaciones al contrato'!F:F)</f>
        <v>5709456</v>
      </c>
      <c r="G152" s="13">
        <v>17128368</v>
      </c>
      <c r="H152" s="9" t="s">
        <v>603</v>
      </c>
      <c r="I152" s="31">
        <v>45327</v>
      </c>
      <c r="J152" s="31">
        <v>45416</v>
      </c>
      <c r="K152" s="15">
        <f>COUNTIFS('Modificaciones al contrato'!A:A,"PRORROGA",'Modificaciones al contrato'!B:B,A152)</f>
        <v>1</v>
      </c>
      <c r="L152" s="16">
        <v>45462</v>
      </c>
      <c r="M152" s="15">
        <f>COUNTIFS('Modificaciones al contrato'!A:A,"SUSPENSIÓN",'Modificaciones al contrato'!B:B,A152)</f>
        <v>0</v>
      </c>
      <c r="N152" s="15">
        <f>COUNTIFS('Modificaciones al contrato'!A:A,"REANUDACIÓN",'Modificaciones al contrato'!B:B,A152)</f>
        <v>0</v>
      </c>
      <c r="O152" s="15">
        <f>COUNTIFS('Modificaciones al contrato'!A:A,"MODIFICACIÓN",'Modificaciones al contrato'!B:B,A152)</f>
        <v>0</v>
      </c>
      <c r="P152" s="17" t="s">
        <v>40</v>
      </c>
      <c r="Q152" s="17" t="str">
        <f>IFERROR(VLOOKUP(P152,'Listas de Valores 2'!$A$1:$B$25,2,0),"")</f>
        <v>Contratación Directa</v>
      </c>
      <c r="R152" s="18" t="s">
        <v>62</v>
      </c>
      <c r="S152" s="10" t="str">
        <f>IFERROR(VLOOKUP(R152,'Listas de Valores 2'!$K$1:$L$1000,2,0),"")</f>
        <v>Vicerrectoría Administrativa Y Financiera</v>
      </c>
      <c r="T152" s="19">
        <f t="shared" si="2"/>
        <v>0.85925927093579491</v>
      </c>
      <c r="U152" s="28" t="s">
        <v>451</v>
      </c>
      <c r="V152" s="24" t="s">
        <v>45</v>
      </c>
      <c r="W152" s="167">
        <v>14717709</v>
      </c>
      <c r="X152" s="167">
        <v>2410659</v>
      </c>
    </row>
    <row r="153" spans="1:24" ht="75">
      <c r="A153" s="7" t="s">
        <v>604</v>
      </c>
      <c r="B153" s="9" t="s">
        <v>605</v>
      </c>
      <c r="C153" s="9" t="s">
        <v>606</v>
      </c>
      <c r="D153" s="11">
        <v>24000000</v>
      </c>
      <c r="E153" s="12">
        <f>COUNTIFS('Modificaciones al contrato'!A:A,"ADICIÓN",'Modificaciones al contrato'!B:B,A153)</f>
        <v>1</v>
      </c>
      <c r="F153" s="13">
        <f>SUMIF('Modificaciones al contrato'!B:B,A153,'Modificaciones al contrato'!F:F)</f>
        <v>12000000</v>
      </c>
      <c r="G153" s="13">
        <v>36000000</v>
      </c>
      <c r="H153" s="9" t="s">
        <v>607</v>
      </c>
      <c r="I153" s="31">
        <v>45323</v>
      </c>
      <c r="J153" s="31">
        <v>45443</v>
      </c>
      <c r="K153" s="15">
        <f>COUNTIFS('Modificaciones al contrato'!A:A,"PRORROGA",'Modificaciones al contrato'!B:B,A153)</f>
        <v>1</v>
      </c>
      <c r="L153" s="16">
        <v>45504</v>
      </c>
      <c r="M153" s="15">
        <f>COUNTIFS('Modificaciones al contrato'!A:A,"SUSPENSIÓN",'Modificaciones al contrato'!B:B,A153)</f>
        <v>0</v>
      </c>
      <c r="N153" s="15">
        <f>COUNTIFS('Modificaciones al contrato'!A:A,"REANUDACIÓN",'Modificaciones al contrato'!B:B,A153)</f>
        <v>0</v>
      </c>
      <c r="O153" s="15">
        <f>COUNTIFS('Modificaciones al contrato'!A:A,"MODIFICACIÓN",'Modificaciones al contrato'!B:B,A153)</f>
        <v>0</v>
      </c>
      <c r="P153" s="17" t="s">
        <v>40</v>
      </c>
      <c r="Q153" s="17" t="str">
        <f>IFERROR(VLOOKUP(P153,'Listas de Valores 2'!$A$1:$B$25,2,0),"")</f>
        <v>Contratación Directa</v>
      </c>
      <c r="R153" s="18" t="s">
        <v>236</v>
      </c>
      <c r="S153" s="10" t="str">
        <f>IFERROR(VLOOKUP(R153,'Listas de Valores 2'!$K$1:$L$1000,2,0),"")</f>
        <v>Comunicaciones</v>
      </c>
      <c r="T153" s="19">
        <f t="shared" si="2"/>
        <v>0.66666666666666663</v>
      </c>
      <c r="U153" s="28" t="s">
        <v>451</v>
      </c>
      <c r="V153" s="24" t="s">
        <v>45</v>
      </c>
      <c r="W153" s="167">
        <v>24000000</v>
      </c>
      <c r="X153" s="167">
        <v>12000000</v>
      </c>
    </row>
    <row r="154" spans="1:24" ht="90">
      <c r="A154" s="7" t="s">
        <v>608</v>
      </c>
      <c r="B154" s="9" t="s">
        <v>609</v>
      </c>
      <c r="C154" s="9" t="s">
        <v>610</v>
      </c>
      <c r="D154" s="11">
        <v>27576468</v>
      </c>
      <c r="E154" s="12">
        <f>COUNTIFS('Modificaciones al contrato'!A:A,"ADICIÓN",'Modificaciones al contrato'!B:B,A154)</f>
        <v>1</v>
      </c>
      <c r="F154" s="13">
        <f>SUMIF('Modificaciones al contrato'!B:B,A154,'Modificaciones al contrato'!F:F)</f>
        <v>13788234</v>
      </c>
      <c r="G154" s="13">
        <v>41364702</v>
      </c>
      <c r="H154" s="9" t="s">
        <v>611</v>
      </c>
      <c r="I154" s="31">
        <v>45323</v>
      </c>
      <c r="J154" s="31">
        <v>45443</v>
      </c>
      <c r="K154" s="15">
        <f>COUNTIFS('Modificaciones al contrato'!A:A,"PRORROGA",'Modificaciones al contrato'!B:B,A154)</f>
        <v>1</v>
      </c>
      <c r="L154" s="16">
        <v>45504</v>
      </c>
      <c r="M154" s="15">
        <f>COUNTIFS('Modificaciones al contrato'!A:A,"SUSPENSIÓN",'Modificaciones al contrato'!B:B,A154)</f>
        <v>0</v>
      </c>
      <c r="N154" s="15">
        <f>COUNTIFS('Modificaciones al contrato'!A:A,"REANUDACIÓN",'Modificaciones al contrato'!B:B,A154)</f>
        <v>0</v>
      </c>
      <c r="O154" s="15">
        <f>COUNTIFS('Modificaciones al contrato'!A:A,"MODIFICACIÓN",'Modificaciones al contrato'!B:B,A154)</f>
        <v>0</v>
      </c>
      <c r="P154" s="17" t="s">
        <v>40</v>
      </c>
      <c r="Q154" s="17" t="str">
        <f>IFERROR(VLOOKUP(P154,'Listas de Valores 2'!$A$1:$B$25,2,0),"")</f>
        <v>Contratación Directa</v>
      </c>
      <c r="R154" s="18" t="s">
        <v>236</v>
      </c>
      <c r="S154" s="10" t="str">
        <f>IFERROR(VLOOKUP(R154,'Listas de Valores 2'!$K$1:$L$1000,2,0),"")</f>
        <v>Comunicaciones</v>
      </c>
      <c r="T154" s="19">
        <f t="shared" si="2"/>
        <v>0.66666666666666663</v>
      </c>
      <c r="U154" s="28" t="s">
        <v>451</v>
      </c>
      <c r="V154" s="24" t="s">
        <v>45</v>
      </c>
      <c r="W154" s="167">
        <v>27576468</v>
      </c>
      <c r="X154" s="167">
        <v>13788234</v>
      </c>
    </row>
    <row r="155" spans="1:24" ht="45">
      <c r="A155" s="7" t="s">
        <v>612</v>
      </c>
      <c r="B155" s="9" t="s">
        <v>613</v>
      </c>
      <c r="C155" s="9" t="s">
        <v>461</v>
      </c>
      <c r="D155" s="11">
        <v>23200000</v>
      </c>
      <c r="E155" s="12">
        <f>COUNTIFS('Modificaciones al contrato'!A:A,"ADICIÓN",'Modificaciones al contrato'!B:B,A155)</f>
        <v>1</v>
      </c>
      <c r="F155" s="13">
        <f>SUMIF('Modificaciones al contrato'!B:B,A155,'Modificaciones al contrato'!F:F)</f>
        <v>11600000</v>
      </c>
      <c r="G155" s="13">
        <v>34800000</v>
      </c>
      <c r="H155" s="9" t="s">
        <v>583</v>
      </c>
      <c r="I155" s="31">
        <v>45323</v>
      </c>
      <c r="J155" s="31">
        <v>45443</v>
      </c>
      <c r="K155" s="15">
        <f>COUNTIFS('Modificaciones al contrato'!A:A,"PRORROGA",'Modificaciones al contrato'!B:B,A155)</f>
        <v>1</v>
      </c>
      <c r="L155" s="16">
        <v>45504</v>
      </c>
      <c r="M155" s="15">
        <f>COUNTIFS('Modificaciones al contrato'!A:A,"SUSPENSIÓN",'Modificaciones al contrato'!B:B,A155)</f>
        <v>0</v>
      </c>
      <c r="N155" s="15">
        <f>COUNTIFS('Modificaciones al contrato'!A:A,"REANUDACIÓN",'Modificaciones al contrato'!B:B,A155)</f>
        <v>0</v>
      </c>
      <c r="O155" s="15">
        <f>COUNTIFS('Modificaciones al contrato'!A:A,"MODIFICACIÓN",'Modificaciones al contrato'!B:B,A155)</f>
        <v>0</v>
      </c>
      <c r="P155" s="17" t="s">
        <v>40</v>
      </c>
      <c r="Q155" s="17" t="str">
        <f>IFERROR(VLOOKUP(P155,'Listas de Valores 2'!$A$1:$B$25,2,0),"")</f>
        <v>Contratación Directa</v>
      </c>
      <c r="R155" s="18" t="s">
        <v>157</v>
      </c>
      <c r="S155" s="10" t="str">
        <f>IFERROR(VLOOKUP(R155,'Listas de Valores 2'!$K$1:$L$1000,2,0),"")</f>
        <v>Dirección De Tecnología</v>
      </c>
      <c r="T155" s="19">
        <f t="shared" si="2"/>
        <v>0.66666666666666663</v>
      </c>
      <c r="U155" s="28" t="s">
        <v>451</v>
      </c>
      <c r="V155" s="24" t="s">
        <v>45</v>
      </c>
      <c r="W155" s="167">
        <v>23200000</v>
      </c>
      <c r="X155" s="167">
        <v>11600000</v>
      </c>
    </row>
    <row r="156" spans="1:24" ht="45">
      <c r="A156" s="7" t="s">
        <v>614</v>
      </c>
      <c r="B156" s="9" t="s">
        <v>615</v>
      </c>
      <c r="C156" s="9" t="s">
        <v>616</v>
      </c>
      <c r="D156" s="11">
        <v>24643852</v>
      </c>
      <c r="E156" s="12">
        <f>COUNTIFS('Modificaciones al contrato'!A:A,"ADICIÓN",'Modificaciones al contrato'!B:B,A156)</f>
        <v>0</v>
      </c>
      <c r="F156" s="13">
        <f>SUMIF('Modificaciones al contrato'!B:B,A156,'Modificaciones al contrato'!F:F)</f>
        <v>0</v>
      </c>
      <c r="G156" s="13">
        <v>24643852</v>
      </c>
      <c r="H156" s="9" t="s">
        <v>617</v>
      </c>
      <c r="I156" s="31">
        <v>45323</v>
      </c>
      <c r="J156" s="31">
        <v>45443</v>
      </c>
      <c r="K156" s="14">
        <f>COUNTIFS('Modificaciones al contrato'!A:A,"PRORROGA",'Modificaciones al contrato'!B:B,A156)</f>
        <v>0</v>
      </c>
      <c r="L156" s="35">
        <v>45443</v>
      </c>
      <c r="M156" s="14">
        <f>COUNTIFS('Modificaciones al contrato'!A:A,"SUSPENSIÓN",'Modificaciones al contrato'!B:B,A156)</f>
        <v>0</v>
      </c>
      <c r="N156" s="14">
        <f>COUNTIFS('Modificaciones al contrato'!A:A,"REANUDACIÓN",'Modificaciones al contrato'!B:B,A156)</f>
        <v>0</v>
      </c>
      <c r="O156" s="14">
        <f>COUNTIFS('Modificaciones al contrato'!A:A,"MODIFICACIÓN",'Modificaciones al contrato'!B:B,A156)</f>
        <v>0</v>
      </c>
      <c r="P156" s="17" t="s">
        <v>40</v>
      </c>
      <c r="Q156" s="17" t="str">
        <f>IFERROR(VLOOKUP(P156,'Listas de Valores 2'!$A$1:$B$25,2,0),"")</f>
        <v>Contratación Directa</v>
      </c>
      <c r="R156" s="18" t="s">
        <v>505</v>
      </c>
      <c r="S156" s="10" t="str">
        <f>IFERROR(VLOOKUP(R156,'Listas de Valores 2'!$K$1:$L$1000,2,0),"")</f>
        <v>Vicerrectoría Administrativa Y Financiera</v>
      </c>
      <c r="T156" s="19">
        <f t="shared" si="2"/>
        <v>0.91666668019269071</v>
      </c>
      <c r="U156" s="28" t="s">
        <v>451</v>
      </c>
      <c r="V156" s="24" t="s">
        <v>129</v>
      </c>
      <c r="W156" s="167">
        <v>22590198</v>
      </c>
      <c r="X156" s="167">
        <v>0</v>
      </c>
    </row>
    <row r="157" spans="1:24" ht="105">
      <c r="A157" s="7" t="s">
        <v>618</v>
      </c>
      <c r="B157" s="9" t="s">
        <v>619</v>
      </c>
      <c r="C157" s="9" t="s">
        <v>620</v>
      </c>
      <c r="D157" s="11">
        <v>21600000</v>
      </c>
      <c r="E157" s="12">
        <f>COUNTIFS('Modificaciones al contrato'!A:A,"ADICIÓN",'Modificaciones al contrato'!B:B,A157)</f>
        <v>0</v>
      </c>
      <c r="F157" s="13">
        <f>SUMIF('Modificaciones al contrato'!B:B,A157,'Modificaciones al contrato'!F:F)</f>
        <v>0</v>
      </c>
      <c r="G157" s="13">
        <v>21600000</v>
      </c>
      <c r="H157" s="9" t="s">
        <v>341</v>
      </c>
      <c r="I157" s="31">
        <v>45323</v>
      </c>
      <c r="J157" s="31">
        <v>45443</v>
      </c>
      <c r="K157" s="15">
        <f>COUNTIFS('Modificaciones al contrato'!A:A,"PRORROGA",'Modificaciones al contrato'!B:B,A157)</f>
        <v>0</v>
      </c>
      <c r="L157" s="16">
        <v>45443</v>
      </c>
      <c r="M157" s="15">
        <f>COUNTIFS('Modificaciones al contrato'!A:A,"SUSPENSIÓN",'Modificaciones al contrato'!B:B,A157)</f>
        <v>0</v>
      </c>
      <c r="N157" s="15">
        <f>COUNTIFS('Modificaciones al contrato'!A:A,"REANUDACIÓN",'Modificaciones al contrato'!B:B,A157)</f>
        <v>0</v>
      </c>
      <c r="O157" s="15">
        <f>COUNTIFS('Modificaciones al contrato'!A:A,"MODIFICACIÓN",'Modificaciones al contrato'!B:B,A157)</f>
        <v>0</v>
      </c>
      <c r="P157" s="17" t="s">
        <v>40</v>
      </c>
      <c r="Q157" s="17" t="str">
        <f>IFERROR(VLOOKUP(P157,'Listas de Valores 2'!$A$1:$B$25,2,0),"")</f>
        <v>Contratación Directa</v>
      </c>
      <c r="R157" s="18" t="s">
        <v>342</v>
      </c>
      <c r="S157" s="10" t="str">
        <f>IFERROR(VLOOKUP(R157,'Listas de Valores 2'!$K$1:$L$1000,2,0),"")</f>
        <v>Oficina Asesora de Auditoría Interna</v>
      </c>
      <c r="T157" s="19">
        <f t="shared" si="2"/>
        <v>1</v>
      </c>
      <c r="U157" s="28" t="s">
        <v>451</v>
      </c>
      <c r="V157" s="24" t="s">
        <v>45</v>
      </c>
      <c r="W157" s="167">
        <v>21600000</v>
      </c>
      <c r="X157" s="167">
        <v>0</v>
      </c>
    </row>
    <row r="158" spans="1:24" ht="45">
      <c r="A158" s="7" t="s">
        <v>621</v>
      </c>
      <c r="B158" s="9" t="s">
        <v>622</v>
      </c>
      <c r="C158" s="9" t="s">
        <v>623</v>
      </c>
      <c r="D158" s="11">
        <v>27576468</v>
      </c>
      <c r="E158" s="12">
        <f>COUNTIFS('Modificaciones al contrato'!A:A,"ADICIÓN",'Modificaciones al contrato'!B:B,A158)</f>
        <v>1</v>
      </c>
      <c r="F158" s="13">
        <f>SUMIF('Modificaciones al contrato'!B:B,A158,'Modificaciones al contrato'!F:F)</f>
        <v>13788234</v>
      </c>
      <c r="G158" s="13">
        <v>41364702</v>
      </c>
      <c r="H158" s="9" t="s">
        <v>583</v>
      </c>
      <c r="I158" s="31">
        <v>45323</v>
      </c>
      <c r="J158" s="31">
        <v>45443</v>
      </c>
      <c r="K158" s="14">
        <f>COUNTIFS('Modificaciones al contrato'!A:A,"PRORROGA",'Modificaciones al contrato'!B:B,A158)</f>
        <v>1</v>
      </c>
      <c r="L158" s="35">
        <v>45504</v>
      </c>
      <c r="M158" s="14">
        <f>COUNTIFS('Modificaciones al contrato'!A:A,"SUSPENSIÓN",'Modificaciones al contrato'!B:B,A158)</f>
        <v>0</v>
      </c>
      <c r="N158" s="14">
        <f>COUNTIFS('Modificaciones al contrato'!A:A,"REANUDACIÓN",'Modificaciones al contrato'!B:B,A158)</f>
        <v>0</v>
      </c>
      <c r="O158" s="14">
        <f>COUNTIFS('Modificaciones al contrato'!A:A,"MODIFICACIÓN",'Modificaciones al contrato'!B:B,A158)</f>
        <v>0</v>
      </c>
      <c r="P158" s="17" t="s">
        <v>40</v>
      </c>
      <c r="Q158" s="17" t="str">
        <f>IFERROR(VLOOKUP(P158,'Listas de Valores 2'!$A$1:$B$25,2,0),"")</f>
        <v>Contratación Directa</v>
      </c>
      <c r="R158" s="18" t="s">
        <v>169</v>
      </c>
      <c r="S158" s="10" t="str">
        <f>IFERROR(VLOOKUP(R158,'Listas de Valores 2'!$K$1:$L$1000,2,0),"")</f>
        <v>Dirección De Tecnología</v>
      </c>
      <c r="T158" s="19">
        <f t="shared" si="2"/>
        <v>0.66666666666666663</v>
      </c>
      <c r="U158" s="28" t="s">
        <v>451</v>
      </c>
      <c r="V158" s="24" t="s">
        <v>45</v>
      </c>
      <c r="W158" s="167">
        <v>27576468</v>
      </c>
      <c r="X158" s="167">
        <v>13788234</v>
      </c>
    </row>
    <row r="159" spans="1:24" ht="60">
      <c r="A159" s="7" t="s">
        <v>624</v>
      </c>
      <c r="B159" s="9" t="s">
        <v>625</v>
      </c>
      <c r="C159" s="9" t="s">
        <v>626</v>
      </c>
      <c r="D159" s="11">
        <v>10199608</v>
      </c>
      <c r="E159" s="12">
        <f>COUNTIFS('Modificaciones al contrato'!A:A,"ADICIÓN",'Modificaciones al contrato'!B:B,A159)</f>
        <v>1</v>
      </c>
      <c r="F159" s="13">
        <f>SUMIF('Modificaciones al contrato'!B:B,A159,'Modificaciones al contrato'!F:F)</f>
        <v>5099804</v>
      </c>
      <c r="G159" s="13">
        <v>15299412</v>
      </c>
      <c r="H159" s="9" t="s">
        <v>627</v>
      </c>
      <c r="I159" s="31">
        <v>45323</v>
      </c>
      <c r="J159" s="31">
        <v>45443</v>
      </c>
      <c r="K159" s="15">
        <f>COUNTIFS('Modificaciones al contrato'!A:A,"PRORROGA",'Modificaciones al contrato'!B:B,A159)</f>
        <v>1</v>
      </c>
      <c r="L159" s="16">
        <v>45504</v>
      </c>
      <c r="M159" s="15">
        <f>COUNTIFS('Modificaciones al contrato'!A:A,"SUSPENSIÓN",'Modificaciones al contrato'!B:B,A159)</f>
        <v>0</v>
      </c>
      <c r="N159" s="15">
        <f>COUNTIFS('Modificaciones al contrato'!A:A,"REANUDACIÓN",'Modificaciones al contrato'!B:B,A159)</f>
        <v>0</v>
      </c>
      <c r="O159" s="15">
        <f>COUNTIFS('Modificaciones al contrato'!A:A,"MODIFICACIÓN",'Modificaciones al contrato'!B:B,A159)</f>
        <v>0</v>
      </c>
      <c r="P159" s="17" t="s">
        <v>40</v>
      </c>
      <c r="Q159" s="17" t="str">
        <f>IFERROR(VLOOKUP(P159,'Listas de Valores 2'!$A$1:$B$25,2,0),"")</f>
        <v>Contratación Directa</v>
      </c>
      <c r="R159" s="18" t="s">
        <v>409</v>
      </c>
      <c r="S159" s="10" t="str">
        <f>IFERROR(VLOOKUP(R159,'Listas de Valores 2'!$K$1:$L$1000,2,0),"")</f>
        <v>Vicerrectoría Administrativa Y Financiera</v>
      </c>
      <c r="T159" s="19">
        <f t="shared" si="2"/>
        <v>0.66666666666666663</v>
      </c>
      <c r="U159" s="28" t="s">
        <v>451</v>
      </c>
      <c r="V159" s="24" t="s">
        <v>45</v>
      </c>
      <c r="W159" s="167">
        <v>10199608</v>
      </c>
      <c r="X159" s="167">
        <v>5099804</v>
      </c>
    </row>
    <row r="160" spans="1:24" ht="45">
      <c r="A160" s="7" t="s">
        <v>628</v>
      </c>
      <c r="B160" s="9" t="s">
        <v>629</v>
      </c>
      <c r="C160" s="9" t="s">
        <v>190</v>
      </c>
      <c r="D160" s="11">
        <v>23200000</v>
      </c>
      <c r="E160" s="12">
        <f>COUNTIFS('Modificaciones al contrato'!A:A,"ADICIÓN",'Modificaciones al contrato'!B:B,A160)</f>
        <v>1</v>
      </c>
      <c r="F160" s="13">
        <f>SUMIF('Modificaciones al contrato'!B:B,A160,'Modificaciones al contrato'!F:F)</f>
        <v>11600000</v>
      </c>
      <c r="G160" s="13">
        <v>34800000</v>
      </c>
      <c r="H160" s="9" t="s">
        <v>583</v>
      </c>
      <c r="I160" s="31">
        <v>45323</v>
      </c>
      <c r="J160" s="31">
        <v>45443</v>
      </c>
      <c r="K160" s="15">
        <f>COUNTIFS('Modificaciones al contrato'!A:A,"PRORROGA",'Modificaciones al contrato'!B:B,A160)</f>
        <v>1</v>
      </c>
      <c r="L160" s="16">
        <v>45504</v>
      </c>
      <c r="M160" s="15">
        <f>COUNTIFS('Modificaciones al contrato'!A:A,"SUSPENSIÓN",'Modificaciones al contrato'!B:B,A160)</f>
        <v>0</v>
      </c>
      <c r="N160" s="15">
        <f>COUNTIFS('Modificaciones al contrato'!A:A,"REANUDACIÓN",'Modificaciones al contrato'!B:B,A160)</f>
        <v>0</v>
      </c>
      <c r="O160" s="15">
        <f>COUNTIFS('Modificaciones al contrato'!A:A,"MODIFICACIÓN",'Modificaciones al contrato'!B:B,A160)</f>
        <v>0</v>
      </c>
      <c r="P160" s="17" t="s">
        <v>40</v>
      </c>
      <c r="Q160" s="17" t="str">
        <f>IFERROR(VLOOKUP(P160,'Listas de Valores 2'!$A$1:$B$25,2,0),"")</f>
        <v>Contratación Directa</v>
      </c>
      <c r="R160" s="18" t="s">
        <v>157</v>
      </c>
      <c r="S160" s="10" t="str">
        <f>IFERROR(VLOOKUP(R160,'Listas de Valores 2'!$K$1:$L$1000,2,0),"")</f>
        <v>Dirección De Tecnología</v>
      </c>
      <c r="T160" s="19">
        <f t="shared" si="2"/>
        <v>0.66666666666666663</v>
      </c>
      <c r="U160" s="28" t="s">
        <v>451</v>
      </c>
      <c r="V160" s="24" t="s">
        <v>45</v>
      </c>
      <c r="W160" s="167">
        <v>23200000</v>
      </c>
      <c r="X160" s="167">
        <v>11600000</v>
      </c>
    </row>
    <row r="161" spans="1:24" ht="45">
      <c r="A161" s="7" t="s">
        <v>630</v>
      </c>
      <c r="B161" s="9" t="s">
        <v>631</v>
      </c>
      <c r="C161" s="9" t="s">
        <v>632</v>
      </c>
      <c r="D161" s="11">
        <v>15225216</v>
      </c>
      <c r="E161" s="12">
        <f>COUNTIFS('Modificaciones al contrato'!A:A,"ADICIÓN",'Modificaciones al contrato'!B:B,A161)</f>
        <v>1</v>
      </c>
      <c r="F161" s="13">
        <f>SUMIF('Modificaciones al contrato'!B:B,A161,'Modificaciones al contrato'!F:F)</f>
        <v>7612608</v>
      </c>
      <c r="G161" s="13">
        <v>22837824</v>
      </c>
      <c r="H161" s="9" t="s">
        <v>617</v>
      </c>
      <c r="I161" s="31">
        <v>45323</v>
      </c>
      <c r="J161" s="31">
        <v>45443</v>
      </c>
      <c r="K161" s="15">
        <f>COUNTIFS('Modificaciones al contrato'!A:A,"PRORROGA",'Modificaciones al contrato'!B:B,A161)</f>
        <v>1</v>
      </c>
      <c r="L161" s="16">
        <v>45504</v>
      </c>
      <c r="M161" s="15">
        <f>COUNTIFS('Modificaciones al contrato'!A:A,"SUSPENSIÓN",'Modificaciones al contrato'!B:B,A161)</f>
        <v>0</v>
      </c>
      <c r="N161" s="15">
        <f>COUNTIFS('Modificaciones al contrato'!A:A,"REANUDACIÓN",'Modificaciones al contrato'!B:B,A161)</f>
        <v>0</v>
      </c>
      <c r="O161" s="15">
        <f>COUNTIFS('Modificaciones al contrato'!A:A,"MODIFICACIÓN",'Modificaciones al contrato'!B:B,A161)</f>
        <v>0</v>
      </c>
      <c r="P161" s="17" t="s">
        <v>40</v>
      </c>
      <c r="Q161" s="17" t="str">
        <f>IFERROR(VLOOKUP(P161,'Listas de Valores 2'!$A$1:$B$25,2,0),"")</f>
        <v>Contratación Directa</v>
      </c>
      <c r="R161" s="18" t="s">
        <v>633</v>
      </c>
      <c r="S161" s="10" t="str">
        <f>IFERROR(VLOOKUP(R161,'Listas de Valores 2'!$K$1:$L$1000,2,0),"")</f>
        <v>Vicerrectoría Administrativa Y Financiera</v>
      </c>
      <c r="T161" s="19">
        <f t="shared" si="2"/>
        <v>0.66666666666666663</v>
      </c>
      <c r="U161" s="28" t="s">
        <v>451</v>
      </c>
      <c r="V161" s="24" t="s">
        <v>45</v>
      </c>
      <c r="W161" s="167">
        <v>15225216</v>
      </c>
      <c r="X161" s="167">
        <v>7612608</v>
      </c>
    </row>
    <row r="162" spans="1:24" ht="60">
      <c r="A162" s="7" t="s">
        <v>634</v>
      </c>
      <c r="B162" s="9" t="s">
        <v>635</v>
      </c>
      <c r="C162" s="9" t="s">
        <v>636</v>
      </c>
      <c r="D162" s="11">
        <v>8409848</v>
      </c>
      <c r="E162" s="12">
        <f>COUNTIFS('Modificaciones al contrato'!A:A,"ADICIÓN",'Modificaciones al contrato'!B:B,A162)</f>
        <v>2</v>
      </c>
      <c r="F162" s="13">
        <f>SUMIF('Modificaciones al contrato'!B:B,A162,'Modificaciones al contrato'!F:F)</f>
        <v>4204924</v>
      </c>
      <c r="G162" s="13">
        <v>12614772</v>
      </c>
      <c r="H162" s="9" t="s">
        <v>637</v>
      </c>
      <c r="I162" s="31">
        <v>45323</v>
      </c>
      <c r="J162" s="31">
        <v>45443</v>
      </c>
      <c r="K162" s="15">
        <f>COUNTIFS('Modificaciones al contrato'!A:A,"PRORROGA",'Modificaciones al contrato'!B:B,A162)</f>
        <v>2</v>
      </c>
      <c r="L162" s="16">
        <v>45504</v>
      </c>
      <c r="M162" s="15">
        <f>COUNTIFS('Modificaciones al contrato'!A:A,"SUSPENSIÓN",'Modificaciones al contrato'!B:B,A162)</f>
        <v>0</v>
      </c>
      <c r="N162" s="15">
        <f>COUNTIFS('Modificaciones al contrato'!A:A,"REANUDACIÓN",'Modificaciones al contrato'!B:B,A162)</f>
        <v>0</v>
      </c>
      <c r="O162" s="15">
        <f>COUNTIFS('Modificaciones al contrato'!A:A,"MODIFICACIÓN",'Modificaciones al contrato'!B:B,A162)</f>
        <v>0</v>
      </c>
      <c r="P162" s="17" t="s">
        <v>40</v>
      </c>
      <c r="Q162" s="17" t="str">
        <f>IFERROR(VLOOKUP(P162,'Listas de Valores 2'!$A$1:$B$25,2,0),"")</f>
        <v>Contratación Directa</v>
      </c>
      <c r="R162" s="18" t="s">
        <v>106</v>
      </c>
      <c r="S162" s="10" t="str">
        <f>IFERROR(VLOOKUP(R162,'Listas de Valores 2'!$K$1:$L$1000,2,0),"")</f>
        <v>Secretaría General</v>
      </c>
      <c r="T162" s="19">
        <f t="shared" si="2"/>
        <v>0.66666666666666663</v>
      </c>
      <c r="U162" s="28" t="s">
        <v>451</v>
      </c>
      <c r="V162" s="24" t="s">
        <v>45</v>
      </c>
      <c r="W162" s="167">
        <v>8409848</v>
      </c>
      <c r="X162" s="167">
        <v>4204924</v>
      </c>
    </row>
    <row r="163" spans="1:24" ht="45">
      <c r="A163" s="7" t="s">
        <v>638</v>
      </c>
      <c r="B163" s="9" t="s">
        <v>639</v>
      </c>
      <c r="C163" s="9" t="s">
        <v>516</v>
      </c>
      <c r="D163" s="11">
        <v>7253492</v>
      </c>
      <c r="E163" s="12">
        <f>COUNTIFS('Modificaciones al contrato'!A:A,"ADICIÓN",'Modificaciones al contrato'!B:B,A163)</f>
        <v>0</v>
      </c>
      <c r="F163" s="13">
        <f>SUMIF('Modificaciones al contrato'!B:B,A163,'Modificaciones al contrato'!F:F)</f>
        <v>0</v>
      </c>
      <c r="G163" s="13">
        <v>7253492</v>
      </c>
      <c r="H163" s="9" t="s">
        <v>583</v>
      </c>
      <c r="I163" s="31">
        <v>45323</v>
      </c>
      <c r="J163" s="31">
        <v>45443</v>
      </c>
      <c r="K163" s="15">
        <f>COUNTIFS('Modificaciones al contrato'!A:A,"PRORROGA",'Modificaciones al contrato'!B:B,A163)</f>
        <v>0</v>
      </c>
      <c r="L163" s="16">
        <v>45443</v>
      </c>
      <c r="M163" s="15">
        <f>COUNTIFS('Modificaciones al contrato'!A:A,"SUSPENSIÓN",'Modificaciones al contrato'!B:B,A163)</f>
        <v>0</v>
      </c>
      <c r="N163" s="15">
        <f>COUNTIFS('Modificaciones al contrato'!A:A,"REANUDACIÓN",'Modificaciones al contrato'!B:B,A163)</f>
        <v>0</v>
      </c>
      <c r="O163" s="15">
        <f>COUNTIFS('Modificaciones al contrato'!A:A,"MODIFICACIÓN",'Modificaciones al contrato'!B:B,A163)</f>
        <v>0</v>
      </c>
      <c r="P163" s="17" t="s">
        <v>40</v>
      </c>
      <c r="Q163" s="17" t="str">
        <f>IFERROR(VLOOKUP(P163,'Listas de Valores 2'!$A$1:$B$25,2,0),"")</f>
        <v>Contratación Directa</v>
      </c>
      <c r="R163" s="18" t="s">
        <v>144</v>
      </c>
      <c r="S163" s="10" t="str">
        <f>IFERROR(VLOOKUP(R163,'Listas de Valores 2'!$K$1:$L$1000,2,0),"")</f>
        <v>Dirección De Tecnología</v>
      </c>
      <c r="T163" s="19">
        <f t="shared" si="2"/>
        <v>1</v>
      </c>
      <c r="U163" s="28" t="s">
        <v>451</v>
      </c>
      <c r="V163" s="24" t="s">
        <v>45</v>
      </c>
      <c r="W163" s="167">
        <v>7253492</v>
      </c>
      <c r="X163" s="167">
        <v>0</v>
      </c>
    </row>
    <row r="164" spans="1:24" ht="105">
      <c r="A164" s="7" t="s">
        <v>640</v>
      </c>
      <c r="B164" s="9" t="s">
        <v>641</v>
      </c>
      <c r="C164" s="9" t="s">
        <v>642</v>
      </c>
      <c r="D164" s="11">
        <v>11318252</v>
      </c>
      <c r="E164" s="12">
        <f>COUNTIFS('Modificaciones al contrato'!A:A,"ADICIÓN",'Modificaciones al contrato'!B:B,A164)</f>
        <v>1</v>
      </c>
      <c r="F164" s="13">
        <f>SUMIF('Modificaciones al contrato'!B:B,A164,'Modificaciones al contrato'!F:F)</f>
        <v>5516459</v>
      </c>
      <c r="G164" s="13">
        <v>16834711</v>
      </c>
      <c r="H164" s="9" t="s">
        <v>643</v>
      </c>
      <c r="I164" s="31">
        <v>45323</v>
      </c>
      <c r="J164" s="31">
        <v>45442</v>
      </c>
      <c r="K164" s="15">
        <f>COUNTIFS('Modificaciones al contrato'!A:A,"PRORROGA",'Modificaciones al contrato'!B:B,A164)</f>
        <v>1</v>
      </c>
      <c r="L164" s="16">
        <v>45501</v>
      </c>
      <c r="M164" s="15">
        <f>COUNTIFS('Modificaciones al contrato'!A:A,"SUSPENSIÓN",'Modificaciones al contrato'!B:B,A164)</f>
        <v>0</v>
      </c>
      <c r="N164" s="15">
        <f>COUNTIFS('Modificaciones al contrato'!A:A,"REANUDACIÓN",'Modificaciones al contrato'!B:B,A164)</f>
        <v>0</v>
      </c>
      <c r="O164" s="15">
        <f>COUNTIFS('Modificaciones al contrato'!A:A,"MODIFICACIÓN",'Modificaciones al contrato'!B:B,A164)</f>
        <v>0</v>
      </c>
      <c r="P164" s="17" t="s">
        <v>40</v>
      </c>
      <c r="Q164" s="17" t="str">
        <f>IFERROR(VLOOKUP(P164,'Listas de Valores 2'!$A$1:$B$25,2,0),"")</f>
        <v>Contratación Directa</v>
      </c>
      <c r="R164" s="18" t="s">
        <v>644</v>
      </c>
      <c r="S164" s="10" t="str">
        <f>IFERROR(VLOOKUP(R164,'Listas de Valores 2'!$K$1:$L$1000,2,0),"")</f>
        <v>Vicerrectoría De Extensión</v>
      </c>
      <c r="T164" s="19">
        <f t="shared" si="2"/>
        <v>0.67796613793964144</v>
      </c>
      <c r="U164" s="28" t="s">
        <v>451</v>
      </c>
      <c r="V164" s="24" t="s">
        <v>45</v>
      </c>
      <c r="W164" s="167">
        <v>11413364</v>
      </c>
      <c r="X164" s="167">
        <v>5421348</v>
      </c>
    </row>
    <row r="165" spans="1:24" ht="90">
      <c r="A165" s="7" t="s">
        <v>645</v>
      </c>
      <c r="B165" s="9" t="s">
        <v>646</v>
      </c>
      <c r="C165" s="9" t="s">
        <v>647</v>
      </c>
      <c r="D165" s="11">
        <v>27576468</v>
      </c>
      <c r="E165" s="12">
        <f>COUNTIFS('Modificaciones al contrato'!A:A,"ADICIÓN",'Modificaciones al contrato'!B:B,A165)</f>
        <v>1</v>
      </c>
      <c r="F165" s="13">
        <f>SUMIF('Modificaciones al contrato'!B:B,A165,'Modificaciones al contrato'!F:F)</f>
        <v>13788234</v>
      </c>
      <c r="G165" s="13">
        <v>41364702</v>
      </c>
      <c r="H165" s="9" t="s">
        <v>360</v>
      </c>
      <c r="I165" s="31">
        <v>45323</v>
      </c>
      <c r="J165" s="31">
        <v>45443</v>
      </c>
      <c r="K165" s="15">
        <f>COUNTIFS('Modificaciones al contrato'!A:A,"PRORROGA",'Modificaciones al contrato'!B:B,A165)</f>
        <v>1</v>
      </c>
      <c r="L165" s="16">
        <v>45504</v>
      </c>
      <c r="M165" s="15">
        <f>COUNTIFS('Modificaciones al contrato'!A:A,"SUSPENSIÓN",'Modificaciones al contrato'!B:B,A165)</f>
        <v>0</v>
      </c>
      <c r="N165" s="15">
        <f>COUNTIFS('Modificaciones al contrato'!A:A,"REANUDACIÓN",'Modificaciones al contrato'!B:B,A165)</f>
        <v>0</v>
      </c>
      <c r="O165" s="15">
        <f>COUNTIFS('Modificaciones al contrato'!A:A,"MODIFICACIÓN",'Modificaciones al contrato'!B:B,A165)</f>
        <v>0</v>
      </c>
      <c r="P165" s="17" t="s">
        <v>40</v>
      </c>
      <c r="Q165" s="17" t="str">
        <f>IFERROR(VLOOKUP(P165,'Listas de Valores 2'!$A$1:$B$25,2,0),"")</f>
        <v>Contratación Directa</v>
      </c>
      <c r="R165" s="18" t="s">
        <v>236</v>
      </c>
      <c r="S165" s="10" t="str">
        <f>IFERROR(VLOOKUP(R165,'Listas de Valores 2'!$K$1:$L$1000,2,0),"")</f>
        <v>Comunicaciones</v>
      </c>
      <c r="T165" s="19">
        <f t="shared" si="2"/>
        <v>0.66666666666666663</v>
      </c>
      <c r="U165" s="28" t="s">
        <v>451</v>
      </c>
      <c r="V165" s="24" t="s">
        <v>45</v>
      </c>
      <c r="W165" s="167">
        <v>27576468</v>
      </c>
      <c r="X165" s="167">
        <v>13788234</v>
      </c>
    </row>
    <row r="166" spans="1:24" ht="45">
      <c r="A166" s="7" t="s">
        <v>648</v>
      </c>
      <c r="B166" s="9" t="s">
        <v>649</v>
      </c>
      <c r="C166" s="9" t="s">
        <v>650</v>
      </c>
      <c r="D166" s="11">
        <v>17037024</v>
      </c>
      <c r="E166" s="12">
        <f>COUNTIFS('Modificaciones al contrato'!A:A,"ADICIÓN",'Modificaciones al contrato'!B:B,A166)</f>
        <v>1</v>
      </c>
      <c r="F166" s="13">
        <f>SUMIF('Modificaciones al contrato'!B:B,A166,'Modificaciones al contrato'!F:F)</f>
        <v>8518512</v>
      </c>
      <c r="G166" s="13">
        <v>25555536</v>
      </c>
      <c r="H166" s="9" t="s">
        <v>651</v>
      </c>
      <c r="I166" s="31">
        <v>45323</v>
      </c>
      <c r="J166" s="31">
        <v>45443</v>
      </c>
      <c r="K166" s="15">
        <f>COUNTIFS('Modificaciones al contrato'!A:A,"PRORROGA",'Modificaciones al contrato'!B:B,A166)</f>
        <v>1</v>
      </c>
      <c r="L166" s="16">
        <v>45504</v>
      </c>
      <c r="M166" s="15">
        <f>COUNTIFS('Modificaciones al contrato'!A:A,"SUSPENSIÓN",'Modificaciones al contrato'!B:B,A166)</f>
        <v>0</v>
      </c>
      <c r="N166" s="15">
        <f>COUNTIFS('Modificaciones al contrato'!A:A,"REANUDACIÓN",'Modificaciones al contrato'!B:B,A166)</f>
        <v>0</v>
      </c>
      <c r="O166" s="15">
        <f>COUNTIFS('Modificaciones al contrato'!A:A,"MODIFICACIÓN",'Modificaciones al contrato'!B:B,A166)</f>
        <v>0</v>
      </c>
      <c r="P166" s="17" t="s">
        <v>40</v>
      </c>
      <c r="Q166" s="17" t="str">
        <f>IFERROR(VLOOKUP(P166,'Listas de Valores 2'!$A$1:$B$25,2,0),"")</f>
        <v>Contratación Directa</v>
      </c>
      <c r="R166" s="18" t="s">
        <v>652</v>
      </c>
      <c r="S166" s="10" t="str">
        <f>IFERROR(VLOOKUP(R166,'Listas de Valores 2'!$K$1:$L$1000,2,0),"")</f>
        <v>Vicerrectoría Académica</v>
      </c>
      <c r="T166" s="19">
        <f t="shared" si="2"/>
        <v>0.66666666666666663</v>
      </c>
      <c r="U166" s="28" t="s">
        <v>451</v>
      </c>
      <c r="V166" s="24" t="s">
        <v>45</v>
      </c>
      <c r="W166" s="167">
        <v>17037024</v>
      </c>
      <c r="X166" s="167">
        <v>8518512</v>
      </c>
    </row>
    <row r="167" spans="1:24" ht="60">
      <c r="A167" s="7" t="s">
        <v>653</v>
      </c>
      <c r="B167" s="9" t="s">
        <v>654</v>
      </c>
      <c r="C167" s="9" t="s">
        <v>655</v>
      </c>
      <c r="D167" s="11">
        <v>23200000</v>
      </c>
      <c r="E167" s="12">
        <f>COUNTIFS('Modificaciones al contrato'!A:A,"ADICIÓN",'Modificaciones al contrato'!B:B,A167)</f>
        <v>1</v>
      </c>
      <c r="F167" s="13">
        <f>SUMIF('Modificaciones al contrato'!B:B,A167,'Modificaciones al contrato'!F:F)</f>
        <v>11600000</v>
      </c>
      <c r="G167" s="13">
        <v>34800000</v>
      </c>
      <c r="H167" s="9" t="s">
        <v>627</v>
      </c>
      <c r="I167" s="31">
        <v>45327</v>
      </c>
      <c r="J167" s="31">
        <v>45447</v>
      </c>
      <c r="K167" s="15">
        <f>COUNTIFS('Modificaciones al contrato'!A:A,"PRORROGA",'Modificaciones al contrato'!B:B,A167)</f>
        <v>1</v>
      </c>
      <c r="L167" s="16">
        <v>45508</v>
      </c>
      <c r="M167" s="15">
        <f>COUNTIFS('Modificaciones al contrato'!A:A,"SUSPENSIÓN",'Modificaciones al contrato'!B:B,A167)</f>
        <v>0</v>
      </c>
      <c r="N167" s="15">
        <f>COUNTIFS('Modificaciones al contrato'!A:A,"REANUDACIÓN",'Modificaciones al contrato'!B:B,A167)</f>
        <v>0</v>
      </c>
      <c r="O167" s="15">
        <f>COUNTIFS('Modificaciones al contrato'!A:A,"MODIFICACIÓN",'Modificaciones al contrato'!B:B,A167)</f>
        <v>1</v>
      </c>
      <c r="P167" s="17" t="s">
        <v>40</v>
      </c>
      <c r="Q167" s="17" t="str">
        <f>IFERROR(VLOOKUP(P167,'Listas de Valores 2'!$A$1:$B$25,2,0),"")</f>
        <v>Contratación Directa</v>
      </c>
      <c r="R167" s="18" t="s">
        <v>409</v>
      </c>
      <c r="S167" s="10" t="str">
        <f>IFERROR(VLOOKUP(R167,'Listas de Valores 2'!$K$1:$L$1000,2,0),"")</f>
        <v>Vicerrectoría Administrativa Y Financiera</v>
      </c>
      <c r="T167" s="19">
        <f t="shared" si="2"/>
        <v>0.64444445402298856</v>
      </c>
      <c r="U167" s="28" t="s">
        <v>451</v>
      </c>
      <c r="V167" s="24" t="s">
        <v>45</v>
      </c>
      <c r="W167" s="167">
        <v>22426667</v>
      </c>
      <c r="X167" s="167">
        <v>12373333</v>
      </c>
    </row>
    <row r="168" spans="1:24" ht="90">
      <c r="A168" s="7" t="s">
        <v>656</v>
      </c>
      <c r="B168" s="9" t="s">
        <v>657</v>
      </c>
      <c r="C168" s="9" t="s">
        <v>658</v>
      </c>
      <c r="D168" s="11">
        <v>14710356</v>
      </c>
      <c r="E168" s="12">
        <f>COUNTIFS('Modificaciones al contrato'!A:A,"ADICIÓN",'Modificaciones al contrato'!B:B,A168)</f>
        <v>1</v>
      </c>
      <c r="F168" s="13">
        <f>SUMIF('Modificaciones al contrato'!B:B,A168,'Modificaciones al contrato'!F:F)</f>
        <v>7355178</v>
      </c>
      <c r="G168" s="13">
        <v>22065534</v>
      </c>
      <c r="H168" s="9" t="s">
        <v>659</v>
      </c>
      <c r="I168" s="31">
        <v>45327</v>
      </c>
      <c r="J168" s="31">
        <v>45447</v>
      </c>
      <c r="K168" s="15">
        <f>COUNTIFS('Modificaciones al contrato'!A:A,"PRORROGA",'Modificaciones al contrato'!B:B,A168)</f>
        <v>1</v>
      </c>
      <c r="L168" s="16">
        <v>45508</v>
      </c>
      <c r="M168" s="15">
        <f>COUNTIFS('Modificaciones al contrato'!A:A,"SUSPENSIÓN",'Modificaciones al contrato'!B:B,A168)</f>
        <v>0</v>
      </c>
      <c r="N168" s="15">
        <f>COUNTIFS('Modificaciones al contrato'!A:A,"REANUDACIÓN",'Modificaciones al contrato'!B:B,A168)</f>
        <v>0</v>
      </c>
      <c r="O168" s="15">
        <f>COUNTIFS('Modificaciones al contrato'!A:A,"MODIFICACIÓN",'Modificaciones al contrato'!B:B,A168)</f>
        <v>1</v>
      </c>
      <c r="P168" s="17" t="s">
        <v>40</v>
      </c>
      <c r="Q168" s="17" t="str">
        <f>IFERROR(VLOOKUP(P168,'Listas de Valores 2'!$A$1:$B$25,2,0),"")</f>
        <v>Contratación Directa</v>
      </c>
      <c r="R168" s="18" t="s">
        <v>342</v>
      </c>
      <c r="S168" s="10" t="str">
        <f>IFERROR(VLOOKUP(R168,'Listas de Valores 2'!$K$1:$L$1000,2,0),"")</f>
        <v>Oficina Asesora de Auditoría Interna</v>
      </c>
      <c r="T168" s="19">
        <f t="shared" si="2"/>
        <v>0.64444445350835378</v>
      </c>
      <c r="U168" s="28" t="s">
        <v>451</v>
      </c>
      <c r="V168" s="24" t="s">
        <v>45</v>
      </c>
      <c r="W168" s="167">
        <v>14220011</v>
      </c>
      <c r="X168" s="167">
        <v>7845523</v>
      </c>
    </row>
    <row r="169" spans="1:24" ht="60">
      <c r="A169" s="7" t="s">
        <v>660</v>
      </c>
      <c r="B169" s="9" t="s">
        <v>661</v>
      </c>
      <c r="C169" s="9" t="s">
        <v>662</v>
      </c>
      <c r="D169" s="11">
        <v>18000000</v>
      </c>
      <c r="E169" s="12">
        <f>COUNTIFS('Modificaciones al contrato'!A:A,"ADICIÓN",'Modificaciones al contrato'!B:B,A169)</f>
        <v>1</v>
      </c>
      <c r="F169" s="13">
        <f>SUMIF('Modificaciones al contrato'!B:B,A169,'Modificaciones al contrato'!F:F)</f>
        <v>9000000</v>
      </c>
      <c r="G169" s="13">
        <v>27000000</v>
      </c>
      <c r="H169" s="9" t="s">
        <v>627</v>
      </c>
      <c r="I169" s="31">
        <v>45327</v>
      </c>
      <c r="J169" s="31">
        <v>45447</v>
      </c>
      <c r="K169" s="15">
        <f>COUNTIFS('Modificaciones al contrato'!A:A,"PRORROGA",'Modificaciones al contrato'!B:B,A169)</f>
        <v>1</v>
      </c>
      <c r="L169" s="16">
        <v>45508</v>
      </c>
      <c r="M169" s="15">
        <f>COUNTIFS('Modificaciones al contrato'!A:A,"SUSPENSIÓN",'Modificaciones al contrato'!B:B,A169)</f>
        <v>0</v>
      </c>
      <c r="N169" s="15">
        <f>COUNTIFS('Modificaciones al contrato'!A:A,"REANUDACIÓN",'Modificaciones al contrato'!B:B,A169)</f>
        <v>0</v>
      </c>
      <c r="O169" s="15">
        <f>COUNTIFS('Modificaciones al contrato'!A:A,"MODIFICACIÓN",'Modificaciones al contrato'!B:B,A169)</f>
        <v>1</v>
      </c>
      <c r="P169" s="17" t="s">
        <v>40</v>
      </c>
      <c r="Q169" s="17" t="str">
        <f>IFERROR(VLOOKUP(P169,'Listas de Valores 2'!$A$1:$B$25,2,0),"")</f>
        <v>Contratación Directa</v>
      </c>
      <c r="R169" s="18" t="s">
        <v>409</v>
      </c>
      <c r="S169" s="10" t="str">
        <f>IFERROR(VLOOKUP(R169,'Listas de Valores 2'!$K$1:$L$1000,2,0),"")</f>
        <v>Vicerrectoría Administrativa Y Financiera</v>
      </c>
      <c r="T169" s="19">
        <f t="shared" si="2"/>
        <v>0.64444444444444449</v>
      </c>
      <c r="U169" s="28" t="s">
        <v>451</v>
      </c>
      <c r="V169" s="24" t="s">
        <v>45</v>
      </c>
      <c r="W169" s="167">
        <v>17400000</v>
      </c>
      <c r="X169" s="167">
        <v>9600000</v>
      </c>
    </row>
    <row r="170" spans="1:24" ht="75">
      <c r="A170" s="7" t="s">
        <v>663</v>
      </c>
      <c r="B170" s="9" t="s">
        <v>664</v>
      </c>
      <c r="C170" s="9" t="s">
        <v>665</v>
      </c>
      <c r="D170" s="11">
        <v>24000000</v>
      </c>
      <c r="E170" s="12">
        <f>COUNTIFS('Modificaciones al contrato'!A:A,"ADICIÓN",'Modificaciones al contrato'!B:B,A170)</f>
        <v>1</v>
      </c>
      <c r="F170" s="13">
        <f>SUMIF('Modificaciones al contrato'!B:B,A170,'Modificaciones al contrato'!F:F)</f>
        <v>12000000</v>
      </c>
      <c r="G170" s="13">
        <v>36000000</v>
      </c>
      <c r="H170" s="9" t="s">
        <v>627</v>
      </c>
      <c r="I170" s="31">
        <v>45327</v>
      </c>
      <c r="J170" s="31">
        <v>45447</v>
      </c>
      <c r="K170" s="15">
        <f>COUNTIFS('Modificaciones al contrato'!A:A,"PRORROGA",'Modificaciones al contrato'!B:B,A170)</f>
        <v>1</v>
      </c>
      <c r="L170" s="16">
        <v>45508</v>
      </c>
      <c r="M170" s="15">
        <f>COUNTIFS('Modificaciones al contrato'!A:A,"SUSPENSIÓN",'Modificaciones al contrato'!B:B,A170)</f>
        <v>0</v>
      </c>
      <c r="N170" s="15">
        <f>COUNTIFS('Modificaciones al contrato'!A:A,"REANUDACIÓN",'Modificaciones al contrato'!B:B,A170)</f>
        <v>0</v>
      </c>
      <c r="O170" s="15">
        <f>COUNTIFS('Modificaciones al contrato'!A:A,"MODIFICACIÓN",'Modificaciones al contrato'!B:B,A170)</f>
        <v>1</v>
      </c>
      <c r="P170" s="17" t="s">
        <v>40</v>
      </c>
      <c r="Q170" s="17" t="str">
        <f>IFERROR(VLOOKUP(P170,'Listas de Valores 2'!$A$1:$B$25,2,0),"")</f>
        <v>Contratación Directa</v>
      </c>
      <c r="R170" s="18" t="s">
        <v>409</v>
      </c>
      <c r="S170" s="10" t="str">
        <f>IFERROR(VLOOKUP(R170,'Listas de Valores 2'!$K$1:$L$1000,2,0),"")</f>
        <v>Vicerrectoría Administrativa Y Financiera</v>
      </c>
      <c r="T170" s="19">
        <f t="shared" si="2"/>
        <v>0.64444444444444449</v>
      </c>
      <c r="U170" s="28" t="s">
        <v>451</v>
      </c>
      <c r="V170" s="24" t="s">
        <v>45</v>
      </c>
      <c r="W170" s="167">
        <v>23200000</v>
      </c>
      <c r="X170" s="167">
        <v>12800000</v>
      </c>
    </row>
    <row r="171" spans="1:24" ht="90">
      <c r="A171" s="7" t="s">
        <v>666</v>
      </c>
      <c r="B171" s="9" t="s">
        <v>667</v>
      </c>
      <c r="C171" s="9" t="s">
        <v>668</v>
      </c>
      <c r="D171" s="11">
        <v>20400000</v>
      </c>
      <c r="E171" s="12">
        <f>COUNTIFS('Modificaciones al contrato'!A:A,"ADICIÓN",'Modificaciones al contrato'!B:B,A171)</f>
        <v>1</v>
      </c>
      <c r="F171" s="13">
        <f>SUMIF('Modificaciones al contrato'!B:B,A171,'Modificaciones al contrato'!F:F)</f>
        <v>10200000</v>
      </c>
      <c r="G171" s="13">
        <v>30600000</v>
      </c>
      <c r="H171" s="9" t="s">
        <v>669</v>
      </c>
      <c r="I171" s="31">
        <v>45329</v>
      </c>
      <c r="J171" s="31">
        <v>45448</v>
      </c>
      <c r="K171" s="15">
        <f>COUNTIFS('Modificaciones al contrato'!A:A,"PRORROGA",'Modificaciones al contrato'!B:B,A171)</f>
        <v>1</v>
      </c>
      <c r="L171" s="16">
        <v>45510</v>
      </c>
      <c r="M171" s="15">
        <f>COUNTIFS('Modificaciones al contrato'!A:A,"SUSPENSIÓN",'Modificaciones al contrato'!B:B,A171)</f>
        <v>0</v>
      </c>
      <c r="N171" s="15">
        <f>COUNTIFS('Modificaciones al contrato'!A:A,"REANUDACIÓN",'Modificaciones al contrato'!B:B,A171)</f>
        <v>0</v>
      </c>
      <c r="O171" s="15">
        <f>COUNTIFS('Modificaciones al contrato'!A:A,"MODIFICACIÓN",'Modificaciones al contrato'!B:B,A171)</f>
        <v>0</v>
      </c>
      <c r="P171" s="17" t="s">
        <v>40</v>
      </c>
      <c r="Q171" s="17" t="str">
        <f>IFERROR(VLOOKUP(P171,'Listas de Valores 2'!$A$1:$B$25,2,0),"")</f>
        <v>Contratación Directa</v>
      </c>
      <c r="R171" s="18" t="s">
        <v>670</v>
      </c>
      <c r="S171" s="10" t="str">
        <f>IFERROR(VLOOKUP(R171,'Listas de Valores 2'!$K$1:$L$1000,2,0),"")</f>
        <v>Vicerrectoría Administrativa Y Financiera</v>
      </c>
      <c r="T171" s="19">
        <f t="shared" si="2"/>
        <v>0.6333333333333333</v>
      </c>
      <c r="U171" s="28" t="s">
        <v>451</v>
      </c>
      <c r="V171" s="24" t="s">
        <v>45</v>
      </c>
      <c r="W171" s="167">
        <v>19380000</v>
      </c>
      <c r="X171" s="167">
        <v>11220000</v>
      </c>
    </row>
    <row r="172" spans="1:24" ht="45">
      <c r="A172" s="7" t="s">
        <v>671</v>
      </c>
      <c r="B172" s="9" t="s">
        <v>672</v>
      </c>
      <c r="C172" s="9" t="s">
        <v>38</v>
      </c>
      <c r="D172" s="11">
        <v>23200000</v>
      </c>
      <c r="E172" s="12">
        <f>COUNTIFS('Modificaciones al contrato'!A:A,"ADICIÓN",'Modificaciones al contrato'!B:B,A172)</f>
        <v>1</v>
      </c>
      <c r="F172" s="13">
        <f>SUMIF('Modificaciones al contrato'!B:B,A172,'Modificaciones al contrato'!F:F)</f>
        <v>11600000</v>
      </c>
      <c r="G172" s="13">
        <v>34800000</v>
      </c>
      <c r="H172" s="9" t="s">
        <v>583</v>
      </c>
      <c r="I172" s="31">
        <v>45327</v>
      </c>
      <c r="J172" s="31">
        <v>45447</v>
      </c>
      <c r="K172" s="15">
        <f>COUNTIFS('Modificaciones al contrato'!A:A,"PRORROGA",'Modificaciones al contrato'!B:B,A172)</f>
        <v>1</v>
      </c>
      <c r="L172" s="16">
        <v>45508</v>
      </c>
      <c r="M172" s="15">
        <f>COUNTIFS('Modificaciones al contrato'!A:A,"SUSPENSIÓN",'Modificaciones al contrato'!B:B,A172)</f>
        <v>0</v>
      </c>
      <c r="N172" s="15">
        <f>COUNTIFS('Modificaciones al contrato'!A:A,"REANUDACIÓN",'Modificaciones al contrato'!B:B,A172)</f>
        <v>0</v>
      </c>
      <c r="O172" s="15">
        <f>COUNTIFS('Modificaciones al contrato'!A:A,"MODIFICACIÓN",'Modificaciones al contrato'!B:B,A172)</f>
        <v>0</v>
      </c>
      <c r="P172" s="17" t="s">
        <v>40</v>
      </c>
      <c r="Q172" s="17" t="str">
        <f>IFERROR(VLOOKUP(P172,'Listas de Valores 2'!$A$1:$B$25,2,0),"")</f>
        <v>Contratación Directa</v>
      </c>
      <c r="R172" s="18" t="s">
        <v>222</v>
      </c>
      <c r="S172" s="10" t="str">
        <f>IFERROR(VLOOKUP(R172,'Listas de Valores 2'!$K$1:$L$1000,2,0),"")</f>
        <v>Dirección De Tecnología</v>
      </c>
      <c r="T172" s="19">
        <f t="shared" si="2"/>
        <v>0.64444445402298856</v>
      </c>
      <c r="U172" s="28" t="s">
        <v>451</v>
      </c>
      <c r="V172" s="24" t="s">
        <v>45</v>
      </c>
      <c r="W172" s="167">
        <v>22426667</v>
      </c>
      <c r="X172" s="167">
        <v>12373333</v>
      </c>
    </row>
    <row r="173" spans="1:24" ht="45">
      <c r="A173" s="7" t="s">
        <v>673</v>
      </c>
      <c r="B173" s="9" t="s">
        <v>674</v>
      </c>
      <c r="C173" s="9" t="s">
        <v>461</v>
      </c>
      <c r="D173" s="11">
        <v>26352000</v>
      </c>
      <c r="E173" s="12">
        <f>COUNTIFS('Modificaciones al contrato'!A:A,"ADICIÓN",'Modificaciones al contrato'!B:B,A173)</f>
        <v>1</v>
      </c>
      <c r="F173" s="13">
        <f>SUMIF('Modificaciones al contrato'!B:B,A173,'Modificaciones al contrato'!F:F)</f>
        <v>13176000</v>
      </c>
      <c r="G173" s="13">
        <v>39528000</v>
      </c>
      <c r="H173" s="9" t="s">
        <v>583</v>
      </c>
      <c r="I173" s="31">
        <v>45329</v>
      </c>
      <c r="J173" s="31">
        <v>45449</v>
      </c>
      <c r="K173" s="14">
        <f>COUNTIFS('Modificaciones al contrato'!A:A,"PRORROGA",'Modificaciones al contrato'!B:B,A173)</f>
        <v>1</v>
      </c>
      <c r="L173" s="35">
        <v>45510</v>
      </c>
      <c r="M173" s="14">
        <f>COUNTIFS('Modificaciones al contrato'!A:A,"SUSPENSIÓN",'Modificaciones al contrato'!B:B,A173)</f>
        <v>0</v>
      </c>
      <c r="N173" s="14">
        <f>COUNTIFS('Modificaciones al contrato'!A:A,"REANUDACIÓN",'Modificaciones al contrato'!B:B,A173)</f>
        <v>0</v>
      </c>
      <c r="O173" s="14">
        <f>COUNTIFS('Modificaciones al contrato'!A:A,"MODIFICACIÓN",'Modificaciones al contrato'!B:B,A173)</f>
        <v>0</v>
      </c>
      <c r="P173" s="17" t="s">
        <v>40</v>
      </c>
      <c r="Q173" s="17" t="str">
        <f>IFERROR(VLOOKUP(P173,'Listas de Valores 2'!$A$1:$B$25,2,0),"")</f>
        <v>Contratación Directa</v>
      </c>
      <c r="R173" s="18" t="s">
        <v>157</v>
      </c>
      <c r="S173" s="10" t="str">
        <f>IFERROR(VLOOKUP(R173,'Listas de Valores 2'!$K$1:$L$1000,2,0),"")</f>
        <v>Dirección De Tecnología</v>
      </c>
      <c r="T173" s="19">
        <f t="shared" si="2"/>
        <v>0.6333333333333333</v>
      </c>
      <c r="U173" s="28" t="s">
        <v>451</v>
      </c>
      <c r="V173" s="24" t="s">
        <v>45</v>
      </c>
      <c r="W173" s="167">
        <v>25034400</v>
      </c>
      <c r="X173" s="167">
        <v>14493600</v>
      </c>
    </row>
    <row r="174" spans="1:24" ht="90">
      <c r="A174" s="7" t="s">
        <v>675</v>
      </c>
      <c r="B174" s="9" t="s">
        <v>676</v>
      </c>
      <c r="C174" s="9" t="s">
        <v>677</v>
      </c>
      <c r="D174" s="11">
        <v>16800000</v>
      </c>
      <c r="E174" s="12">
        <f>COUNTIFS('Modificaciones al contrato'!A:A,"ADICIÓN",'Modificaciones al contrato'!B:B,A174)</f>
        <v>1</v>
      </c>
      <c r="F174" s="13">
        <f>SUMIF('Modificaciones al contrato'!B:B,A174,'Modificaciones al contrato'!F:F)</f>
        <v>8400000</v>
      </c>
      <c r="G174" s="13">
        <v>25200000</v>
      </c>
      <c r="H174" s="9" t="s">
        <v>74</v>
      </c>
      <c r="I174" s="31">
        <v>45327</v>
      </c>
      <c r="J174" s="31">
        <v>45447</v>
      </c>
      <c r="K174" s="15">
        <f>COUNTIFS('Modificaciones al contrato'!A:A,"PRORROGA",'Modificaciones al contrato'!B:B,A174)</f>
        <v>1</v>
      </c>
      <c r="L174" s="16">
        <v>45508</v>
      </c>
      <c r="M174" s="15">
        <f>COUNTIFS('Modificaciones al contrato'!A:A,"SUSPENSIÓN",'Modificaciones al contrato'!B:B,A174)</f>
        <v>0</v>
      </c>
      <c r="N174" s="15">
        <f>COUNTIFS('Modificaciones al contrato'!A:A,"REANUDACIÓN",'Modificaciones al contrato'!B:B,A174)</f>
        <v>0</v>
      </c>
      <c r="O174" s="15">
        <f>COUNTIFS('Modificaciones al contrato'!A:A,"MODIFICACIÓN",'Modificaciones al contrato'!B:B,A174)</f>
        <v>0</v>
      </c>
      <c r="P174" s="17" t="s">
        <v>40</v>
      </c>
      <c r="Q174" s="17" t="str">
        <f>IFERROR(VLOOKUP(P174,'Listas de Valores 2'!$A$1:$B$25,2,0),"")</f>
        <v>Contratación Directa</v>
      </c>
      <c r="R174" s="18" t="s">
        <v>62</v>
      </c>
      <c r="S174" s="10" t="str">
        <f>IFERROR(VLOOKUP(R174,'Listas de Valores 2'!$K$1:$L$1000,2,0),"")</f>
        <v>Vicerrectoría Administrativa Y Financiera</v>
      </c>
      <c r="T174" s="19">
        <f t="shared" si="2"/>
        <v>0.64444444444444449</v>
      </c>
      <c r="U174" s="28" t="s">
        <v>451</v>
      </c>
      <c r="V174" s="24" t="s">
        <v>45</v>
      </c>
      <c r="W174" s="167">
        <v>16240000</v>
      </c>
      <c r="X174" s="167">
        <v>8960000</v>
      </c>
    </row>
    <row r="175" spans="1:24" ht="105">
      <c r="A175" s="7" t="s">
        <v>678</v>
      </c>
      <c r="B175" s="9" t="s">
        <v>679</v>
      </c>
      <c r="C175" s="9" t="s">
        <v>680</v>
      </c>
      <c r="D175" s="11">
        <v>22400000</v>
      </c>
      <c r="E175" s="12">
        <f>COUNTIFS('Modificaciones al contrato'!A:A,"ADICIÓN",'Modificaciones al contrato'!B:B,A175)</f>
        <v>1</v>
      </c>
      <c r="F175" s="13">
        <f>SUMIF('Modificaciones al contrato'!B:B,A175,'Modificaciones al contrato'!F:F)</f>
        <v>11200000</v>
      </c>
      <c r="G175" s="13">
        <v>33600000</v>
      </c>
      <c r="H175" s="9" t="s">
        <v>369</v>
      </c>
      <c r="I175" s="31">
        <v>45327</v>
      </c>
      <c r="J175" s="31">
        <v>45447</v>
      </c>
      <c r="K175" s="15">
        <f>COUNTIFS('Modificaciones al contrato'!A:A,"PRORROGA",'Modificaciones al contrato'!B:B,A175)</f>
        <v>1</v>
      </c>
      <c r="L175" s="16">
        <v>45508</v>
      </c>
      <c r="M175" s="15">
        <f>COUNTIFS('Modificaciones al contrato'!A:A,"SUSPENSIÓN",'Modificaciones al contrato'!B:B,A175)</f>
        <v>0</v>
      </c>
      <c r="N175" s="15">
        <f>COUNTIFS('Modificaciones al contrato'!A:A,"REANUDACIÓN",'Modificaciones al contrato'!B:B,A175)</f>
        <v>0</v>
      </c>
      <c r="O175" s="15">
        <f>COUNTIFS('Modificaciones al contrato'!A:A,"MODIFICACIÓN",'Modificaciones al contrato'!B:B,A175)</f>
        <v>1</v>
      </c>
      <c r="P175" s="17" t="s">
        <v>40</v>
      </c>
      <c r="Q175" s="17" t="str">
        <f>IFERROR(VLOOKUP(P175,'Listas de Valores 2'!$A$1:$B$25,2,0),"")</f>
        <v>Contratación Directa</v>
      </c>
      <c r="R175" s="18" t="s">
        <v>409</v>
      </c>
      <c r="S175" s="10" t="str">
        <f>IFERROR(VLOOKUP(R175,'Listas de Valores 2'!$K$1:$L$1000,2,0),"")</f>
        <v>Vicerrectoría Administrativa Y Financiera</v>
      </c>
      <c r="T175" s="19">
        <f t="shared" si="2"/>
        <v>0.64444443452380951</v>
      </c>
      <c r="U175" s="28" t="s">
        <v>451</v>
      </c>
      <c r="V175" s="24" t="s">
        <v>45</v>
      </c>
      <c r="W175" s="167">
        <v>21653333</v>
      </c>
      <c r="X175" s="167">
        <v>11946667</v>
      </c>
    </row>
    <row r="176" spans="1:24" ht="90">
      <c r="A176" s="7" t="s">
        <v>681</v>
      </c>
      <c r="B176" s="9" t="s">
        <v>682</v>
      </c>
      <c r="C176" s="9" t="s">
        <v>683</v>
      </c>
      <c r="D176" s="11">
        <v>24800000</v>
      </c>
      <c r="E176" s="12">
        <f>COUNTIFS('Modificaciones al contrato'!A:A,"ADICIÓN",'Modificaciones al contrato'!B:B,A176)</f>
        <v>1</v>
      </c>
      <c r="F176" s="13">
        <f>SUMIF('Modificaciones al contrato'!B:B,A176,'Modificaciones al contrato'!F:F)</f>
        <v>12400000</v>
      </c>
      <c r="G176" s="13">
        <v>37200000</v>
      </c>
      <c r="H176" s="9" t="s">
        <v>74</v>
      </c>
      <c r="I176" s="31">
        <v>45327</v>
      </c>
      <c r="J176" s="31">
        <v>45447</v>
      </c>
      <c r="K176" s="15">
        <f>COUNTIFS('Modificaciones al contrato'!A:A,"PRORROGA",'Modificaciones al contrato'!B:B,A176)</f>
        <v>1</v>
      </c>
      <c r="L176" s="16">
        <v>45508</v>
      </c>
      <c r="M176" s="15">
        <f>COUNTIFS('Modificaciones al contrato'!A:A,"SUSPENSIÓN",'Modificaciones al contrato'!B:B,A176)</f>
        <v>0</v>
      </c>
      <c r="N176" s="15">
        <f>COUNTIFS('Modificaciones al contrato'!A:A,"REANUDACIÓN",'Modificaciones al contrato'!B:B,A176)</f>
        <v>0</v>
      </c>
      <c r="O176" s="15">
        <f>COUNTIFS('Modificaciones al contrato'!A:A,"MODIFICACIÓN",'Modificaciones al contrato'!B:B,A176)</f>
        <v>0</v>
      </c>
      <c r="P176" s="17" t="s">
        <v>40</v>
      </c>
      <c r="Q176" s="17" t="str">
        <f>IFERROR(VLOOKUP(P176,'Listas de Valores 2'!$A$1:$B$25,2,0),"")</f>
        <v>Contratación Directa</v>
      </c>
      <c r="R176" s="18" t="s">
        <v>62</v>
      </c>
      <c r="S176" s="10" t="str">
        <f>IFERROR(VLOOKUP(R176,'Listas de Valores 2'!$K$1:$L$1000,2,0),"")</f>
        <v>Vicerrectoría Administrativa Y Financiera</v>
      </c>
      <c r="T176" s="19">
        <f t="shared" si="2"/>
        <v>0.64444443548387098</v>
      </c>
      <c r="U176" s="28" t="s">
        <v>451</v>
      </c>
      <c r="V176" s="24" t="s">
        <v>45</v>
      </c>
      <c r="W176" s="167">
        <v>23973333</v>
      </c>
      <c r="X176" s="167">
        <v>13226667</v>
      </c>
    </row>
    <row r="177" spans="1:24" ht="105">
      <c r="A177" s="7" t="s">
        <v>684</v>
      </c>
      <c r="B177" s="9" t="s">
        <v>685</v>
      </c>
      <c r="C177" s="9" t="s">
        <v>686</v>
      </c>
      <c r="D177" s="11">
        <v>23400000</v>
      </c>
      <c r="E177" s="12">
        <f>COUNTIFS('Modificaciones al contrato'!A:A,"ADICIÓN",'Modificaciones al contrato'!B:B,A177)</f>
        <v>1</v>
      </c>
      <c r="F177" s="13">
        <f>SUMIF('Modificaciones al contrato'!B:B,A177,'Modificaciones al contrato'!F:F)</f>
        <v>11700000</v>
      </c>
      <c r="G177" s="13">
        <v>35100000</v>
      </c>
      <c r="H177" s="9" t="s">
        <v>669</v>
      </c>
      <c r="I177" s="31">
        <v>45327</v>
      </c>
      <c r="J177" s="31">
        <v>45447</v>
      </c>
      <c r="K177" s="15">
        <f>COUNTIFS('Modificaciones al contrato'!A:A,"PRORROGA",'Modificaciones al contrato'!B:B,A177)</f>
        <v>1</v>
      </c>
      <c r="L177" s="16">
        <v>45508</v>
      </c>
      <c r="M177" s="15">
        <f>COUNTIFS('Modificaciones al contrato'!A:A,"SUSPENSIÓN",'Modificaciones al contrato'!B:B,A177)</f>
        <v>0</v>
      </c>
      <c r="N177" s="15">
        <f>COUNTIFS('Modificaciones al contrato'!A:A,"REANUDACIÓN",'Modificaciones al contrato'!B:B,A177)</f>
        <v>0</v>
      </c>
      <c r="O177" s="15">
        <f>COUNTIFS('Modificaciones al contrato'!A:A,"MODIFICACIÓN",'Modificaciones al contrato'!B:B,A177)</f>
        <v>0</v>
      </c>
      <c r="P177" s="17" t="s">
        <v>40</v>
      </c>
      <c r="Q177" s="17" t="str">
        <f>IFERROR(VLOOKUP(P177,'Listas de Valores 2'!$A$1:$B$25,2,0),"")</f>
        <v>Contratación Directa</v>
      </c>
      <c r="R177" s="18" t="s">
        <v>670</v>
      </c>
      <c r="S177" s="10" t="str">
        <f>IFERROR(VLOOKUP(R177,'Listas de Valores 2'!$K$1:$L$1000,2,0),"")</f>
        <v>Vicerrectoría Administrativa Y Financiera</v>
      </c>
      <c r="T177" s="19">
        <f t="shared" si="2"/>
        <v>0.64444444444444449</v>
      </c>
      <c r="U177" s="28" t="s">
        <v>451</v>
      </c>
      <c r="V177" s="24" t="s">
        <v>45</v>
      </c>
      <c r="W177" s="167">
        <v>22620000</v>
      </c>
      <c r="X177" s="167">
        <v>12480000</v>
      </c>
    </row>
    <row r="178" spans="1:24" ht="60">
      <c r="A178" s="7" t="s">
        <v>687</v>
      </c>
      <c r="B178" s="9" t="s">
        <v>688</v>
      </c>
      <c r="C178" s="9" t="s">
        <v>689</v>
      </c>
      <c r="D178" s="11">
        <v>22400000</v>
      </c>
      <c r="E178" s="12">
        <f>COUNTIFS('Modificaciones al contrato'!A:A,"ADICIÓN",'Modificaciones al contrato'!B:B,A178)</f>
        <v>1</v>
      </c>
      <c r="F178" s="13">
        <f>SUMIF('Modificaciones al contrato'!B:B,A178,'Modificaciones al contrato'!F:F)</f>
        <v>11200000</v>
      </c>
      <c r="G178" s="13">
        <v>33600000</v>
      </c>
      <c r="H178" s="9" t="s">
        <v>627</v>
      </c>
      <c r="I178" s="31">
        <v>45327</v>
      </c>
      <c r="J178" s="31">
        <v>45447</v>
      </c>
      <c r="K178" s="14">
        <f>COUNTIFS('Modificaciones al contrato'!A:A,"PRORROGA",'Modificaciones al contrato'!B:B,A178)</f>
        <v>1</v>
      </c>
      <c r="L178" s="35">
        <v>45508</v>
      </c>
      <c r="M178" s="14">
        <f>COUNTIFS('Modificaciones al contrato'!A:A,"SUSPENSIÓN",'Modificaciones al contrato'!B:B,A178)</f>
        <v>0</v>
      </c>
      <c r="N178" s="14">
        <f>COUNTIFS('Modificaciones al contrato'!A:A,"REANUDACIÓN",'Modificaciones al contrato'!B:B,A178)</f>
        <v>0</v>
      </c>
      <c r="O178" s="14">
        <f>COUNTIFS('Modificaciones al contrato'!A:A,"MODIFICACIÓN",'Modificaciones al contrato'!B:B,A178)</f>
        <v>1</v>
      </c>
      <c r="P178" s="17" t="s">
        <v>40</v>
      </c>
      <c r="Q178" s="17" t="str">
        <f>IFERROR(VLOOKUP(P178,'Listas de Valores 2'!$A$1:$B$25,2,0),"")</f>
        <v>Contratación Directa</v>
      </c>
      <c r="R178" s="18" t="s">
        <v>409</v>
      </c>
      <c r="S178" s="10" t="str">
        <f>IFERROR(VLOOKUP(R178,'Listas de Valores 2'!$K$1:$L$1000,2,0),"")</f>
        <v>Vicerrectoría Administrativa Y Financiera</v>
      </c>
      <c r="T178" s="19">
        <f t="shared" si="2"/>
        <v>0.64444443452380951</v>
      </c>
      <c r="U178" s="28" t="s">
        <v>451</v>
      </c>
      <c r="V178" s="24" t="s">
        <v>45</v>
      </c>
      <c r="W178" s="167">
        <v>21653333</v>
      </c>
      <c r="X178" s="167">
        <v>11946667</v>
      </c>
    </row>
    <row r="179" spans="1:24" ht="45">
      <c r="A179" s="7" t="s">
        <v>690</v>
      </c>
      <c r="B179" s="9" t="s">
        <v>691</v>
      </c>
      <c r="C179" s="9" t="s">
        <v>38</v>
      </c>
      <c r="D179" s="11">
        <v>26352000</v>
      </c>
      <c r="E179" s="12">
        <f>COUNTIFS('Modificaciones al contrato'!A:A,"ADICIÓN",'Modificaciones al contrato'!B:B,A179)</f>
        <v>1</v>
      </c>
      <c r="F179" s="13">
        <f>SUMIF('Modificaciones al contrato'!B:B,A179,'Modificaciones al contrato'!F:F)</f>
        <v>13176000</v>
      </c>
      <c r="G179" s="13">
        <v>39528000</v>
      </c>
      <c r="H179" s="9" t="s">
        <v>583</v>
      </c>
      <c r="I179" s="31">
        <v>45329</v>
      </c>
      <c r="J179" s="31">
        <v>45449</v>
      </c>
      <c r="K179" s="15">
        <f>COUNTIFS('Modificaciones al contrato'!A:A,"PRORROGA",'Modificaciones al contrato'!B:B,A179)</f>
        <v>1</v>
      </c>
      <c r="L179" s="16">
        <v>45510</v>
      </c>
      <c r="M179" s="15">
        <f>COUNTIFS('Modificaciones al contrato'!A:A,"SUSPENSIÓN",'Modificaciones al contrato'!B:B,A179)</f>
        <v>0</v>
      </c>
      <c r="N179" s="15">
        <f>COUNTIFS('Modificaciones al contrato'!A:A,"REANUDACIÓN",'Modificaciones al contrato'!B:B,A179)</f>
        <v>0</v>
      </c>
      <c r="O179" s="15">
        <f>COUNTIFS('Modificaciones al contrato'!A:A,"MODIFICACIÓN",'Modificaciones al contrato'!B:B,A179)</f>
        <v>0</v>
      </c>
      <c r="P179" s="17" t="s">
        <v>40</v>
      </c>
      <c r="Q179" s="17" t="str">
        <f>IFERROR(VLOOKUP(P179,'Listas de Valores 2'!$A$1:$B$25,2,0),"")</f>
        <v>Contratación Directa</v>
      </c>
      <c r="R179" s="18" t="s">
        <v>41</v>
      </c>
      <c r="S179" s="10" t="str">
        <f>IFERROR(VLOOKUP(R179,'Listas de Valores 2'!$K$1:$L$1000,2,0),"")</f>
        <v>Dirección De Tecnología</v>
      </c>
      <c r="T179" s="19">
        <f t="shared" si="2"/>
        <v>0.6333333333333333</v>
      </c>
      <c r="U179" s="28" t="s">
        <v>451</v>
      </c>
      <c r="V179" s="24" t="s">
        <v>45</v>
      </c>
      <c r="W179" s="167">
        <v>25034400</v>
      </c>
      <c r="X179" s="167">
        <v>14493600</v>
      </c>
    </row>
    <row r="180" spans="1:24" ht="60">
      <c r="A180" s="7" t="s">
        <v>692</v>
      </c>
      <c r="B180" s="9" t="s">
        <v>693</v>
      </c>
      <c r="C180" s="9" t="s">
        <v>694</v>
      </c>
      <c r="D180" s="11">
        <v>15200000</v>
      </c>
      <c r="E180" s="12">
        <f>COUNTIFS('Modificaciones al contrato'!A:A,"ADICIÓN",'Modificaciones al contrato'!B:B,A180)</f>
        <v>1</v>
      </c>
      <c r="F180" s="13">
        <f>SUMIF('Modificaciones al contrato'!B:B,A180,'Modificaciones al contrato'!F:F)</f>
        <v>3800000</v>
      </c>
      <c r="G180" s="13">
        <v>19000000</v>
      </c>
      <c r="H180" s="9" t="s">
        <v>695</v>
      </c>
      <c r="I180" s="31">
        <v>45327</v>
      </c>
      <c r="J180" s="31">
        <v>45447</v>
      </c>
      <c r="K180" s="14">
        <f>COUNTIFS('Modificaciones al contrato'!A:A,"PRORROGA",'Modificaciones al contrato'!B:B,A180)</f>
        <v>1</v>
      </c>
      <c r="L180" s="35">
        <v>45477</v>
      </c>
      <c r="M180" s="14">
        <f>COUNTIFS('Modificaciones al contrato'!A:A,"SUSPENSIÓN",'Modificaciones al contrato'!B:B,A180)</f>
        <v>0</v>
      </c>
      <c r="N180" s="14">
        <f>COUNTIFS('Modificaciones al contrato'!A:A,"REANUDACIÓN",'Modificaciones al contrato'!B:B,A180)</f>
        <v>0</v>
      </c>
      <c r="O180" s="14">
        <f>COUNTIFS('Modificaciones al contrato'!A:A,"MODIFICACIÓN",'Modificaciones al contrato'!B:B,A180)</f>
        <v>0</v>
      </c>
      <c r="P180" s="17" t="s">
        <v>40</v>
      </c>
      <c r="Q180" s="17" t="str">
        <f>IFERROR(VLOOKUP(P180,'Listas de Valores 2'!$A$1:$B$25,2,0),"")</f>
        <v>Contratación Directa</v>
      </c>
      <c r="R180" s="18" t="s">
        <v>210</v>
      </c>
      <c r="S180" s="10" t="str">
        <f>IFERROR(VLOOKUP(R180,'Listas de Valores 2'!$K$1:$L$1000,2,0),"")</f>
        <v>Vicerrectoría Administrativa Y Financiera</v>
      </c>
      <c r="T180" s="19">
        <f t="shared" si="2"/>
        <v>0.77333331578947373</v>
      </c>
      <c r="U180" s="28" t="s">
        <v>451</v>
      </c>
      <c r="V180" s="24" t="s">
        <v>45</v>
      </c>
      <c r="W180" s="167">
        <v>14693333</v>
      </c>
      <c r="X180" s="167">
        <v>4306667</v>
      </c>
    </row>
    <row r="181" spans="1:24" ht="45">
      <c r="A181" s="7" t="s">
        <v>696</v>
      </c>
      <c r="B181" s="9" t="s">
        <v>697</v>
      </c>
      <c r="C181" s="9" t="s">
        <v>38</v>
      </c>
      <c r="D181" s="11">
        <v>23200000</v>
      </c>
      <c r="E181" s="12">
        <f>COUNTIFS('Modificaciones al contrato'!A:A,"ADICIÓN",'Modificaciones al contrato'!B:B,A181)</f>
        <v>1</v>
      </c>
      <c r="F181" s="13">
        <f>SUMIF('Modificaciones al contrato'!B:B,A181,'Modificaciones al contrato'!F:F)</f>
        <v>11600000</v>
      </c>
      <c r="G181" s="13">
        <v>34800000</v>
      </c>
      <c r="H181" s="9" t="s">
        <v>583</v>
      </c>
      <c r="I181" s="31">
        <v>45327</v>
      </c>
      <c r="J181" s="31">
        <v>45447</v>
      </c>
      <c r="K181" s="15">
        <f>COUNTIFS('Modificaciones al contrato'!A:A,"PRORROGA",'Modificaciones al contrato'!B:B,A181)</f>
        <v>1</v>
      </c>
      <c r="L181" s="16">
        <v>45508</v>
      </c>
      <c r="M181" s="15">
        <f>COUNTIFS('Modificaciones al contrato'!A:A,"SUSPENSIÓN",'Modificaciones al contrato'!B:B,A181)</f>
        <v>0</v>
      </c>
      <c r="N181" s="15">
        <f>COUNTIFS('Modificaciones al contrato'!A:A,"REANUDACIÓN",'Modificaciones al contrato'!B:B,A181)</f>
        <v>0</v>
      </c>
      <c r="O181" s="15">
        <f>COUNTIFS('Modificaciones al contrato'!A:A,"MODIFICACIÓN",'Modificaciones al contrato'!B:B,A181)</f>
        <v>0</v>
      </c>
      <c r="P181" s="17" t="s">
        <v>40</v>
      </c>
      <c r="Q181" s="17" t="str">
        <f>IFERROR(VLOOKUP(P181,'Listas de Valores 2'!$A$1:$B$25,2,0),"")</f>
        <v>Contratación Directa</v>
      </c>
      <c r="R181" s="18" t="s">
        <v>222</v>
      </c>
      <c r="S181" s="10" t="str">
        <f>IFERROR(VLOOKUP(R181,'Listas de Valores 2'!$K$1:$L$1000,2,0),"")</f>
        <v>Dirección De Tecnología</v>
      </c>
      <c r="T181" s="19">
        <f t="shared" si="2"/>
        <v>0.64444445402298856</v>
      </c>
      <c r="U181" s="28" t="s">
        <v>451</v>
      </c>
      <c r="V181" s="24" t="s">
        <v>45</v>
      </c>
      <c r="W181" s="167">
        <v>22426667</v>
      </c>
      <c r="X181" s="167">
        <v>12373333</v>
      </c>
    </row>
    <row r="182" spans="1:24" ht="45">
      <c r="A182" s="7" t="s">
        <v>698</v>
      </c>
      <c r="B182" s="9" t="s">
        <v>699</v>
      </c>
      <c r="C182" s="9" t="s">
        <v>439</v>
      </c>
      <c r="D182" s="11">
        <v>23200000</v>
      </c>
      <c r="E182" s="12">
        <f>COUNTIFS('Modificaciones al contrato'!A:A,"ADICIÓN",'Modificaciones al contrato'!B:B,A182)</f>
        <v>1</v>
      </c>
      <c r="F182" s="13">
        <f>SUMIF('Modificaciones al contrato'!B:B,A182,'Modificaciones al contrato'!F:F)</f>
        <v>11600000</v>
      </c>
      <c r="G182" s="13">
        <v>34800000</v>
      </c>
      <c r="H182" s="9" t="s">
        <v>583</v>
      </c>
      <c r="I182" s="31">
        <v>45327</v>
      </c>
      <c r="J182" s="31">
        <v>45447</v>
      </c>
      <c r="K182" s="15">
        <f>COUNTIFS('Modificaciones al contrato'!A:A,"PRORROGA",'Modificaciones al contrato'!B:B,A182)</f>
        <v>1</v>
      </c>
      <c r="L182" s="16">
        <v>45508</v>
      </c>
      <c r="M182" s="15">
        <f>COUNTIFS('Modificaciones al contrato'!A:A,"SUSPENSIÓN",'Modificaciones al contrato'!B:B,A182)</f>
        <v>0</v>
      </c>
      <c r="N182" s="15">
        <f>COUNTIFS('Modificaciones al contrato'!A:A,"REANUDACIÓN",'Modificaciones al contrato'!B:B,A182)</f>
        <v>0</v>
      </c>
      <c r="O182" s="15">
        <f>COUNTIFS('Modificaciones al contrato'!A:A,"MODIFICACIÓN",'Modificaciones al contrato'!B:B,A182)</f>
        <v>0</v>
      </c>
      <c r="P182" s="17" t="s">
        <v>40</v>
      </c>
      <c r="Q182" s="17" t="str">
        <f>IFERROR(VLOOKUP(P182,'Listas de Valores 2'!$A$1:$B$25,2,0),"")</f>
        <v>Contratación Directa</v>
      </c>
      <c r="R182" s="18" t="s">
        <v>41</v>
      </c>
      <c r="S182" s="10" t="str">
        <f>IFERROR(VLOOKUP(R182,'Listas de Valores 2'!$K$1:$L$1000,2,0),"")</f>
        <v>Dirección De Tecnología</v>
      </c>
      <c r="T182" s="19">
        <f t="shared" si="2"/>
        <v>0.64444445402298856</v>
      </c>
      <c r="U182" s="28" t="s">
        <v>451</v>
      </c>
      <c r="V182" s="24" t="s">
        <v>45</v>
      </c>
      <c r="W182" s="167">
        <v>22426667</v>
      </c>
      <c r="X182" s="167">
        <v>12373333</v>
      </c>
    </row>
    <row r="183" spans="1:24" ht="45">
      <c r="A183" s="7" t="s">
        <v>700</v>
      </c>
      <c r="B183" s="9" t="s">
        <v>701</v>
      </c>
      <c r="C183" s="9" t="s">
        <v>38</v>
      </c>
      <c r="D183" s="11">
        <v>23200000</v>
      </c>
      <c r="E183" s="12">
        <f>COUNTIFS('Modificaciones al contrato'!A:A,"ADICIÓN",'Modificaciones al contrato'!B:B,A183)</f>
        <v>1</v>
      </c>
      <c r="F183" s="13">
        <f>SUMIF('Modificaciones al contrato'!B:B,A183,'Modificaciones al contrato'!F:F)</f>
        <v>11600000</v>
      </c>
      <c r="G183" s="13">
        <v>34800000</v>
      </c>
      <c r="H183" s="9" t="s">
        <v>583</v>
      </c>
      <c r="I183" s="31">
        <v>45328</v>
      </c>
      <c r="J183" s="31">
        <v>45448</v>
      </c>
      <c r="K183" s="15">
        <f>COUNTIFS('Modificaciones al contrato'!A:A,"PRORROGA",'Modificaciones al contrato'!B:B,A183)</f>
        <v>1</v>
      </c>
      <c r="L183" s="16">
        <v>45509</v>
      </c>
      <c r="M183" s="15">
        <f>COUNTIFS('Modificaciones al contrato'!A:A,"SUSPENSIÓN",'Modificaciones al contrato'!B:B,A183)</f>
        <v>0</v>
      </c>
      <c r="N183" s="15">
        <f>COUNTIFS('Modificaciones al contrato'!A:A,"REANUDACIÓN",'Modificaciones al contrato'!B:B,A183)</f>
        <v>0</v>
      </c>
      <c r="O183" s="15">
        <f>COUNTIFS('Modificaciones al contrato'!A:A,"MODIFICACIÓN",'Modificaciones al contrato'!B:B,A183)</f>
        <v>0</v>
      </c>
      <c r="P183" s="17" t="s">
        <v>40</v>
      </c>
      <c r="Q183" s="17" t="str">
        <f>IFERROR(VLOOKUP(P183,'Listas de Valores 2'!$A$1:$B$25,2,0),"")</f>
        <v>Contratación Directa</v>
      </c>
      <c r="R183" s="18" t="s">
        <v>41</v>
      </c>
      <c r="S183" s="10" t="str">
        <f>IFERROR(VLOOKUP(R183,'Listas de Valores 2'!$K$1:$L$1000,2,0),"")</f>
        <v>Dirección De Tecnología</v>
      </c>
      <c r="T183" s="19">
        <f t="shared" si="2"/>
        <v>0.63888887931034488</v>
      </c>
      <c r="U183" s="28" t="s">
        <v>451</v>
      </c>
      <c r="V183" s="24" t="s">
        <v>45</v>
      </c>
      <c r="W183" s="167">
        <v>22233333</v>
      </c>
      <c r="X183" s="167">
        <v>12566667</v>
      </c>
    </row>
    <row r="184" spans="1:24" ht="45">
      <c r="A184" s="7" t="s">
        <v>702</v>
      </c>
      <c r="B184" s="9" t="s">
        <v>703</v>
      </c>
      <c r="C184" s="9" t="s">
        <v>38</v>
      </c>
      <c r="D184" s="11">
        <v>23200000</v>
      </c>
      <c r="E184" s="12">
        <f>COUNTIFS('Modificaciones al contrato'!A:A,"ADICIÓN",'Modificaciones al contrato'!B:B,A184)</f>
        <v>1</v>
      </c>
      <c r="F184" s="13">
        <f>SUMIF('Modificaciones al contrato'!B:B,A184,'Modificaciones al contrato'!F:F)</f>
        <v>11600000</v>
      </c>
      <c r="G184" s="13">
        <v>34800000</v>
      </c>
      <c r="H184" s="9" t="s">
        <v>583</v>
      </c>
      <c r="I184" s="31">
        <v>45328</v>
      </c>
      <c r="J184" s="31">
        <v>45448</v>
      </c>
      <c r="K184" s="15">
        <f>COUNTIFS('Modificaciones al contrato'!A:A,"PRORROGA",'Modificaciones al contrato'!B:B,A184)</f>
        <v>1</v>
      </c>
      <c r="L184" s="16">
        <v>45509</v>
      </c>
      <c r="M184" s="15">
        <f>COUNTIFS('Modificaciones al contrato'!A:A,"SUSPENSIÓN",'Modificaciones al contrato'!B:B,A184)</f>
        <v>0</v>
      </c>
      <c r="N184" s="15">
        <f>COUNTIFS('Modificaciones al contrato'!A:A,"REANUDACIÓN",'Modificaciones al contrato'!B:B,A184)</f>
        <v>0</v>
      </c>
      <c r="O184" s="15">
        <f>COUNTIFS('Modificaciones al contrato'!A:A,"MODIFICACIÓN",'Modificaciones al contrato'!B:B,A184)</f>
        <v>0</v>
      </c>
      <c r="P184" s="17" t="s">
        <v>40</v>
      </c>
      <c r="Q184" s="17" t="str">
        <f>IFERROR(VLOOKUP(P184,'Listas de Valores 2'!$A$1:$B$25,2,0),"")</f>
        <v>Contratación Directa</v>
      </c>
      <c r="R184" s="18" t="s">
        <v>41</v>
      </c>
      <c r="S184" s="10" t="str">
        <f>IFERROR(VLOOKUP(R184,'Listas de Valores 2'!$K$1:$L$1000,2,0),"")</f>
        <v>Dirección De Tecnología</v>
      </c>
      <c r="T184" s="19">
        <f t="shared" si="2"/>
        <v>0.63888887931034488</v>
      </c>
      <c r="U184" s="28" t="s">
        <v>451</v>
      </c>
      <c r="V184" s="24" t="s">
        <v>45</v>
      </c>
      <c r="W184" s="167">
        <v>22233333</v>
      </c>
      <c r="X184" s="167">
        <v>12566667</v>
      </c>
    </row>
    <row r="185" spans="1:24" ht="45">
      <c r="A185" s="7" t="s">
        <v>704</v>
      </c>
      <c r="B185" s="9" t="s">
        <v>705</v>
      </c>
      <c r="C185" s="9" t="s">
        <v>190</v>
      </c>
      <c r="D185" s="11">
        <v>23200000</v>
      </c>
      <c r="E185" s="12">
        <f>COUNTIFS('Modificaciones al contrato'!A:A,"ADICIÓN",'Modificaciones al contrato'!B:B,A185)</f>
        <v>1</v>
      </c>
      <c r="F185" s="13">
        <f>SUMIF('Modificaciones al contrato'!B:B,A185,'Modificaciones al contrato'!F:F)</f>
        <v>11600000</v>
      </c>
      <c r="G185" s="13">
        <v>34800000</v>
      </c>
      <c r="H185" s="9" t="s">
        <v>583</v>
      </c>
      <c r="I185" s="31">
        <v>45341</v>
      </c>
      <c r="J185" s="31">
        <v>45461</v>
      </c>
      <c r="K185" s="15">
        <f>COUNTIFS('Modificaciones al contrato'!A:A,"PRORROGA",'Modificaciones al contrato'!B:B,A185)</f>
        <v>1</v>
      </c>
      <c r="L185" s="16">
        <v>45522</v>
      </c>
      <c r="M185" s="15">
        <f>COUNTIFS('Modificaciones al contrato'!A:A,"SUSPENSIÓN",'Modificaciones al contrato'!B:B,A185)</f>
        <v>0</v>
      </c>
      <c r="N185" s="15">
        <f>COUNTIFS('Modificaciones al contrato'!A:A,"REANUDACIÓN",'Modificaciones al contrato'!B:B,A185)</f>
        <v>0</v>
      </c>
      <c r="O185" s="15">
        <f>COUNTIFS('Modificaciones al contrato'!A:A,"MODIFICACIÓN",'Modificaciones al contrato'!B:B,A185)</f>
        <v>0</v>
      </c>
      <c r="P185" s="17" t="s">
        <v>40</v>
      </c>
      <c r="Q185" s="17" t="str">
        <f>IFERROR(VLOOKUP(P185,'Listas de Valores 2'!$A$1:$B$25,2,0),"")</f>
        <v>Contratación Directa</v>
      </c>
      <c r="R185" s="18" t="s">
        <v>157</v>
      </c>
      <c r="S185" s="10" t="str">
        <f>IFERROR(VLOOKUP(R185,'Listas de Valores 2'!$K$1:$L$1000,2,0),"")</f>
        <v>Dirección De Tecnología</v>
      </c>
      <c r="T185" s="19">
        <f t="shared" si="2"/>
        <v>0.56666666666666665</v>
      </c>
      <c r="U185" s="28" t="s">
        <v>451</v>
      </c>
      <c r="V185" s="24" t="s">
        <v>45</v>
      </c>
      <c r="W185" s="167">
        <v>19720000</v>
      </c>
      <c r="X185" s="167">
        <v>15080000</v>
      </c>
    </row>
    <row r="186" spans="1:24" ht="75">
      <c r="A186" s="7" t="s">
        <v>707</v>
      </c>
      <c r="B186" s="9" t="s">
        <v>708</v>
      </c>
      <c r="C186" s="9" t="s">
        <v>709</v>
      </c>
      <c r="D186" s="11">
        <v>24000000</v>
      </c>
      <c r="E186" s="12">
        <f>COUNTIFS('Modificaciones al contrato'!A:A,"ADICIÓN",'Modificaciones al contrato'!B:B,A186)</f>
        <v>1</v>
      </c>
      <c r="F186" s="13">
        <f>SUMIF('Modificaciones al contrato'!B:B,A186,'Modificaciones al contrato'!F:F)</f>
        <v>12000000</v>
      </c>
      <c r="G186" s="13">
        <v>36000000</v>
      </c>
      <c r="H186" s="9" t="s">
        <v>710</v>
      </c>
      <c r="I186" s="31">
        <v>45327</v>
      </c>
      <c r="J186" s="31">
        <v>45447</v>
      </c>
      <c r="K186" s="15">
        <f>COUNTIFS('Modificaciones al contrato'!A:A,"PRORROGA",'Modificaciones al contrato'!B:B,A186)</f>
        <v>1</v>
      </c>
      <c r="L186" s="16">
        <v>45508</v>
      </c>
      <c r="M186" s="15">
        <f>COUNTIFS('Modificaciones al contrato'!A:A,"SUSPENSIÓN",'Modificaciones al contrato'!B:B,A186)</f>
        <v>0</v>
      </c>
      <c r="N186" s="15">
        <f>COUNTIFS('Modificaciones al contrato'!A:A,"REANUDACIÓN",'Modificaciones al contrato'!B:B,A186)</f>
        <v>0</v>
      </c>
      <c r="O186" s="15">
        <f>COUNTIFS('Modificaciones al contrato'!A:A,"MODIFICACIÓN",'Modificaciones al contrato'!B:B,A186)</f>
        <v>1</v>
      </c>
      <c r="P186" s="17" t="s">
        <v>40</v>
      </c>
      <c r="Q186" s="17" t="str">
        <f>IFERROR(VLOOKUP(P186,'Listas de Valores 2'!$A$1:$B$25,2,0),"")</f>
        <v>Contratación Directa</v>
      </c>
      <c r="R186" s="18" t="s">
        <v>409</v>
      </c>
      <c r="S186" s="10" t="str">
        <f>IFERROR(VLOOKUP(R186,'Listas de Valores 2'!$K$1:$L$1000,2,0),"")</f>
        <v>Vicerrectoría Administrativa Y Financiera</v>
      </c>
      <c r="T186" s="19">
        <f t="shared" si="2"/>
        <v>0.64444444444444449</v>
      </c>
      <c r="U186" s="28" t="s">
        <v>451</v>
      </c>
      <c r="V186" s="24" t="s">
        <v>45</v>
      </c>
      <c r="W186" s="167">
        <v>23200000</v>
      </c>
      <c r="X186" s="167">
        <v>12800000</v>
      </c>
    </row>
    <row r="187" spans="1:24" ht="90">
      <c r="A187" s="7" t="s">
        <v>711</v>
      </c>
      <c r="B187" s="9" t="s">
        <v>712</v>
      </c>
      <c r="C187" s="9" t="s">
        <v>713</v>
      </c>
      <c r="D187" s="11">
        <v>24643848</v>
      </c>
      <c r="E187" s="12">
        <f>COUNTIFS('Modificaciones al contrato'!A:A,"ADICIÓN",'Modificaciones al contrato'!B:B,A187)</f>
        <v>1</v>
      </c>
      <c r="F187" s="13">
        <f>SUMIF('Modificaciones al contrato'!B:B,A187,'Modificaciones al contrato'!F:F)</f>
        <v>12321924</v>
      </c>
      <c r="G187" s="13">
        <v>36965772</v>
      </c>
      <c r="H187" s="9" t="s">
        <v>504</v>
      </c>
      <c r="I187" s="31">
        <v>45327</v>
      </c>
      <c r="J187" s="31">
        <v>45447</v>
      </c>
      <c r="K187" s="15">
        <f>COUNTIFS('Modificaciones al contrato'!A:A,"PRORROGA",'Modificaciones al contrato'!B:B,A187)</f>
        <v>1</v>
      </c>
      <c r="L187" s="16">
        <v>45508</v>
      </c>
      <c r="M187" s="15">
        <f>COUNTIFS('Modificaciones al contrato'!A:A,"SUSPENSIÓN",'Modificaciones al contrato'!B:B,A187)</f>
        <v>0</v>
      </c>
      <c r="N187" s="15">
        <f>COUNTIFS('Modificaciones al contrato'!A:A,"REANUDACIÓN",'Modificaciones al contrato'!B:B,A187)</f>
        <v>0</v>
      </c>
      <c r="O187" s="15">
        <f>COUNTIFS('Modificaciones al contrato'!A:A,"MODIFICACIÓN",'Modificaciones al contrato'!B:B,A187)</f>
        <v>0</v>
      </c>
      <c r="P187" s="17" t="s">
        <v>40</v>
      </c>
      <c r="Q187" s="17" t="str">
        <f>IFERROR(VLOOKUP(P187,'Listas de Valores 2'!$A$1:$B$25,2,0),"")</f>
        <v>Contratación Directa</v>
      </c>
      <c r="R187" s="18" t="s">
        <v>535</v>
      </c>
      <c r="S187" s="10" t="str">
        <f>IFERROR(VLOOKUP(R187,'Listas de Valores 2'!$K$1:$L$1000,2,0),"")</f>
        <v>Vicerrectoría Administrativa Y Financiera</v>
      </c>
      <c r="T187" s="19">
        <f t="shared" si="2"/>
        <v>0.64444443362362347</v>
      </c>
      <c r="U187" s="28" t="s">
        <v>451</v>
      </c>
      <c r="V187" s="24" t="s">
        <v>45</v>
      </c>
      <c r="W187" s="167">
        <v>23822386</v>
      </c>
      <c r="X187" s="167">
        <v>13143386</v>
      </c>
    </row>
    <row r="188" spans="1:24" ht="75">
      <c r="A188" s="7" t="s">
        <v>714</v>
      </c>
      <c r="B188" s="9" t="s">
        <v>715</v>
      </c>
      <c r="C188" s="9" t="s">
        <v>716</v>
      </c>
      <c r="D188" s="11">
        <v>20000000</v>
      </c>
      <c r="E188" s="12">
        <f>COUNTIFS('Modificaciones al contrato'!A:A,"ADICIÓN",'Modificaciones al contrato'!B:B,A188)</f>
        <v>1</v>
      </c>
      <c r="F188" s="13">
        <f>SUMIF('Modificaciones al contrato'!B:B,A188,'Modificaciones al contrato'!F:F)</f>
        <v>10000000</v>
      </c>
      <c r="G188" s="13">
        <v>30000000</v>
      </c>
      <c r="H188" s="9" t="s">
        <v>669</v>
      </c>
      <c r="I188" s="31">
        <v>45327</v>
      </c>
      <c r="J188" s="31">
        <v>45447</v>
      </c>
      <c r="K188" s="15">
        <f>COUNTIFS('Modificaciones al contrato'!A:A,"PRORROGA",'Modificaciones al contrato'!B:B,A188)</f>
        <v>1</v>
      </c>
      <c r="L188" s="16">
        <v>45508</v>
      </c>
      <c r="M188" s="15">
        <f>COUNTIFS('Modificaciones al contrato'!A:A,"SUSPENSIÓN",'Modificaciones al contrato'!B:B,A188)</f>
        <v>0</v>
      </c>
      <c r="N188" s="15">
        <f>COUNTIFS('Modificaciones al contrato'!A:A,"REANUDACIÓN",'Modificaciones al contrato'!B:B,A188)</f>
        <v>0</v>
      </c>
      <c r="O188" s="15">
        <f>COUNTIFS('Modificaciones al contrato'!A:A,"MODIFICACIÓN",'Modificaciones al contrato'!B:B,A188)</f>
        <v>0</v>
      </c>
      <c r="P188" s="17" t="s">
        <v>40</v>
      </c>
      <c r="Q188" s="17" t="str">
        <f>IFERROR(VLOOKUP(P188,'Listas de Valores 2'!$A$1:$B$25,2,0),"")</f>
        <v>Contratación Directa</v>
      </c>
      <c r="R188" s="18" t="s">
        <v>670</v>
      </c>
      <c r="S188" s="10" t="str">
        <f>IFERROR(VLOOKUP(R188,'Listas de Valores 2'!$K$1:$L$1000,2,0),"")</f>
        <v>Vicerrectoría Administrativa Y Financiera</v>
      </c>
      <c r="T188" s="19">
        <f t="shared" si="2"/>
        <v>0.64444443333333334</v>
      </c>
      <c r="U188" s="28" t="s">
        <v>451</v>
      </c>
      <c r="V188" s="24" t="s">
        <v>45</v>
      </c>
      <c r="W188" s="167">
        <v>19333333</v>
      </c>
      <c r="X188" s="167">
        <v>10666667</v>
      </c>
    </row>
    <row r="189" spans="1:24" ht="120">
      <c r="A189" s="7" t="s">
        <v>717</v>
      </c>
      <c r="B189" s="9" t="s">
        <v>718</v>
      </c>
      <c r="C189" s="9" t="s">
        <v>719</v>
      </c>
      <c r="D189" s="11">
        <v>24000000</v>
      </c>
      <c r="E189" s="12">
        <f>COUNTIFS('Modificaciones al contrato'!A:A,"ADICIÓN",'Modificaciones al contrato'!B:B,A189)</f>
        <v>1</v>
      </c>
      <c r="F189" s="13">
        <f>SUMIF('Modificaciones al contrato'!B:B,A189,'Modificaciones al contrato'!F:F)</f>
        <v>12000000</v>
      </c>
      <c r="G189" s="13">
        <v>36000000</v>
      </c>
      <c r="H189" s="9" t="s">
        <v>720</v>
      </c>
      <c r="I189" s="31">
        <v>45327</v>
      </c>
      <c r="J189" s="31">
        <v>45447</v>
      </c>
      <c r="K189" s="15">
        <f>COUNTIFS('Modificaciones al contrato'!A:A,"PRORROGA",'Modificaciones al contrato'!B:B,A189)</f>
        <v>1</v>
      </c>
      <c r="L189" s="16">
        <v>45508</v>
      </c>
      <c r="M189" s="15">
        <f>COUNTIFS('Modificaciones al contrato'!A:A,"SUSPENSIÓN",'Modificaciones al contrato'!B:B,A189)</f>
        <v>0</v>
      </c>
      <c r="N189" s="15">
        <f>COUNTIFS('Modificaciones al contrato'!A:A,"REANUDACIÓN",'Modificaciones al contrato'!B:B,A189)</f>
        <v>0</v>
      </c>
      <c r="O189" s="15">
        <f>COUNTIFS('Modificaciones al contrato'!A:A,"MODIFICACIÓN",'Modificaciones al contrato'!B:B,A189)</f>
        <v>1</v>
      </c>
      <c r="P189" s="17" t="s">
        <v>40</v>
      </c>
      <c r="Q189" s="17" t="str">
        <f>IFERROR(VLOOKUP(P189,'Listas de Valores 2'!$A$1:$B$25,2,0),"")</f>
        <v>Contratación Directa</v>
      </c>
      <c r="R189" s="18" t="s">
        <v>409</v>
      </c>
      <c r="S189" s="10" t="str">
        <f>IFERROR(VLOOKUP(R189,'Listas de Valores 2'!$K$1:$L$1000,2,0),"")</f>
        <v>Vicerrectoría Administrativa Y Financiera</v>
      </c>
      <c r="T189" s="19">
        <f t="shared" si="2"/>
        <v>0.64444444444444449</v>
      </c>
      <c r="U189" s="28" t="s">
        <v>451</v>
      </c>
      <c r="V189" s="24" t="s">
        <v>45</v>
      </c>
      <c r="W189" s="167">
        <v>23200000</v>
      </c>
      <c r="X189" s="167">
        <v>12800000</v>
      </c>
    </row>
    <row r="190" spans="1:24" ht="60">
      <c r="A190" s="7" t="s">
        <v>721</v>
      </c>
      <c r="B190" s="9" t="s">
        <v>722</v>
      </c>
      <c r="C190" s="9" t="s">
        <v>723</v>
      </c>
      <c r="D190" s="11">
        <v>11413364</v>
      </c>
      <c r="E190" s="12">
        <f>COUNTIFS('Modificaciones al contrato'!A:A,"ADICIÓN",'Modificaciones al contrato'!B:B,A190)</f>
        <v>1</v>
      </c>
      <c r="F190" s="13">
        <f>SUMIF('Modificaciones al contrato'!B:B,A190,'Modificaciones al contrato'!F:F)</f>
        <v>2853341</v>
      </c>
      <c r="G190" s="13">
        <v>14266705</v>
      </c>
      <c r="H190" s="9" t="s">
        <v>724</v>
      </c>
      <c r="I190" s="31">
        <v>45327</v>
      </c>
      <c r="J190" s="31">
        <v>45447</v>
      </c>
      <c r="K190" s="15">
        <f>COUNTIFS('Modificaciones al contrato'!A:A,"PRORROGA",'Modificaciones al contrato'!B:B,A190)</f>
        <v>1</v>
      </c>
      <c r="L190" s="16">
        <v>45477</v>
      </c>
      <c r="M190" s="15">
        <f>COUNTIFS('Modificaciones al contrato'!A:A,"SUSPENSIÓN",'Modificaciones al contrato'!B:B,A190)</f>
        <v>0</v>
      </c>
      <c r="N190" s="15">
        <f>COUNTIFS('Modificaciones al contrato'!A:A,"REANUDACIÓN",'Modificaciones al contrato'!B:B,A190)</f>
        <v>0</v>
      </c>
      <c r="O190" s="15">
        <f>COUNTIFS('Modificaciones al contrato'!A:A,"MODIFICACIÓN",'Modificaciones al contrato'!B:B,A190)</f>
        <v>0</v>
      </c>
      <c r="P190" s="17" t="s">
        <v>40</v>
      </c>
      <c r="Q190" s="17" t="str">
        <f>IFERROR(VLOOKUP(P190,'Listas de Valores 2'!$A$1:$B$25,2,0),"")</f>
        <v>Contratación Directa</v>
      </c>
      <c r="R190" s="18" t="s">
        <v>236</v>
      </c>
      <c r="S190" s="10" t="str">
        <f>IFERROR(VLOOKUP(R190,'Listas de Valores 2'!$K$1:$L$1000,2,0),"")</f>
        <v>Comunicaciones</v>
      </c>
      <c r="T190" s="19">
        <f t="shared" si="2"/>
        <v>0.77333336604352587</v>
      </c>
      <c r="U190" s="28" t="s">
        <v>451</v>
      </c>
      <c r="V190" s="24" t="s">
        <v>45</v>
      </c>
      <c r="W190" s="167">
        <v>11032919</v>
      </c>
      <c r="X190" s="167">
        <v>3233786</v>
      </c>
    </row>
    <row r="191" spans="1:24" ht="45">
      <c r="A191" s="7" t="s">
        <v>725</v>
      </c>
      <c r="B191" s="9" t="s">
        <v>726</v>
      </c>
      <c r="C191" s="9" t="s">
        <v>727</v>
      </c>
      <c r="D191" s="11">
        <v>24643848</v>
      </c>
      <c r="E191" s="12">
        <f>COUNTIFS('Modificaciones al contrato'!A:A,"ADICIÓN",'Modificaciones al contrato'!B:B,A191)</f>
        <v>1</v>
      </c>
      <c r="F191" s="13">
        <f>SUMIF('Modificaciones al contrato'!B:B,A191,'Modificaciones al contrato'!F:F)</f>
        <v>12321924</v>
      </c>
      <c r="G191" s="13">
        <v>36965772</v>
      </c>
      <c r="H191" s="9" t="s">
        <v>728</v>
      </c>
      <c r="I191" s="31">
        <v>45328</v>
      </c>
      <c r="J191" s="31">
        <v>45448</v>
      </c>
      <c r="K191" s="15">
        <f>COUNTIFS('Modificaciones al contrato'!A:A,"PRORROGA",'Modificaciones al contrato'!B:B,A191)</f>
        <v>1</v>
      </c>
      <c r="L191" s="16">
        <v>45509</v>
      </c>
      <c r="M191" s="15">
        <f>COUNTIFS('Modificaciones al contrato'!A:A,"SUSPENSIÓN",'Modificaciones al contrato'!B:B,A191)</f>
        <v>0</v>
      </c>
      <c r="N191" s="15">
        <f>COUNTIFS('Modificaciones al contrato'!A:A,"REANUDACIÓN",'Modificaciones al contrato'!B:B,A191)</f>
        <v>0</v>
      </c>
      <c r="O191" s="15">
        <f>COUNTIFS('Modificaciones al contrato'!A:A,"MODIFICACIÓN",'Modificaciones al contrato'!B:B,A191)</f>
        <v>0</v>
      </c>
      <c r="P191" s="17" t="s">
        <v>40</v>
      </c>
      <c r="Q191" s="17" t="str">
        <f>IFERROR(VLOOKUP(P191,'Listas de Valores 2'!$A$1:$B$25,2,0),"")</f>
        <v>Contratación Directa</v>
      </c>
      <c r="R191" s="18" t="s">
        <v>510</v>
      </c>
      <c r="S191" s="10" t="str">
        <f>IFERROR(VLOOKUP(R191,'Listas de Valores 2'!$K$1:$L$1000,2,0),"")</f>
        <v>Vicerrectoría Académica</v>
      </c>
      <c r="T191" s="19">
        <f t="shared" si="2"/>
        <v>0.63888888888888884</v>
      </c>
      <c r="U191" s="28" t="s">
        <v>451</v>
      </c>
      <c r="V191" s="24" t="s">
        <v>45</v>
      </c>
      <c r="W191" s="167">
        <v>23617021</v>
      </c>
      <c r="X191" s="167">
        <v>13348751</v>
      </c>
    </row>
    <row r="192" spans="1:24" ht="45">
      <c r="A192" s="7" t="s">
        <v>729</v>
      </c>
      <c r="B192" s="9" t="s">
        <v>730</v>
      </c>
      <c r="C192" s="9" t="s">
        <v>38</v>
      </c>
      <c r="D192" s="11">
        <v>23200000</v>
      </c>
      <c r="E192" s="12">
        <f>COUNTIFS('Modificaciones al contrato'!A:A,"ADICIÓN",'Modificaciones al contrato'!B:B,A192)</f>
        <v>1</v>
      </c>
      <c r="F192" s="13">
        <f>SUMIF('Modificaciones al contrato'!B:B,A192,'Modificaciones al contrato'!F:F)</f>
        <v>11600000</v>
      </c>
      <c r="G192" s="13">
        <v>34800000</v>
      </c>
      <c r="H192" s="9" t="s">
        <v>583</v>
      </c>
      <c r="I192" s="31">
        <v>45328</v>
      </c>
      <c r="J192" s="31">
        <v>45448</v>
      </c>
      <c r="K192" s="15">
        <f>COUNTIFS('Modificaciones al contrato'!A:A,"PRORROGA",'Modificaciones al contrato'!B:B,A192)</f>
        <v>1</v>
      </c>
      <c r="L192" s="16">
        <v>45509</v>
      </c>
      <c r="M192" s="15">
        <f>COUNTIFS('Modificaciones al contrato'!A:A,"SUSPENSIÓN",'Modificaciones al contrato'!B:B,A192)</f>
        <v>0</v>
      </c>
      <c r="N192" s="15">
        <f>COUNTIFS('Modificaciones al contrato'!A:A,"REANUDACIÓN",'Modificaciones al contrato'!B:B,A192)</f>
        <v>0</v>
      </c>
      <c r="O192" s="15">
        <f>COUNTIFS('Modificaciones al contrato'!A:A,"MODIFICACIÓN",'Modificaciones al contrato'!B:B,A192)</f>
        <v>0</v>
      </c>
      <c r="P192" s="17" t="s">
        <v>40</v>
      </c>
      <c r="Q192" s="17" t="str">
        <f>IFERROR(VLOOKUP(P192,'Listas de Valores 2'!$A$1:$B$25,2,0),"")</f>
        <v>Contratación Directa</v>
      </c>
      <c r="R192" s="18" t="s">
        <v>222</v>
      </c>
      <c r="S192" s="10" t="str">
        <f>IFERROR(VLOOKUP(R192,'Listas de Valores 2'!$K$1:$L$1000,2,0),"")</f>
        <v>Dirección De Tecnología</v>
      </c>
      <c r="T192" s="19">
        <f t="shared" si="2"/>
        <v>0.63888887931034488</v>
      </c>
      <c r="U192" s="28" t="s">
        <v>451</v>
      </c>
      <c r="V192" s="24" t="s">
        <v>45</v>
      </c>
      <c r="W192" s="167">
        <v>22233333</v>
      </c>
      <c r="X192" s="167">
        <v>12566667</v>
      </c>
    </row>
    <row r="193" spans="1:24" ht="45">
      <c r="A193" s="7" t="s">
        <v>731</v>
      </c>
      <c r="B193" s="9" t="s">
        <v>732</v>
      </c>
      <c r="C193" s="9" t="s">
        <v>439</v>
      </c>
      <c r="D193" s="11">
        <v>23200000</v>
      </c>
      <c r="E193" s="12">
        <f>COUNTIFS('Modificaciones al contrato'!A:A,"ADICIÓN",'Modificaciones al contrato'!B:B,A193)</f>
        <v>1</v>
      </c>
      <c r="F193" s="13">
        <f>SUMIF('Modificaciones al contrato'!B:B,A193,'Modificaciones al contrato'!F:F)</f>
        <v>11600000</v>
      </c>
      <c r="G193" s="13">
        <v>34800000</v>
      </c>
      <c r="H193" s="9" t="s">
        <v>583</v>
      </c>
      <c r="I193" s="31">
        <v>45329</v>
      </c>
      <c r="J193" s="31">
        <v>45449</v>
      </c>
      <c r="K193" s="15">
        <f>COUNTIFS('Modificaciones al contrato'!A:A,"PRORROGA",'Modificaciones al contrato'!B:B,A193)</f>
        <v>1</v>
      </c>
      <c r="L193" s="16">
        <v>45510</v>
      </c>
      <c r="M193" s="15">
        <f>COUNTIFS('Modificaciones al contrato'!A:A,"SUSPENSIÓN",'Modificaciones al contrato'!B:B,A193)</f>
        <v>0</v>
      </c>
      <c r="N193" s="15">
        <f>COUNTIFS('Modificaciones al contrato'!A:A,"REANUDACIÓN",'Modificaciones al contrato'!B:B,A193)</f>
        <v>0</v>
      </c>
      <c r="O193" s="15">
        <f>COUNTIFS('Modificaciones al contrato'!A:A,"MODIFICACIÓN",'Modificaciones al contrato'!B:B,A193)</f>
        <v>0</v>
      </c>
      <c r="P193" s="17" t="s">
        <v>40</v>
      </c>
      <c r="Q193" s="17" t="str">
        <f>IFERROR(VLOOKUP(P193,'Listas de Valores 2'!$A$1:$B$25,2,0),"")</f>
        <v>Contratación Directa</v>
      </c>
      <c r="R193" s="18" t="s">
        <v>41</v>
      </c>
      <c r="S193" s="10" t="str">
        <f>IFERROR(VLOOKUP(R193,'Listas de Valores 2'!$K$1:$L$1000,2,0),"")</f>
        <v>Dirección De Tecnología</v>
      </c>
      <c r="T193" s="19">
        <f t="shared" si="2"/>
        <v>0.6333333333333333</v>
      </c>
      <c r="U193" s="28" t="s">
        <v>451</v>
      </c>
      <c r="V193" s="24" t="s">
        <v>45</v>
      </c>
      <c r="W193" s="167">
        <v>22040000</v>
      </c>
      <c r="X193" s="167">
        <v>12760000</v>
      </c>
    </row>
    <row r="194" spans="1:24" ht="60">
      <c r="A194" s="7" t="s">
        <v>733</v>
      </c>
      <c r="B194" s="9" t="s">
        <v>734</v>
      </c>
      <c r="C194" s="9" t="s">
        <v>735</v>
      </c>
      <c r="D194" s="11">
        <v>23200000</v>
      </c>
      <c r="E194" s="12">
        <f>COUNTIFS('Modificaciones al contrato'!A:A,"ADICIÓN",'Modificaciones al contrato'!B:B,A194)</f>
        <v>1</v>
      </c>
      <c r="F194" s="13">
        <f>SUMIF('Modificaciones al contrato'!B:B,A194,'Modificaciones al contrato'!F:F)</f>
        <v>11600000</v>
      </c>
      <c r="G194" s="13">
        <v>34800000</v>
      </c>
      <c r="H194" s="9" t="s">
        <v>627</v>
      </c>
      <c r="I194" s="31">
        <v>45329</v>
      </c>
      <c r="J194" s="31">
        <v>45449</v>
      </c>
      <c r="K194" s="15">
        <f>COUNTIFS('Modificaciones al contrato'!A:A,"PRORROGA",'Modificaciones al contrato'!B:B,A194)</f>
        <v>1</v>
      </c>
      <c r="L194" s="16">
        <v>45510</v>
      </c>
      <c r="M194" s="15">
        <f>COUNTIFS('Modificaciones al contrato'!A:A,"SUSPENSIÓN",'Modificaciones al contrato'!B:B,A194)</f>
        <v>0</v>
      </c>
      <c r="N194" s="15">
        <f>COUNTIFS('Modificaciones al contrato'!A:A,"REANUDACIÓN",'Modificaciones al contrato'!B:B,A194)</f>
        <v>0</v>
      </c>
      <c r="O194" s="15">
        <f>COUNTIFS('Modificaciones al contrato'!A:A,"MODIFICACIÓN",'Modificaciones al contrato'!B:B,A194)</f>
        <v>1</v>
      </c>
      <c r="P194" s="17" t="s">
        <v>40</v>
      </c>
      <c r="Q194" s="17" t="str">
        <f>IFERROR(VLOOKUP(P194,'Listas de Valores 2'!$A$1:$B$25,2,0),"")</f>
        <v>Contratación Directa</v>
      </c>
      <c r="R194" s="18" t="s">
        <v>409</v>
      </c>
      <c r="S194" s="10" t="str">
        <f>IFERROR(VLOOKUP(R194,'Listas de Valores 2'!$K$1:$L$1000,2,0),"")</f>
        <v>Vicerrectoría Administrativa Y Financiera</v>
      </c>
      <c r="T194" s="19">
        <f t="shared" si="2"/>
        <v>0.6333333333333333</v>
      </c>
      <c r="U194" s="28" t="s">
        <v>451</v>
      </c>
      <c r="V194" s="24" t="s">
        <v>45</v>
      </c>
      <c r="W194" s="167">
        <v>22040000</v>
      </c>
      <c r="X194" s="167">
        <v>12760000</v>
      </c>
    </row>
    <row r="195" spans="1:24" ht="45">
      <c r="A195" s="7" t="s">
        <v>736</v>
      </c>
      <c r="B195" s="9" t="s">
        <v>737</v>
      </c>
      <c r="C195" s="9" t="s">
        <v>738</v>
      </c>
      <c r="D195" s="11">
        <v>68272680</v>
      </c>
      <c r="E195" s="12">
        <f>COUNTIFS('Modificaciones al contrato'!A:A,"ADICIÓN",'Modificaciones al contrato'!B:B,A195)</f>
        <v>0</v>
      </c>
      <c r="F195" s="13">
        <f>SUMIF('Modificaciones al contrato'!B:B,A195,'Modificaciones al contrato'!F:F)</f>
        <v>0</v>
      </c>
      <c r="G195" s="13">
        <v>68272680</v>
      </c>
      <c r="H195" s="9" t="s">
        <v>739</v>
      </c>
      <c r="I195" s="31">
        <v>45334</v>
      </c>
      <c r="J195" s="31">
        <v>45546</v>
      </c>
      <c r="K195" s="14">
        <f>COUNTIFS('Modificaciones al contrato'!A:A,"PRORROGA",'Modificaciones al contrato'!B:B,A195)</f>
        <v>0</v>
      </c>
      <c r="L195" s="35">
        <v>45546</v>
      </c>
      <c r="M195" s="14">
        <f>COUNTIFS('Modificaciones al contrato'!A:A,"SUSPENSIÓN",'Modificaciones al contrato'!B:B,A195)</f>
        <v>0</v>
      </c>
      <c r="N195" s="14">
        <f>COUNTIFS('Modificaciones al contrato'!A:A,"REANUDACIÓN",'Modificaciones al contrato'!B:B,A195)</f>
        <v>0</v>
      </c>
      <c r="O195" s="14">
        <f>COUNTIFS('Modificaciones al contrato'!A:A,"MODIFICACIÓN",'Modificaciones al contrato'!B:B,A195)</f>
        <v>0</v>
      </c>
      <c r="P195" s="17" t="s">
        <v>247</v>
      </c>
      <c r="Q195" s="17" t="str">
        <f>IFERROR(VLOOKUP(P195,'Listas de Valores 2'!$A$1:$B$25,2,0),"")</f>
        <v>Contratación Directa</v>
      </c>
      <c r="R195" s="18" t="s">
        <v>78</v>
      </c>
      <c r="S195" s="10" t="str">
        <f>IFERROR(VLOOKUP(R195,'Listas de Valores 2'!$K$1:$L$1000,2,0),"")</f>
        <v>Secretaría General</v>
      </c>
      <c r="T195" s="19">
        <f t="shared" ref="T195:T258" si="3">W195/G195</f>
        <v>0.5714285714285714</v>
      </c>
      <c r="U195" s="28" t="s">
        <v>451</v>
      </c>
      <c r="V195" s="24" t="s">
        <v>45</v>
      </c>
      <c r="W195" s="167">
        <v>39012960</v>
      </c>
      <c r="X195" s="167">
        <v>29259720</v>
      </c>
    </row>
    <row r="196" spans="1:24" ht="45">
      <c r="A196" s="7" t="s">
        <v>740</v>
      </c>
      <c r="B196" s="9" t="s">
        <v>741</v>
      </c>
      <c r="C196" s="9" t="s">
        <v>530</v>
      </c>
      <c r="D196" s="11">
        <v>7253492</v>
      </c>
      <c r="E196" s="12">
        <f>COUNTIFS('Modificaciones al contrato'!A:A,"ADICIÓN",'Modificaciones al contrato'!B:B,A196)</f>
        <v>1</v>
      </c>
      <c r="F196" s="13">
        <f>SUMIF('Modificaciones al contrato'!B:B,A196,'Modificaciones al contrato'!F:F)</f>
        <v>3626746</v>
      </c>
      <c r="G196" s="13">
        <v>10880238</v>
      </c>
      <c r="H196" s="9" t="s">
        <v>583</v>
      </c>
      <c r="I196" s="31">
        <v>45329</v>
      </c>
      <c r="J196" s="31">
        <v>45449</v>
      </c>
      <c r="K196" s="14">
        <f>COUNTIFS('Modificaciones al contrato'!A:A,"PRORROGA",'Modificaciones al contrato'!B:B,A196)</f>
        <v>1</v>
      </c>
      <c r="L196" s="35">
        <v>45510</v>
      </c>
      <c r="M196" s="14">
        <f>COUNTIFS('Modificaciones al contrato'!A:A,"SUSPENSIÓN",'Modificaciones al contrato'!B:B,A196)</f>
        <v>0</v>
      </c>
      <c r="N196" s="14">
        <f>COUNTIFS('Modificaciones al contrato'!A:A,"REANUDACIÓN",'Modificaciones al contrato'!B:B,A196)</f>
        <v>0</v>
      </c>
      <c r="O196" s="14">
        <f>COUNTIFS('Modificaciones al contrato'!A:A,"MODIFICACIÓN",'Modificaciones al contrato'!B:B,A196)</f>
        <v>0</v>
      </c>
      <c r="P196" s="17" t="s">
        <v>40</v>
      </c>
      <c r="Q196" s="17" t="str">
        <f>IFERROR(VLOOKUP(P196,'Listas de Valores 2'!$A$1:$B$25,2,0),"")</f>
        <v>Contratación Directa</v>
      </c>
      <c r="R196" s="18" t="s">
        <v>144</v>
      </c>
      <c r="S196" s="10" t="str">
        <f>IFERROR(VLOOKUP(R196,'Listas de Valores 2'!$K$1:$L$1000,2,0),"")</f>
        <v>Dirección De Tecnología</v>
      </c>
      <c r="T196" s="19">
        <f t="shared" si="3"/>
        <v>0.63333329656943171</v>
      </c>
      <c r="U196" s="28" t="s">
        <v>451</v>
      </c>
      <c r="V196" s="24" t="s">
        <v>45</v>
      </c>
      <c r="W196" s="167">
        <v>6890817</v>
      </c>
      <c r="X196" s="167">
        <v>3989421</v>
      </c>
    </row>
    <row r="197" spans="1:24" ht="45">
      <c r="A197" s="7" t="s">
        <v>742</v>
      </c>
      <c r="B197" s="9" t="s">
        <v>743</v>
      </c>
      <c r="C197" s="9" t="s">
        <v>744</v>
      </c>
      <c r="D197" s="11">
        <v>10163380</v>
      </c>
      <c r="E197" s="12">
        <f>COUNTIFS('Modificaciones al contrato'!A:A,"ADICIÓN",'Modificaciones al contrato'!B:B,A197)</f>
        <v>1</v>
      </c>
      <c r="F197" s="13">
        <f>SUMIF('Modificaciones al contrato'!B:B,A197,'Modificaciones al contrato'!F:F)</f>
        <v>5081690</v>
      </c>
      <c r="G197" s="13">
        <v>15245070</v>
      </c>
      <c r="H197" s="9" t="s">
        <v>745</v>
      </c>
      <c r="I197" s="31">
        <v>45329</v>
      </c>
      <c r="J197" s="31">
        <v>45449</v>
      </c>
      <c r="K197" s="14">
        <f>COUNTIFS('Modificaciones al contrato'!A:A,"PRORROGA",'Modificaciones al contrato'!B:B,A197)</f>
        <v>1</v>
      </c>
      <c r="L197" s="35">
        <v>45510</v>
      </c>
      <c r="M197" s="14">
        <f>COUNTIFS('Modificaciones al contrato'!A:A,"SUSPENSIÓN",'Modificaciones al contrato'!B:B,A197)</f>
        <v>0</v>
      </c>
      <c r="N197" s="14">
        <f>COUNTIFS('Modificaciones al contrato'!A:A,"REANUDACIÓN",'Modificaciones al contrato'!B:B,A197)</f>
        <v>0</v>
      </c>
      <c r="O197" s="14">
        <f>COUNTIFS('Modificaciones al contrato'!A:A,"MODIFICACIÓN",'Modificaciones al contrato'!B:B,A197)</f>
        <v>0</v>
      </c>
      <c r="P197" s="17" t="s">
        <v>40</v>
      </c>
      <c r="Q197" s="17" t="str">
        <f>IFERROR(VLOOKUP(P197,'Listas de Valores 2'!$A$1:$B$25,2,0),"")</f>
        <v>Contratación Directa</v>
      </c>
      <c r="R197" s="18" t="s">
        <v>404</v>
      </c>
      <c r="S197" s="10" t="str">
        <f>IFERROR(VLOOKUP(R197,'Listas de Valores 2'!$K$1:$L$1000,2,0),"")</f>
        <v>Vicerrectoría Académica</v>
      </c>
      <c r="T197" s="19">
        <f t="shared" si="3"/>
        <v>0.6333333333333333</v>
      </c>
      <c r="U197" s="28" t="s">
        <v>451</v>
      </c>
      <c r="V197" s="24" t="s">
        <v>45</v>
      </c>
      <c r="W197" s="167">
        <v>9655211</v>
      </c>
      <c r="X197" s="167">
        <v>5589859</v>
      </c>
    </row>
    <row r="198" spans="1:24" ht="45">
      <c r="A198" s="7" t="s">
        <v>746</v>
      </c>
      <c r="B198" s="9" t="s">
        <v>747</v>
      </c>
      <c r="C198" s="9" t="s">
        <v>748</v>
      </c>
      <c r="D198" s="11">
        <v>29284284</v>
      </c>
      <c r="E198" s="12">
        <f>COUNTIFS('Modificaciones al contrato'!A:A,"ADICIÓN",'Modificaciones al contrato'!B:B,A198)</f>
        <v>1</v>
      </c>
      <c r="F198" s="13">
        <f>SUMIF('Modificaciones al contrato'!B:B,A198,'Modificaciones al contrato'!F:F)</f>
        <v>14642142</v>
      </c>
      <c r="G198" s="13">
        <v>43926426</v>
      </c>
      <c r="H198" s="9" t="s">
        <v>749</v>
      </c>
      <c r="I198" s="31">
        <v>45329</v>
      </c>
      <c r="J198" s="31">
        <v>45449</v>
      </c>
      <c r="K198" s="14">
        <f>COUNTIFS('Modificaciones al contrato'!A:A,"PRORROGA",'Modificaciones al contrato'!B:B,A198)</f>
        <v>1</v>
      </c>
      <c r="L198" s="35">
        <v>45510</v>
      </c>
      <c r="M198" s="14">
        <f>COUNTIFS('Modificaciones al contrato'!A:A,"SUSPENSIÓN",'Modificaciones al contrato'!B:B,A198)</f>
        <v>0</v>
      </c>
      <c r="N198" s="14">
        <f>COUNTIFS('Modificaciones al contrato'!A:A,"REANUDACIÓN",'Modificaciones al contrato'!B:B,A198)</f>
        <v>0</v>
      </c>
      <c r="O198" s="14">
        <f>COUNTIFS('Modificaciones al contrato'!A:A,"MODIFICACIÓN",'Modificaciones al contrato'!B:B,A198)</f>
        <v>0</v>
      </c>
      <c r="P198" s="17" t="s">
        <v>40</v>
      </c>
      <c r="Q198" s="17" t="str">
        <f>IFERROR(VLOOKUP(P198,'Listas de Valores 2'!$A$1:$B$25,2,0),"")</f>
        <v>Contratación Directa</v>
      </c>
      <c r="R198" s="18" t="s">
        <v>302</v>
      </c>
      <c r="S198" s="10" t="str">
        <f>IFERROR(VLOOKUP(R198,'Listas de Valores 2'!$K$1:$L$1000,2,0),"")</f>
        <v>Vicerrectoría Académica</v>
      </c>
      <c r="T198" s="19">
        <f t="shared" si="3"/>
        <v>0.63333333788640123</v>
      </c>
      <c r="U198" s="28" t="s">
        <v>451</v>
      </c>
      <c r="V198" s="24" t="s">
        <v>45</v>
      </c>
      <c r="W198" s="167">
        <v>27820070</v>
      </c>
      <c r="X198" s="167">
        <v>16106356</v>
      </c>
    </row>
    <row r="199" spans="1:24" ht="60">
      <c r="A199" s="7" t="s">
        <v>750</v>
      </c>
      <c r="B199" s="9" t="s">
        <v>751</v>
      </c>
      <c r="C199" s="9" t="s">
        <v>752</v>
      </c>
      <c r="D199" s="11">
        <v>18000000</v>
      </c>
      <c r="E199" s="12">
        <f>COUNTIFS('Modificaciones al contrato'!A:A,"ADICIÓN",'Modificaciones al contrato'!B:B,A199)</f>
        <v>1</v>
      </c>
      <c r="F199" s="13">
        <f>SUMIF('Modificaciones al contrato'!B:B,A199,'Modificaciones al contrato'!F:F)</f>
        <v>9000000</v>
      </c>
      <c r="G199" s="13">
        <v>27000000</v>
      </c>
      <c r="H199" s="9" t="s">
        <v>710</v>
      </c>
      <c r="I199" s="31">
        <v>45329</v>
      </c>
      <c r="J199" s="31">
        <v>45449</v>
      </c>
      <c r="K199" s="14">
        <f>COUNTIFS('Modificaciones al contrato'!A:A,"PRORROGA",'Modificaciones al contrato'!B:B,A199)</f>
        <v>1</v>
      </c>
      <c r="L199" s="35">
        <v>45510</v>
      </c>
      <c r="M199" s="14">
        <f>COUNTIFS('Modificaciones al contrato'!A:A,"SUSPENSIÓN",'Modificaciones al contrato'!B:B,A199)</f>
        <v>0</v>
      </c>
      <c r="N199" s="14">
        <f>COUNTIFS('Modificaciones al contrato'!A:A,"REANUDACIÓN",'Modificaciones al contrato'!B:B,A199)</f>
        <v>0</v>
      </c>
      <c r="O199" s="14">
        <f>COUNTIFS('Modificaciones al contrato'!A:A,"MODIFICACIÓN",'Modificaciones al contrato'!B:B,A199)</f>
        <v>1</v>
      </c>
      <c r="P199" s="17" t="s">
        <v>40</v>
      </c>
      <c r="Q199" s="17" t="str">
        <f>IFERROR(VLOOKUP(P199,'Listas de Valores 2'!$A$1:$B$25,2,0),"")</f>
        <v>Contratación Directa</v>
      </c>
      <c r="R199" s="18" t="s">
        <v>409</v>
      </c>
      <c r="S199" s="10" t="str">
        <f>IFERROR(VLOOKUP(R199,'Listas de Valores 2'!$K$1:$L$1000,2,0),"")</f>
        <v>Vicerrectoría Administrativa Y Financiera</v>
      </c>
      <c r="T199" s="19">
        <f t="shared" si="3"/>
        <v>0.6333333333333333</v>
      </c>
      <c r="U199" s="28" t="s">
        <v>451</v>
      </c>
      <c r="V199" s="24" t="s">
        <v>45</v>
      </c>
      <c r="W199" s="167">
        <v>17100000</v>
      </c>
      <c r="X199" s="167">
        <v>9900000</v>
      </c>
    </row>
    <row r="200" spans="1:24" ht="45">
      <c r="A200" s="7" t="s">
        <v>753</v>
      </c>
      <c r="B200" s="9" t="s">
        <v>754</v>
      </c>
      <c r="C200" s="9" t="s">
        <v>755</v>
      </c>
      <c r="D200" s="11">
        <v>24643848</v>
      </c>
      <c r="E200" s="12">
        <f>COUNTIFS('Modificaciones al contrato'!A:A,"ADICIÓN",'Modificaciones al contrato'!B:B,A200)</f>
        <v>0</v>
      </c>
      <c r="F200" s="13">
        <f>SUMIF('Modificaciones al contrato'!B:B,A200,'Modificaciones al contrato'!F:F)</f>
        <v>0</v>
      </c>
      <c r="G200" s="13">
        <v>24643848</v>
      </c>
      <c r="H200" s="9" t="s">
        <v>728</v>
      </c>
      <c r="I200" s="31">
        <v>45332</v>
      </c>
      <c r="J200" s="31">
        <v>45452</v>
      </c>
      <c r="K200" s="14">
        <f>COUNTIFS('Modificaciones al contrato'!A:A,"PRORROGA",'Modificaciones al contrato'!B:B,A200)</f>
        <v>0</v>
      </c>
      <c r="L200" s="35">
        <v>45452</v>
      </c>
      <c r="M200" s="14">
        <f>COUNTIFS('Modificaciones al contrato'!A:A,"SUSPENSIÓN",'Modificaciones al contrato'!B:B,A200)</f>
        <v>0</v>
      </c>
      <c r="N200" s="14">
        <f>COUNTIFS('Modificaciones al contrato'!A:A,"REANUDACIÓN",'Modificaciones al contrato'!B:B,A200)</f>
        <v>0</v>
      </c>
      <c r="O200" s="14">
        <f>COUNTIFS('Modificaciones al contrato'!A:A,"MODIFICACIÓN",'Modificaciones al contrato'!B:B,A200)</f>
        <v>0</v>
      </c>
      <c r="P200" s="17" t="s">
        <v>40</v>
      </c>
      <c r="Q200" s="17" t="str">
        <f>IFERROR(VLOOKUP(P200,'Listas de Valores 2'!$A$1:$B$25,2,0),"")</f>
        <v>Contratación Directa</v>
      </c>
      <c r="R200" s="18" t="s">
        <v>756</v>
      </c>
      <c r="S200" s="10" t="str">
        <f>IFERROR(VLOOKUP(R200,'Listas de Valores 2'!$K$1:$L$1000,2,0),"")</f>
        <v>Vicerrectoría Académica</v>
      </c>
      <c r="T200" s="19">
        <f t="shared" si="3"/>
        <v>0.49166664231981955</v>
      </c>
      <c r="U200" s="28" t="s">
        <v>451</v>
      </c>
      <c r="V200" s="24" t="s">
        <v>129</v>
      </c>
      <c r="W200" s="167">
        <v>12116558</v>
      </c>
      <c r="X200" s="167">
        <v>12527290</v>
      </c>
    </row>
    <row r="201" spans="1:24" ht="90">
      <c r="A201" s="7" t="s">
        <v>757</v>
      </c>
      <c r="B201" s="9" t="s">
        <v>758</v>
      </c>
      <c r="C201" s="9" t="s">
        <v>759</v>
      </c>
      <c r="D201" s="11">
        <v>12687476</v>
      </c>
      <c r="E201" s="12">
        <f>COUNTIFS('Modificaciones al contrato'!A:A,"ADICIÓN",'Modificaciones al contrato'!B:B,A201)</f>
        <v>1</v>
      </c>
      <c r="F201" s="13">
        <f>SUMIF('Modificaciones al contrato'!B:B,A201,'Modificaciones al contrato'!F:F)</f>
        <v>6343738</v>
      </c>
      <c r="G201" s="13">
        <v>19031214</v>
      </c>
      <c r="H201" s="9" t="s">
        <v>180</v>
      </c>
      <c r="I201" s="31">
        <v>45329</v>
      </c>
      <c r="J201" s="31">
        <v>45449</v>
      </c>
      <c r="K201" s="15">
        <f>COUNTIFS('Modificaciones al contrato'!A:A,"PRORROGA",'Modificaciones al contrato'!B:B,A201)</f>
        <v>1</v>
      </c>
      <c r="L201" s="16">
        <v>45510</v>
      </c>
      <c r="M201" s="15">
        <f>COUNTIFS('Modificaciones al contrato'!A:A,"SUSPENSIÓN",'Modificaciones al contrato'!B:B,A201)</f>
        <v>0</v>
      </c>
      <c r="N201" s="15">
        <f>COUNTIFS('Modificaciones al contrato'!A:A,"REANUDACIÓN",'Modificaciones al contrato'!B:B,A201)</f>
        <v>0</v>
      </c>
      <c r="O201" s="15">
        <f>COUNTIFS('Modificaciones al contrato'!A:A,"MODIFICACIÓN",'Modificaciones al contrato'!B:B,A201)</f>
        <v>0</v>
      </c>
      <c r="P201" s="17" t="s">
        <v>40</v>
      </c>
      <c r="Q201" s="17" t="str">
        <f>IFERROR(VLOOKUP(P201,'Listas de Valores 2'!$A$1:$B$25,2,0),"")</f>
        <v>Contratación Directa</v>
      </c>
      <c r="R201" s="18" t="s">
        <v>144</v>
      </c>
      <c r="S201" s="10" t="str">
        <f>IFERROR(VLOOKUP(R201,'Listas de Valores 2'!$K$1:$L$1000,2,0),"")</f>
        <v>Dirección De Tecnología</v>
      </c>
      <c r="T201" s="19">
        <f t="shared" si="3"/>
        <v>0.63333332282428223</v>
      </c>
      <c r="U201" s="28" t="s">
        <v>451</v>
      </c>
      <c r="V201" s="24" t="s">
        <v>45</v>
      </c>
      <c r="W201" s="167">
        <v>12053102</v>
      </c>
      <c r="X201" s="167">
        <v>6978112</v>
      </c>
    </row>
    <row r="202" spans="1:24" ht="45">
      <c r="A202" s="7" t="s">
        <v>760</v>
      </c>
      <c r="B202" s="9" t="s">
        <v>761</v>
      </c>
      <c r="C202" s="9" t="s">
        <v>190</v>
      </c>
      <c r="D202" s="11">
        <v>23200000</v>
      </c>
      <c r="E202" s="12">
        <f>COUNTIFS('Modificaciones al contrato'!A:A,"ADICIÓN",'Modificaciones al contrato'!B:B,A202)</f>
        <v>1</v>
      </c>
      <c r="F202" s="13">
        <f>SUMIF('Modificaciones al contrato'!B:B,A202,'Modificaciones al contrato'!F:F)</f>
        <v>11600000</v>
      </c>
      <c r="G202" s="13">
        <v>34800000</v>
      </c>
      <c r="H202" s="9" t="s">
        <v>583</v>
      </c>
      <c r="I202" s="31">
        <v>45334</v>
      </c>
      <c r="J202" s="31">
        <v>45454</v>
      </c>
      <c r="K202" s="14">
        <f>COUNTIFS('Modificaciones al contrato'!A:A,"PRORROGA",'Modificaciones al contrato'!B:B,A202)</f>
        <v>1</v>
      </c>
      <c r="L202" s="35">
        <v>45515</v>
      </c>
      <c r="M202" s="14">
        <f>COUNTIFS('Modificaciones al contrato'!A:A,"SUSPENSIÓN",'Modificaciones al contrato'!B:B,A202)</f>
        <v>0</v>
      </c>
      <c r="N202" s="14">
        <f>COUNTIFS('Modificaciones al contrato'!A:A,"REANUDACIÓN",'Modificaciones al contrato'!B:B,A202)</f>
        <v>0</v>
      </c>
      <c r="O202" s="14">
        <f>COUNTIFS('Modificaciones al contrato'!A:A,"MODIFICACIÓN",'Modificaciones al contrato'!B:B,A202)</f>
        <v>0</v>
      </c>
      <c r="P202" s="17" t="s">
        <v>40</v>
      </c>
      <c r="Q202" s="17" t="str">
        <f>IFERROR(VLOOKUP(P202,'Listas de Valores 2'!$A$1:$B$25,2,0),"")</f>
        <v>Contratación Directa</v>
      </c>
      <c r="R202" s="18" t="s">
        <v>157</v>
      </c>
      <c r="S202" s="10" t="str">
        <f>IFERROR(VLOOKUP(R202,'Listas de Valores 2'!$K$1:$L$1000,2,0),"")</f>
        <v>Dirección De Tecnología</v>
      </c>
      <c r="T202" s="19">
        <f t="shared" si="3"/>
        <v>0.60555554597701144</v>
      </c>
      <c r="U202" s="28" t="s">
        <v>451</v>
      </c>
      <c r="V202" s="24" t="s">
        <v>45</v>
      </c>
      <c r="W202" s="167">
        <v>21073333</v>
      </c>
      <c r="X202" s="167">
        <v>13726667</v>
      </c>
    </row>
    <row r="203" spans="1:24" ht="45">
      <c r="A203" s="7" t="s">
        <v>762</v>
      </c>
      <c r="B203" s="9" t="s">
        <v>763</v>
      </c>
      <c r="C203" s="9" t="s">
        <v>190</v>
      </c>
      <c r="D203" s="11">
        <v>23200000</v>
      </c>
      <c r="E203" s="12">
        <f>COUNTIFS('Modificaciones al contrato'!A:A,"ADICIÓN",'Modificaciones al contrato'!B:B,A203)</f>
        <v>1</v>
      </c>
      <c r="F203" s="13">
        <f>SUMIF('Modificaciones al contrato'!B:B,A203,'Modificaciones al contrato'!F:F)</f>
        <v>11600000</v>
      </c>
      <c r="G203" s="13">
        <v>34800000</v>
      </c>
      <c r="H203" s="9" t="s">
        <v>583</v>
      </c>
      <c r="I203" s="31">
        <v>45329</v>
      </c>
      <c r="J203" s="31">
        <v>45449</v>
      </c>
      <c r="K203" s="14">
        <f>COUNTIFS('Modificaciones al contrato'!A:A,"PRORROGA",'Modificaciones al contrato'!B:B,A203)</f>
        <v>1</v>
      </c>
      <c r="L203" s="35">
        <v>45510</v>
      </c>
      <c r="M203" s="14">
        <f>COUNTIFS('Modificaciones al contrato'!A:A,"SUSPENSIÓN",'Modificaciones al contrato'!B:B,A203)</f>
        <v>0</v>
      </c>
      <c r="N203" s="14">
        <f>COUNTIFS('Modificaciones al contrato'!A:A,"REANUDACIÓN",'Modificaciones al contrato'!B:B,A203)</f>
        <v>0</v>
      </c>
      <c r="O203" s="14">
        <f>COUNTIFS('Modificaciones al contrato'!A:A,"MODIFICACIÓN",'Modificaciones al contrato'!B:B,A203)</f>
        <v>0</v>
      </c>
      <c r="P203" s="17" t="s">
        <v>40</v>
      </c>
      <c r="Q203" s="17" t="str">
        <f>IFERROR(VLOOKUP(P203,'Listas de Valores 2'!$A$1:$B$25,2,0),"")</f>
        <v>Contratación Directa</v>
      </c>
      <c r="R203" s="18" t="s">
        <v>157</v>
      </c>
      <c r="S203" s="10" t="str">
        <f>IFERROR(VLOOKUP(R203,'Listas de Valores 2'!$K$1:$L$1000,2,0),"")</f>
        <v>Dirección De Tecnología</v>
      </c>
      <c r="T203" s="19">
        <f t="shared" si="3"/>
        <v>0.6333333333333333</v>
      </c>
      <c r="U203" s="28" t="s">
        <v>451</v>
      </c>
      <c r="V203" s="24" t="s">
        <v>45</v>
      </c>
      <c r="W203" s="167">
        <v>22040000</v>
      </c>
      <c r="X203" s="167">
        <v>12760000</v>
      </c>
    </row>
    <row r="204" spans="1:24" ht="45">
      <c r="A204" s="7" t="s">
        <v>764</v>
      </c>
      <c r="B204" s="9" t="s">
        <v>765</v>
      </c>
      <c r="C204" s="9" t="s">
        <v>766</v>
      </c>
      <c r="D204" s="11">
        <v>23200000</v>
      </c>
      <c r="E204" s="12">
        <f>COUNTIFS('Modificaciones al contrato'!A:A,"ADICIÓN",'Modificaciones al contrato'!B:B,A204)</f>
        <v>1</v>
      </c>
      <c r="F204" s="13">
        <f>SUMIF('Modificaciones al contrato'!B:B,A204,'Modificaciones al contrato'!F:F)</f>
        <v>11600000</v>
      </c>
      <c r="G204" s="13">
        <v>34800000</v>
      </c>
      <c r="H204" s="9" t="s">
        <v>583</v>
      </c>
      <c r="I204" s="31">
        <v>45330</v>
      </c>
      <c r="J204" s="31">
        <v>45450</v>
      </c>
      <c r="K204" s="14">
        <f>COUNTIFS('Modificaciones al contrato'!A:A,"PRORROGA",'Modificaciones al contrato'!B:B,A204)</f>
        <v>1</v>
      </c>
      <c r="L204" s="35">
        <v>45511</v>
      </c>
      <c r="M204" s="14">
        <f>COUNTIFS('Modificaciones al contrato'!A:A,"SUSPENSIÓN",'Modificaciones al contrato'!B:B,A204)</f>
        <v>0</v>
      </c>
      <c r="N204" s="14">
        <f>COUNTIFS('Modificaciones al contrato'!A:A,"REANUDACIÓN",'Modificaciones al contrato'!B:B,A204)</f>
        <v>0</v>
      </c>
      <c r="O204" s="14">
        <f>COUNTIFS('Modificaciones al contrato'!A:A,"MODIFICACIÓN",'Modificaciones al contrato'!B:B,A204)</f>
        <v>0</v>
      </c>
      <c r="P204" s="17" t="s">
        <v>40</v>
      </c>
      <c r="Q204" s="17" t="str">
        <f>IFERROR(VLOOKUP(P204,'Listas de Valores 2'!$A$1:$B$25,2,0),"")</f>
        <v>Contratación Directa</v>
      </c>
      <c r="R204" s="18" t="s">
        <v>169</v>
      </c>
      <c r="S204" s="10" t="str">
        <f>IFERROR(VLOOKUP(R204,'Listas de Valores 2'!$K$1:$L$1000,2,0),"")</f>
        <v>Dirección De Tecnología</v>
      </c>
      <c r="T204" s="19">
        <f t="shared" si="3"/>
        <v>0.62777778735632184</v>
      </c>
      <c r="U204" s="28" t="s">
        <v>451</v>
      </c>
      <c r="V204" s="24" t="s">
        <v>45</v>
      </c>
      <c r="W204" s="167">
        <v>21846667</v>
      </c>
      <c r="X204" s="167">
        <v>12953333</v>
      </c>
    </row>
    <row r="205" spans="1:24" ht="45">
      <c r="A205" s="7" t="s">
        <v>767</v>
      </c>
      <c r="B205" s="9" t="s">
        <v>768</v>
      </c>
      <c r="C205" s="9" t="s">
        <v>38</v>
      </c>
      <c r="D205" s="11">
        <v>23200000</v>
      </c>
      <c r="E205" s="12">
        <f>COUNTIFS('Modificaciones al contrato'!A:A,"ADICIÓN",'Modificaciones al contrato'!B:B,A205)</f>
        <v>1</v>
      </c>
      <c r="F205" s="13">
        <f>SUMIF('Modificaciones al contrato'!B:B,A205,'Modificaciones al contrato'!F:F)</f>
        <v>11600000</v>
      </c>
      <c r="G205" s="13">
        <v>34800000</v>
      </c>
      <c r="H205" s="9" t="s">
        <v>583</v>
      </c>
      <c r="I205" s="31">
        <v>45330</v>
      </c>
      <c r="J205" s="31">
        <v>45450</v>
      </c>
      <c r="K205" s="14">
        <f>COUNTIFS('Modificaciones al contrato'!A:A,"PRORROGA",'Modificaciones al contrato'!B:B,A205)</f>
        <v>1</v>
      </c>
      <c r="L205" s="35">
        <v>45511</v>
      </c>
      <c r="M205" s="14">
        <f>COUNTIFS('Modificaciones al contrato'!A:A,"SUSPENSIÓN",'Modificaciones al contrato'!B:B,A205)</f>
        <v>0</v>
      </c>
      <c r="N205" s="14">
        <f>COUNTIFS('Modificaciones al contrato'!A:A,"REANUDACIÓN",'Modificaciones al contrato'!B:B,A205)</f>
        <v>0</v>
      </c>
      <c r="O205" s="14">
        <f>COUNTIFS('Modificaciones al contrato'!A:A,"MODIFICACIÓN",'Modificaciones al contrato'!B:B,A205)</f>
        <v>0</v>
      </c>
      <c r="P205" s="17" t="s">
        <v>40</v>
      </c>
      <c r="Q205" s="17" t="str">
        <f>IFERROR(VLOOKUP(P205,'Listas de Valores 2'!$A$1:$B$25,2,0),"")</f>
        <v>Contratación Directa</v>
      </c>
      <c r="R205" s="18" t="s">
        <v>41</v>
      </c>
      <c r="S205" s="10" t="str">
        <f>IFERROR(VLOOKUP(R205,'Listas de Valores 2'!$K$1:$L$1000,2,0),"")</f>
        <v>Dirección De Tecnología</v>
      </c>
      <c r="T205" s="19">
        <f t="shared" si="3"/>
        <v>0.62777778735632184</v>
      </c>
      <c r="U205" s="28" t="s">
        <v>451</v>
      </c>
      <c r="V205" s="24" t="s">
        <v>45</v>
      </c>
      <c r="W205" s="167">
        <v>21846667</v>
      </c>
      <c r="X205" s="167">
        <v>12953333</v>
      </c>
    </row>
    <row r="206" spans="1:24" ht="75">
      <c r="A206" s="7" t="s">
        <v>769</v>
      </c>
      <c r="B206" s="9" t="s">
        <v>770</v>
      </c>
      <c r="C206" s="9" t="s">
        <v>771</v>
      </c>
      <c r="D206" s="11">
        <v>24643848</v>
      </c>
      <c r="E206" s="12">
        <f>COUNTIFS('Modificaciones al contrato'!A:A,"ADICIÓN",'Modificaciones al contrato'!B:B,A206)</f>
        <v>0</v>
      </c>
      <c r="F206" s="13">
        <f>SUMIF('Modificaciones al contrato'!B:B,A206,'Modificaciones al contrato'!F:F)</f>
        <v>0</v>
      </c>
      <c r="G206" s="13">
        <v>24643848</v>
      </c>
      <c r="H206" s="9" t="s">
        <v>772</v>
      </c>
      <c r="I206" s="31">
        <v>45330</v>
      </c>
      <c r="J206" s="31">
        <v>45449</v>
      </c>
      <c r="K206" s="14">
        <f>COUNTIFS('Modificaciones al contrato'!A:A,"PRORROGA",'Modificaciones al contrato'!B:B,A206)</f>
        <v>0</v>
      </c>
      <c r="L206" s="35">
        <v>45449</v>
      </c>
      <c r="M206" s="14">
        <f>COUNTIFS('Modificaciones al contrato'!A:A,"SUSPENSIÓN",'Modificaciones al contrato'!B:B,A206)</f>
        <v>0</v>
      </c>
      <c r="N206" s="14">
        <f>COUNTIFS('Modificaciones al contrato'!A:A,"REANUDACIÓN",'Modificaciones al contrato'!B:B,A206)</f>
        <v>0</v>
      </c>
      <c r="O206" s="14">
        <f>COUNTIFS('Modificaciones al contrato'!A:A,"MODIFICACIÓN",'Modificaciones al contrato'!B:B,A206)</f>
        <v>0</v>
      </c>
      <c r="P206" s="17" t="s">
        <v>40</v>
      </c>
      <c r="Q206" s="17" t="str">
        <f>IFERROR(VLOOKUP(P206,'Listas de Valores 2'!$A$1:$B$25,2,0),"")</f>
        <v>Contratación Directa</v>
      </c>
      <c r="R206" s="18" t="s">
        <v>644</v>
      </c>
      <c r="S206" s="10" t="str">
        <f>IFERROR(VLOOKUP(R206,'Listas de Valores 2'!$K$1:$L$1000,2,0),"")</f>
        <v>Vicerrectoría De Extensión</v>
      </c>
      <c r="T206" s="19">
        <f t="shared" si="3"/>
        <v>0.94166665855105092</v>
      </c>
      <c r="U206" s="28" t="s">
        <v>451</v>
      </c>
      <c r="V206" s="24" t="s">
        <v>45</v>
      </c>
      <c r="W206" s="167">
        <v>23206290</v>
      </c>
      <c r="X206" s="167">
        <v>13759482</v>
      </c>
    </row>
    <row r="207" spans="1:24" ht="45">
      <c r="A207" s="7" t="s">
        <v>773</v>
      </c>
      <c r="B207" s="9" t="s">
        <v>774</v>
      </c>
      <c r="C207" s="9" t="s">
        <v>38</v>
      </c>
      <c r="D207" s="11">
        <v>23200000</v>
      </c>
      <c r="E207" s="12">
        <f>COUNTIFS('Modificaciones al contrato'!A:A,"ADICIÓN",'Modificaciones al contrato'!B:B,A207)</f>
        <v>1</v>
      </c>
      <c r="F207" s="13">
        <f>SUMIF('Modificaciones al contrato'!B:B,A207,'Modificaciones al contrato'!F:F)</f>
        <v>11600000</v>
      </c>
      <c r="G207" s="13">
        <v>34800000</v>
      </c>
      <c r="H207" s="9" t="s">
        <v>583</v>
      </c>
      <c r="I207" s="31">
        <v>45334</v>
      </c>
      <c r="J207" s="31">
        <v>45454</v>
      </c>
      <c r="K207" s="14">
        <f>COUNTIFS('Modificaciones al contrato'!A:A,"PRORROGA",'Modificaciones al contrato'!B:B,A207)</f>
        <v>1</v>
      </c>
      <c r="L207" s="35">
        <v>45515</v>
      </c>
      <c r="M207" s="14">
        <f>COUNTIFS('Modificaciones al contrato'!A:A,"SUSPENSIÓN",'Modificaciones al contrato'!B:B,A207)</f>
        <v>0</v>
      </c>
      <c r="N207" s="14">
        <f>COUNTIFS('Modificaciones al contrato'!A:A,"REANUDACIÓN",'Modificaciones al contrato'!B:B,A207)</f>
        <v>0</v>
      </c>
      <c r="O207" s="14">
        <f>COUNTIFS('Modificaciones al contrato'!A:A,"MODIFICACIÓN",'Modificaciones al contrato'!B:B,A207)</f>
        <v>0</v>
      </c>
      <c r="P207" s="17" t="s">
        <v>40</v>
      </c>
      <c r="Q207" s="17" t="str">
        <f>IFERROR(VLOOKUP(P207,'Listas de Valores 2'!$A$1:$B$25,2,0),"")</f>
        <v>Contratación Directa</v>
      </c>
      <c r="R207" s="18" t="s">
        <v>41</v>
      </c>
      <c r="S207" s="10" t="str">
        <f>IFERROR(VLOOKUP(R207,'Listas de Valores 2'!$K$1:$L$1000,2,0),"")</f>
        <v>Dirección De Tecnología</v>
      </c>
      <c r="T207" s="19">
        <f t="shared" si="3"/>
        <v>0.60555554597701144</v>
      </c>
      <c r="U207" s="28" t="s">
        <v>451</v>
      </c>
      <c r="V207" s="24" t="s">
        <v>45</v>
      </c>
      <c r="W207" s="167">
        <v>21073333</v>
      </c>
      <c r="X207" s="167">
        <v>13726667</v>
      </c>
    </row>
    <row r="208" spans="1:24" ht="45">
      <c r="A208" s="7" t="s">
        <v>775</v>
      </c>
      <c r="B208" s="9" t="s">
        <v>776</v>
      </c>
      <c r="C208" s="9" t="s">
        <v>530</v>
      </c>
      <c r="D208" s="11">
        <v>12687476</v>
      </c>
      <c r="E208" s="12">
        <f>COUNTIFS('Modificaciones al contrato'!A:A,"ADICIÓN",'Modificaciones al contrato'!B:B,A208)</f>
        <v>1</v>
      </c>
      <c r="F208" s="13">
        <f>SUMIF('Modificaciones al contrato'!B:B,A208,'Modificaciones al contrato'!F:F)</f>
        <v>6343738</v>
      </c>
      <c r="G208" s="13">
        <v>19031214</v>
      </c>
      <c r="H208" s="9" t="s">
        <v>583</v>
      </c>
      <c r="I208" s="31">
        <v>45330</v>
      </c>
      <c r="J208" s="31">
        <v>45450</v>
      </c>
      <c r="K208" s="14">
        <f>COUNTIFS('Modificaciones al contrato'!A:A,"PRORROGA",'Modificaciones al contrato'!B:B,A208)</f>
        <v>1</v>
      </c>
      <c r="L208" s="35">
        <v>45511</v>
      </c>
      <c r="M208" s="14">
        <f>COUNTIFS('Modificaciones al contrato'!A:A,"SUSPENSIÓN",'Modificaciones al contrato'!B:B,A208)</f>
        <v>0</v>
      </c>
      <c r="N208" s="14">
        <f>COUNTIFS('Modificaciones al contrato'!A:A,"REANUDACIÓN",'Modificaciones al contrato'!B:B,A208)</f>
        <v>0</v>
      </c>
      <c r="O208" s="14">
        <f>COUNTIFS('Modificaciones al contrato'!A:A,"MODIFICACIÓN",'Modificaciones al contrato'!B:B,A208)</f>
        <v>0</v>
      </c>
      <c r="P208" s="17" t="s">
        <v>40</v>
      </c>
      <c r="Q208" s="17" t="str">
        <f>IFERROR(VLOOKUP(P208,'Listas de Valores 2'!$A$1:$B$25,2,0),"")</f>
        <v>Contratación Directa</v>
      </c>
      <c r="R208" s="18" t="s">
        <v>144</v>
      </c>
      <c r="S208" s="10" t="str">
        <f>IFERROR(VLOOKUP(R208,'Listas de Valores 2'!$K$1:$L$1000,2,0),"")</f>
        <v>Dirección De Tecnología</v>
      </c>
      <c r="T208" s="19">
        <f t="shared" si="3"/>
        <v>0.6277777655172182</v>
      </c>
      <c r="U208" s="28" t="s">
        <v>451</v>
      </c>
      <c r="V208" s="24" t="s">
        <v>45</v>
      </c>
      <c r="W208" s="167">
        <v>11947373</v>
      </c>
      <c r="X208" s="167">
        <v>7083841</v>
      </c>
    </row>
    <row r="209" spans="1:24" ht="45">
      <c r="A209" s="7" t="s">
        <v>777</v>
      </c>
      <c r="B209" s="9" t="s">
        <v>778</v>
      </c>
      <c r="C209" s="9" t="s">
        <v>779</v>
      </c>
      <c r="D209" s="11">
        <v>17037024</v>
      </c>
      <c r="E209" s="12">
        <f>COUNTIFS('Modificaciones al contrato'!A:A,"ADICIÓN",'Modificaciones al contrato'!B:B,A209)</f>
        <v>1</v>
      </c>
      <c r="F209" s="13">
        <f>SUMIF('Modificaciones al contrato'!B:B,A209,'Modificaciones al contrato'!F:F)</f>
        <v>8518512</v>
      </c>
      <c r="G209" s="13">
        <v>25555536</v>
      </c>
      <c r="H209" s="9" t="s">
        <v>583</v>
      </c>
      <c r="I209" s="31">
        <v>45334</v>
      </c>
      <c r="J209" s="31">
        <v>45454</v>
      </c>
      <c r="K209" s="14">
        <f>COUNTIFS('Modificaciones al contrato'!A:A,"PRORROGA",'Modificaciones al contrato'!B:B,A209)</f>
        <v>1</v>
      </c>
      <c r="L209" s="35">
        <v>45515</v>
      </c>
      <c r="M209" s="14">
        <f>COUNTIFS('Modificaciones al contrato'!A:A,"SUSPENSIÓN",'Modificaciones al contrato'!B:B,A209)</f>
        <v>0</v>
      </c>
      <c r="N209" s="14">
        <f>COUNTIFS('Modificaciones al contrato'!A:A,"REANUDACIÓN",'Modificaciones al contrato'!B:B,A209)</f>
        <v>0</v>
      </c>
      <c r="O209" s="14">
        <f>COUNTIFS('Modificaciones al contrato'!A:A,"MODIFICACIÓN",'Modificaciones al contrato'!B:B,A209)</f>
        <v>0</v>
      </c>
      <c r="P209" s="17" t="s">
        <v>40</v>
      </c>
      <c r="Q209" s="17" t="str">
        <f>IFERROR(VLOOKUP(P209,'Listas de Valores 2'!$A$1:$B$25,2,0),"")</f>
        <v>Contratación Directa</v>
      </c>
      <c r="R209" s="18" t="s">
        <v>41</v>
      </c>
      <c r="S209" s="10" t="str">
        <f>IFERROR(VLOOKUP(R209,'Listas de Valores 2'!$K$1:$L$1000,2,0),"")</f>
        <v>Dirección De Tecnología</v>
      </c>
      <c r="T209" s="19">
        <f t="shared" si="3"/>
        <v>0.60555556338164851</v>
      </c>
      <c r="U209" s="28" t="s">
        <v>451</v>
      </c>
      <c r="V209" s="24" t="s">
        <v>45</v>
      </c>
      <c r="W209" s="167">
        <v>15475297</v>
      </c>
      <c r="X209" s="167">
        <v>10080239</v>
      </c>
    </row>
    <row r="210" spans="1:24" ht="45">
      <c r="A210" s="7" t="s">
        <v>780</v>
      </c>
      <c r="B210" s="9" t="s">
        <v>781</v>
      </c>
      <c r="C210" s="9" t="s">
        <v>190</v>
      </c>
      <c r="D210" s="11">
        <v>23200000</v>
      </c>
      <c r="E210" s="12">
        <f>COUNTIFS('Modificaciones al contrato'!A:A,"ADICIÓN",'Modificaciones al contrato'!B:B,A210)</f>
        <v>1</v>
      </c>
      <c r="F210" s="13">
        <f>SUMIF('Modificaciones al contrato'!B:B,A210,'Modificaciones al contrato'!F:F)</f>
        <v>11600000</v>
      </c>
      <c r="G210" s="13">
        <v>34800000</v>
      </c>
      <c r="H210" s="9" t="s">
        <v>583</v>
      </c>
      <c r="I210" s="31">
        <v>45334</v>
      </c>
      <c r="J210" s="31">
        <v>45454</v>
      </c>
      <c r="K210" s="14">
        <f>COUNTIFS('Modificaciones al contrato'!A:A,"PRORROGA",'Modificaciones al contrato'!B:B,A210)</f>
        <v>1</v>
      </c>
      <c r="L210" s="35">
        <v>45515</v>
      </c>
      <c r="M210" s="14">
        <f>COUNTIFS('Modificaciones al contrato'!A:A,"SUSPENSIÓN",'Modificaciones al contrato'!B:B,A210)</f>
        <v>0</v>
      </c>
      <c r="N210" s="14">
        <f>COUNTIFS('Modificaciones al contrato'!A:A,"REANUDACIÓN",'Modificaciones al contrato'!B:B,A210)</f>
        <v>0</v>
      </c>
      <c r="O210" s="14">
        <f>COUNTIFS('Modificaciones al contrato'!A:A,"MODIFICACIÓN",'Modificaciones al contrato'!B:B,A210)</f>
        <v>0</v>
      </c>
      <c r="P210" s="17" t="s">
        <v>40</v>
      </c>
      <c r="Q210" s="17" t="str">
        <f>IFERROR(VLOOKUP(P210,'Listas de Valores 2'!$A$1:$B$25,2,0),"")</f>
        <v>Contratación Directa</v>
      </c>
      <c r="R210" s="18" t="s">
        <v>169</v>
      </c>
      <c r="S210" s="10" t="str">
        <f>IFERROR(VLOOKUP(R210,'Listas de Valores 2'!$K$1:$L$1000,2,0),"")</f>
        <v>Dirección De Tecnología</v>
      </c>
      <c r="T210" s="19">
        <f t="shared" si="3"/>
        <v>0.60555554597701144</v>
      </c>
      <c r="U210" s="28" t="s">
        <v>451</v>
      </c>
      <c r="V210" s="24" t="s">
        <v>45</v>
      </c>
      <c r="W210" s="167">
        <v>21073333</v>
      </c>
      <c r="X210" s="167">
        <v>13726667</v>
      </c>
    </row>
    <row r="211" spans="1:24" ht="75">
      <c r="A211" s="7" t="s">
        <v>782</v>
      </c>
      <c r="B211" s="9" t="s">
        <v>783</v>
      </c>
      <c r="C211" s="9" t="s">
        <v>784</v>
      </c>
      <c r="D211" s="11">
        <v>26000000</v>
      </c>
      <c r="E211" s="12">
        <f>COUNTIFS('Modificaciones al contrato'!A:A,"ADICIÓN",'Modificaciones al contrato'!B:B,A211)</f>
        <v>0</v>
      </c>
      <c r="F211" s="13">
        <f>SUMIF('Modificaciones al contrato'!B:B,A211,'Modificaciones al contrato'!F:F)</f>
        <v>0</v>
      </c>
      <c r="G211" s="13">
        <v>26000000</v>
      </c>
      <c r="H211" s="9" t="s">
        <v>785</v>
      </c>
      <c r="I211" s="31">
        <v>45334</v>
      </c>
      <c r="J211" s="31">
        <v>45454</v>
      </c>
      <c r="K211" s="14">
        <f>COUNTIFS('Modificaciones al contrato'!A:A,"PRORROGA",'Modificaciones al contrato'!B:B,A211)</f>
        <v>0</v>
      </c>
      <c r="L211" s="35">
        <v>45454</v>
      </c>
      <c r="M211" s="14">
        <f>COUNTIFS('Modificaciones al contrato'!A:A,"SUSPENSIÓN",'Modificaciones al contrato'!B:B,A211)</f>
        <v>0</v>
      </c>
      <c r="N211" s="14">
        <f>COUNTIFS('Modificaciones al contrato'!A:A,"REANUDACIÓN",'Modificaciones al contrato'!B:B,A211)</f>
        <v>0</v>
      </c>
      <c r="O211" s="14">
        <f>COUNTIFS('Modificaciones al contrato'!A:A,"MODIFICACIÓN",'Modificaciones al contrato'!B:B,A211)</f>
        <v>1</v>
      </c>
      <c r="P211" s="17" t="s">
        <v>40</v>
      </c>
      <c r="Q211" s="17" t="str">
        <f>IFERROR(VLOOKUP(P211,'Listas de Valores 2'!$A$1:$B$25,2,0),"")</f>
        <v>Contratación Directa</v>
      </c>
      <c r="R211" s="18" t="s">
        <v>210</v>
      </c>
      <c r="S211" s="10" t="str">
        <f>IFERROR(VLOOKUP(R211,'Listas de Valores 2'!$K$1:$L$1000,2,0),"")</f>
        <v>Vicerrectoría Administrativa Y Financiera</v>
      </c>
      <c r="T211" s="19">
        <f t="shared" si="3"/>
        <v>0.9083333461538462</v>
      </c>
      <c r="U211" s="28" t="s">
        <v>451</v>
      </c>
      <c r="V211" s="24" t="s">
        <v>45</v>
      </c>
      <c r="W211" s="167">
        <v>23616667</v>
      </c>
      <c r="X211" s="167">
        <v>2383333</v>
      </c>
    </row>
    <row r="212" spans="1:24" ht="60">
      <c r="A212" s="7" t="s">
        <v>786</v>
      </c>
      <c r="B212" s="9" t="s">
        <v>787</v>
      </c>
      <c r="C212" s="9" t="s">
        <v>788</v>
      </c>
      <c r="D212" s="11">
        <v>57322500</v>
      </c>
      <c r="E212" s="12">
        <f>COUNTIFS('Modificaciones al contrato'!A:A,"ADICIÓN",'Modificaciones al contrato'!B:B,A212)</f>
        <v>0</v>
      </c>
      <c r="F212" s="13">
        <f>SUMIF('Modificaciones al contrato'!B:B,A212,'Modificaciones al contrato'!F:F)</f>
        <v>0</v>
      </c>
      <c r="G212" s="13">
        <v>57322500</v>
      </c>
      <c r="H212" s="9" t="s">
        <v>789</v>
      </c>
      <c r="I212" s="31">
        <v>45336</v>
      </c>
      <c r="J212" s="31">
        <v>45702</v>
      </c>
      <c r="K212" s="15">
        <f>COUNTIFS('Modificaciones al contrato'!A:A,"PRORROGA",'Modificaciones al contrato'!B:B,A212)</f>
        <v>0</v>
      </c>
      <c r="L212" s="16">
        <v>45702</v>
      </c>
      <c r="M212" s="15">
        <f>COUNTIFS('Modificaciones al contrato'!A:A,"SUSPENSIÓN",'Modificaciones al contrato'!B:B,A212)</f>
        <v>0</v>
      </c>
      <c r="N212" s="15">
        <f>COUNTIFS('Modificaciones al contrato'!A:A,"REANUDACIÓN",'Modificaciones al contrato'!B:B,A212)</f>
        <v>0</v>
      </c>
      <c r="O212" s="15">
        <f>COUNTIFS('Modificaciones al contrato'!A:A,"MODIFICACIÓN",'Modificaciones al contrato'!B:B,A212)</f>
        <v>0</v>
      </c>
      <c r="P212" s="17" t="s">
        <v>790</v>
      </c>
      <c r="Q212" s="17" t="str">
        <f>IFERROR(VLOOKUP(P212,'Listas de Valores 2'!$A$1:$B$25,2,0),"")</f>
        <v>Selección Abreviada</v>
      </c>
      <c r="R212" s="18" t="s">
        <v>791</v>
      </c>
      <c r="S212" s="10" t="str">
        <f>IFERROR(VLOOKUP(R212,'Listas de Valores 2'!$K$1:$L$1000,2,0),"")</f>
        <v>Vicerrectoría Administrativa Y Financiera</v>
      </c>
      <c r="T212" s="19">
        <f t="shared" si="3"/>
        <v>0.90280430895372676</v>
      </c>
      <c r="U212" s="28" t="s">
        <v>451</v>
      </c>
      <c r="V212" s="24" t="s">
        <v>45</v>
      </c>
      <c r="W212" s="167">
        <v>51751000</v>
      </c>
      <c r="X212" s="167">
        <v>5571500</v>
      </c>
    </row>
    <row r="213" spans="1:24" ht="105">
      <c r="A213" s="7" t="s">
        <v>792</v>
      </c>
      <c r="B213" s="9" t="s">
        <v>793</v>
      </c>
      <c r="C213" s="9" t="s">
        <v>794</v>
      </c>
      <c r="D213" s="11">
        <v>5131203</v>
      </c>
      <c r="E213" s="12">
        <f>COUNTIFS('Modificaciones al contrato'!A:A,"ADICIÓN",'Modificaciones al contrato'!B:B,A213)</f>
        <v>0</v>
      </c>
      <c r="F213" s="13">
        <f>SUMIF('Modificaciones al contrato'!B:B,A213,'Modificaciones al contrato'!F:F)</f>
        <v>0</v>
      </c>
      <c r="G213" s="13">
        <v>5131203</v>
      </c>
      <c r="H213" s="9" t="s">
        <v>795</v>
      </c>
      <c r="I213" s="31">
        <v>45334</v>
      </c>
      <c r="J213" s="31">
        <v>45348</v>
      </c>
      <c r="K213" s="14">
        <f>COUNTIFS('Modificaciones al contrato'!A:A,"PRORROGA",'Modificaciones al contrato'!B:B,A213)</f>
        <v>0</v>
      </c>
      <c r="L213" s="35">
        <v>45348</v>
      </c>
      <c r="M213" s="14">
        <f>COUNTIFS('Modificaciones al contrato'!A:A,"SUSPENSIÓN",'Modificaciones al contrato'!B:B,A213)</f>
        <v>0</v>
      </c>
      <c r="N213" s="14">
        <f>COUNTIFS('Modificaciones al contrato'!A:A,"REANUDACIÓN",'Modificaciones al contrato'!B:B,A213)</f>
        <v>0</v>
      </c>
      <c r="O213" s="14">
        <f>COUNTIFS('Modificaciones al contrato'!A:A,"MODIFICACIÓN",'Modificaciones al contrato'!B:B,A213)</f>
        <v>0</v>
      </c>
      <c r="P213" s="36" t="s">
        <v>40</v>
      </c>
      <c r="Q213" s="17" t="str">
        <f>IFERROR(VLOOKUP(P213,'Listas de Valores 2'!$A$1:$B$25,2,0),"")</f>
        <v>Contratación Directa</v>
      </c>
      <c r="R213" s="6" t="s">
        <v>796</v>
      </c>
      <c r="S213" s="10" t="str">
        <f>IFERROR(VLOOKUP(R213,'Listas de Valores 2'!$K$1:$L$1000,2,0),"")</f>
        <v>Vicerrectoría Académica</v>
      </c>
      <c r="T213" s="19">
        <f t="shared" si="3"/>
        <v>1</v>
      </c>
      <c r="U213" s="28" t="s">
        <v>451</v>
      </c>
      <c r="V213" s="24" t="s">
        <v>45</v>
      </c>
      <c r="W213" s="167">
        <v>5131203</v>
      </c>
      <c r="X213" s="167">
        <v>0</v>
      </c>
    </row>
    <row r="214" spans="1:24" ht="45">
      <c r="A214" s="7" t="s">
        <v>798</v>
      </c>
      <c r="B214" s="9" t="s">
        <v>799</v>
      </c>
      <c r="C214" s="9" t="s">
        <v>779</v>
      </c>
      <c r="D214" s="11">
        <v>17037024</v>
      </c>
      <c r="E214" s="12">
        <f>COUNTIFS('Modificaciones al contrato'!A:A,"ADICIÓN",'Modificaciones al contrato'!B:B,A214)</f>
        <v>0</v>
      </c>
      <c r="F214" s="13">
        <f>SUMIF('Modificaciones al contrato'!B:B,A214,'Modificaciones al contrato'!F:F)</f>
        <v>0</v>
      </c>
      <c r="G214" s="13">
        <v>17037024</v>
      </c>
      <c r="H214" s="9" t="s">
        <v>583</v>
      </c>
      <c r="I214" s="31">
        <v>45334</v>
      </c>
      <c r="J214" s="31">
        <v>45454</v>
      </c>
      <c r="K214" s="14">
        <f>COUNTIFS('Modificaciones al contrato'!A:A,"PRORROGA",'Modificaciones al contrato'!B:B,A214)</f>
        <v>0</v>
      </c>
      <c r="L214" s="35">
        <v>45454</v>
      </c>
      <c r="M214" s="14">
        <f>COUNTIFS('Modificaciones al contrato'!A:A,"SUSPENSIÓN",'Modificaciones al contrato'!B:B,A214)</f>
        <v>0</v>
      </c>
      <c r="N214" s="14">
        <f>COUNTIFS('Modificaciones al contrato'!A:A,"REANUDACIÓN",'Modificaciones al contrato'!B:B,A214)</f>
        <v>0</v>
      </c>
      <c r="O214" s="14">
        <f>COUNTIFS('Modificaciones al contrato'!A:A,"MODIFICACIÓN",'Modificaciones al contrato'!B:B,A214)</f>
        <v>0</v>
      </c>
      <c r="P214" s="17" t="s">
        <v>40</v>
      </c>
      <c r="Q214" s="17" t="str">
        <f>IFERROR(VLOOKUP(P214,'Listas de Valores 2'!$A$1:$B$25,2,0),"")</f>
        <v>Contratación Directa</v>
      </c>
      <c r="R214" s="18" t="s">
        <v>41</v>
      </c>
      <c r="S214" s="10" t="str">
        <f>IFERROR(VLOOKUP(R214,'Listas de Valores 2'!$K$1:$L$1000,2,0),"")</f>
        <v>Dirección De Tecnología</v>
      </c>
      <c r="T214" s="19">
        <f t="shared" si="3"/>
        <v>0.90833334507247276</v>
      </c>
      <c r="U214" s="28" t="s">
        <v>451</v>
      </c>
      <c r="V214" s="24" t="s">
        <v>45</v>
      </c>
      <c r="W214" s="167">
        <v>15475297</v>
      </c>
      <c r="X214" s="167">
        <v>1561727</v>
      </c>
    </row>
    <row r="215" spans="1:24" ht="60">
      <c r="A215" s="7" t="s">
        <v>800</v>
      </c>
      <c r="B215" s="9" t="s">
        <v>801</v>
      </c>
      <c r="C215" s="9" t="s">
        <v>802</v>
      </c>
      <c r="D215" s="11">
        <v>19672000</v>
      </c>
      <c r="E215" s="12">
        <f>COUNTIFS('Modificaciones al contrato'!A:A,"ADICIÓN",'Modificaciones al contrato'!B:B,A215)</f>
        <v>1</v>
      </c>
      <c r="F215" s="13">
        <f>SUMIF('Modificaciones al contrato'!B:B,A215,'Modificaciones al contrato'!F:F)</f>
        <v>9836000</v>
      </c>
      <c r="G215" s="13">
        <v>29508000</v>
      </c>
      <c r="H215" s="9" t="s">
        <v>803</v>
      </c>
      <c r="I215" s="31">
        <v>45336</v>
      </c>
      <c r="J215" s="31">
        <v>45456</v>
      </c>
      <c r="K215" s="14">
        <f>COUNTIFS('Modificaciones al contrato'!A:A,"PRORROGA",'Modificaciones al contrato'!B:B,A215)</f>
        <v>1</v>
      </c>
      <c r="L215" s="35">
        <v>45517</v>
      </c>
      <c r="M215" s="14">
        <f>COUNTIFS('Modificaciones al contrato'!A:A,"SUSPENSIÓN",'Modificaciones al contrato'!B:B,A215)</f>
        <v>0</v>
      </c>
      <c r="N215" s="14">
        <f>COUNTIFS('Modificaciones al contrato'!A:A,"REANUDACIÓN",'Modificaciones al contrato'!B:B,A215)</f>
        <v>0</v>
      </c>
      <c r="O215" s="14">
        <f>COUNTIFS('Modificaciones al contrato'!A:A,"MODIFICACIÓN",'Modificaciones al contrato'!B:B,A215)</f>
        <v>0</v>
      </c>
      <c r="P215" s="17" t="s">
        <v>40</v>
      </c>
      <c r="Q215" s="17" t="str">
        <f>IFERROR(VLOOKUP(P215,'Listas de Valores 2'!$A$1:$B$25,2,0),"")</f>
        <v>Contratación Directa</v>
      </c>
      <c r="R215" s="18" t="s">
        <v>670</v>
      </c>
      <c r="S215" s="10" t="str">
        <f>IFERROR(VLOOKUP(R215,'Listas de Valores 2'!$K$1:$L$1000,2,0),"")</f>
        <v>Vicerrectoría Administrativa Y Financiera</v>
      </c>
      <c r="T215" s="19">
        <f t="shared" si="3"/>
        <v>0.59444445574081606</v>
      </c>
      <c r="U215" s="28" t="s">
        <v>451</v>
      </c>
      <c r="V215" s="24" t="s">
        <v>45</v>
      </c>
      <c r="W215" s="167">
        <v>17540867</v>
      </c>
      <c r="X215" s="167">
        <v>11967133</v>
      </c>
    </row>
    <row r="216" spans="1:24" ht="45">
      <c r="A216" s="7" t="s">
        <v>804</v>
      </c>
      <c r="B216" s="9" t="s">
        <v>805</v>
      </c>
      <c r="C216" s="9" t="s">
        <v>439</v>
      </c>
      <c r="D216" s="11">
        <v>23200000</v>
      </c>
      <c r="E216" s="12">
        <f>COUNTIFS('Modificaciones al contrato'!A:A,"ADICIÓN",'Modificaciones al contrato'!B:B,A216)</f>
        <v>1</v>
      </c>
      <c r="F216" s="13">
        <f>SUMIF('Modificaciones al contrato'!B:B,A216,'Modificaciones al contrato'!F:F)</f>
        <v>11600000</v>
      </c>
      <c r="G216" s="13">
        <v>34800000</v>
      </c>
      <c r="H216" s="9" t="s">
        <v>583</v>
      </c>
      <c r="I216" s="31">
        <v>45334</v>
      </c>
      <c r="J216" s="31">
        <v>45454</v>
      </c>
      <c r="K216" s="14">
        <f>COUNTIFS('Modificaciones al contrato'!A:A,"PRORROGA",'Modificaciones al contrato'!B:B,A216)</f>
        <v>1</v>
      </c>
      <c r="L216" s="35">
        <v>45515</v>
      </c>
      <c r="M216" s="14">
        <f>COUNTIFS('Modificaciones al contrato'!A:A,"SUSPENSIÓN",'Modificaciones al contrato'!B:B,A216)</f>
        <v>0</v>
      </c>
      <c r="N216" s="14">
        <f>COUNTIFS('Modificaciones al contrato'!A:A,"REANUDACIÓN",'Modificaciones al contrato'!B:B,A216)</f>
        <v>0</v>
      </c>
      <c r="O216" s="14">
        <f>COUNTIFS('Modificaciones al contrato'!A:A,"MODIFICACIÓN",'Modificaciones al contrato'!B:B,A216)</f>
        <v>0</v>
      </c>
      <c r="P216" s="17" t="s">
        <v>40</v>
      </c>
      <c r="Q216" s="17" t="str">
        <f>IFERROR(VLOOKUP(P216,'Listas de Valores 2'!$A$1:$B$25,2,0),"")</f>
        <v>Contratación Directa</v>
      </c>
      <c r="R216" s="18" t="s">
        <v>222</v>
      </c>
      <c r="S216" s="10" t="str">
        <f>IFERROR(VLOOKUP(R216,'Listas de Valores 2'!$K$1:$L$1000,2,0),"")</f>
        <v>Dirección De Tecnología</v>
      </c>
      <c r="T216" s="19">
        <f t="shared" si="3"/>
        <v>0.60555554597701144</v>
      </c>
      <c r="U216" s="28" t="s">
        <v>451</v>
      </c>
      <c r="V216" s="24" t="s">
        <v>45</v>
      </c>
      <c r="W216" s="167">
        <v>21073333</v>
      </c>
      <c r="X216" s="167">
        <v>13726667</v>
      </c>
    </row>
    <row r="217" spans="1:24" ht="105">
      <c r="A217" s="7" t="s">
        <v>806</v>
      </c>
      <c r="B217" s="9" t="s">
        <v>807</v>
      </c>
      <c r="C217" s="9" t="s">
        <v>808</v>
      </c>
      <c r="D217" s="11">
        <v>21600000</v>
      </c>
      <c r="E217" s="12">
        <f>COUNTIFS('Modificaciones al contrato'!A:A,"ADICIÓN",'Modificaciones al contrato'!B:B,A217)</f>
        <v>1</v>
      </c>
      <c r="F217" s="13">
        <f>SUMIF('Modificaciones al contrato'!B:B,A217,'Modificaciones al contrato'!F:F)</f>
        <v>10800000</v>
      </c>
      <c r="G217" s="13">
        <v>32400000</v>
      </c>
      <c r="H217" s="9" t="s">
        <v>809</v>
      </c>
      <c r="I217" s="31">
        <v>45334</v>
      </c>
      <c r="J217" s="31">
        <v>45454</v>
      </c>
      <c r="K217" s="14">
        <f>COUNTIFS('Modificaciones al contrato'!A:A,"PRORROGA",'Modificaciones al contrato'!B:B,A217)</f>
        <v>1</v>
      </c>
      <c r="L217" s="35">
        <v>45515</v>
      </c>
      <c r="M217" s="14">
        <f>COUNTIFS('Modificaciones al contrato'!A:A,"SUSPENSIÓN",'Modificaciones al contrato'!B:B,A217)</f>
        <v>0</v>
      </c>
      <c r="N217" s="14">
        <f>COUNTIFS('Modificaciones al contrato'!A:A,"REANUDACIÓN",'Modificaciones al contrato'!B:B,A217)</f>
        <v>0</v>
      </c>
      <c r="O217" s="14">
        <f>COUNTIFS('Modificaciones al contrato'!A:A,"MODIFICACIÓN",'Modificaciones al contrato'!B:B,A217)</f>
        <v>1</v>
      </c>
      <c r="P217" s="17" t="s">
        <v>40</v>
      </c>
      <c r="Q217" s="17" t="str">
        <f>IFERROR(VLOOKUP(P217,'Listas de Valores 2'!$A$1:$B$25,2,0),"")</f>
        <v>Contratación Directa</v>
      </c>
      <c r="R217" s="18" t="s">
        <v>342</v>
      </c>
      <c r="S217" s="10" t="str">
        <f>IFERROR(VLOOKUP(R217,'Listas de Valores 2'!$K$1:$L$1000,2,0),"")</f>
        <v>Oficina Asesora de Auditoría Interna</v>
      </c>
      <c r="T217" s="19">
        <f t="shared" si="3"/>
        <v>0.60555555555555551</v>
      </c>
      <c r="U217" s="28" t="s">
        <v>451</v>
      </c>
      <c r="V217" s="24" t="s">
        <v>45</v>
      </c>
      <c r="W217" s="167">
        <v>19620000</v>
      </c>
      <c r="X217" s="167">
        <v>12780000</v>
      </c>
    </row>
    <row r="218" spans="1:24" ht="45">
      <c r="A218" s="7" t="s">
        <v>811</v>
      </c>
      <c r="B218" s="9" t="s">
        <v>812</v>
      </c>
      <c r="C218" s="9" t="s">
        <v>813</v>
      </c>
      <c r="D218" s="11">
        <v>29284284</v>
      </c>
      <c r="E218" s="12">
        <f>COUNTIFS('Modificaciones al contrato'!A:A,"ADICIÓN",'Modificaciones al contrato'!B:B,A218)</f>
        <v>1</v>
      </c>
      <c r="F218" s="13">
        <f>SUMIF('Modificaciones al contrato'!B:B,A218,'Modificaciones al contrato'!F:F)</f>
        <v>14642142</v>
      </c>
      <c r="G218" s="13">
        <v>43926426</v>
      </c>
      <c r="H218" s="9" t="s">
        <v>749</v>
      </c>
      <c r="I218" s="31">
        <v>45336</v>
      </c>
      <c r="J218" s="31">
        <v>45456</v>
      </c>
      <c r="K218" s="14">
        <f>COUNTIFS('Modificaciones al contrato'!A:A,"PRORROGA",'Modificaciones al contrato'!B:B,A218)</f>
        <v>1</v>
      </c>
      <c r="L218" s="35">
        <v>45517</v>
      </c>
      <c r="M218" s="14">
        <f>COUNTIFS('Modificaciones al contrato'!A:A,"SUSPENSIÓN",'Modificaciones al contrato'!B:B,A218)</f>
        <v>0</v>
      </c>
      <c r="N218" s="14">
        <f>COUNTIFS('Modificaciones al contrato'!A:A,"REANUDACIÓN",'Modificaciones al contrato'!B:B,A218)</f>
        <v>0</v>
      </c>
      <c r="O218" s="14">
        <f>COUNTIFS('Modificaciones al contrato'!A:A,"MODIFICACIÓN",'Modificaciones al contrato'!B:B,A218)</f>
        <v>0</v>
      </c>
      <c r="P218" s="17" t="s">
        <v>40</v>
      </c>
      <c r="Q218" s="17" t="str">
        <f>IFERROR(VLOOKUP(P218,'Listas de Valores 2'!$A$1:$B$25,2,0),"")</f>
        <v>Contratación Directa</v>
      </c>
      <c r="R218" s="18" t="s">
        <v>302</v>
      </c>
      <c r="S218" s="10" t="str">
        <f>IFERROR(VLOOKUP(R218,'Listas de Valores 2'!$K$1:$L$1000,2,0),"")</f>
        <v>Vicerrectoría Académica</v>
      </c>
      <c r="T218" s="19">
        <f t="shared" si="3"/>
        <v>0.5944444467209784</v>
      </c>
      <c r="U218" s="28" t="s">
        <v>451</v>
      </c>
      <c r="V218" s="24" t="s">
        <v>45</v>
      </c>
      <c r="W218" s="167">
        <v>26111820</v>
      </c>
      <c r="X218" s="167">
        <v>17814606</v>
      </c>
    </row>
    <row r="219" spans="1:24" ht="45">
      <c r="A219" s="7" t="s">
        <v>814</v>
      </c>
      <c r="B219" s="9" t="s">
        <v>815</v>
      </c>
      <c r="C219" s="9" t="s">
        <v>221</v>
      </c>
      <c r="D219" s="11">
        <v>12771556</v>
      </c>
      <c r="E219" s="12">
        <f>COUNTIFS('Modificaciones al contrato'!A:A,"ADICIÓN",'Modificaciones al contrato'!B:B,A219)</f>
        <v>1</v>
      </c>
      <c r="F219" s="13">
        <f>SUMIF('Modificaciones al contrato'!B:B,A219,'Modificaciones al contrato'!F:F)</f>
        <v>8518512</v>
      </c>
      <c r="G219" s="13">
        <v>21290068</v>
      </c>
      <c r="H219" s="9" t="s">
        <v>583</v>
      </c>
      <c r="I219" s="31">
        <v>45335</v>
      </c>
      <c r="J219" s="31">
        <v>45455</v>
      </c>
      <c r="K219" s="14">
        <f>COUNTIFS('Modificaciones al contrato'!A:A,"PRORROGA",'Modificaciones al contrato'!B:B,A219)</f>
        <v>1</v>
      </c>
      <c r="L219" s="35">
        <v>45515</v>
      </c>
      <c r="M219" s="14">
        <f>COUNTIFS('Modificaciones al contrato'!A:A,"SUSPENSIÓN",'Modificaciones al contrato'!B:B,A219)</f>
        <v>0</v>
      </c>
      <c r="N219" s="14">
        <f>COUNTIFS('Modificaciones al contrato'!A:A,"REANUDACIÓN",'Modificaciones al contrato'!B:B,A219)</f>
        <v>0</v>
      </c>
      <c r="O219" s="14">
        <f>COUNTIFS('Modificaciones al contrato'!A:A,"MODIFICACIÓN",'Modificaciones al contrato'!B:B,A219)</f>
        <v>0</v>
      </c>
      <c r="P219" s="17" t="s">
        <v>40</v>
      </c>
      <c r="Q219" s="17" t="str">
        <f>IFERROR(VLOOKUP(P219,'Listas de Valores 2'!$A$1:$B$25,2,0),"")</f>
        <v>Contratación Directa</v>
      </c>
      <c r="R219" s="18" t="s">
        <v>222</v>
      </c>
      <c r="S219" s="10" t="str">
        <f>IFERROR(VLOOKUP(R219,'Listas de Valores 2'!$K$1:$L$1000,2,0),"")</f>
        <v>Dirección De Tecnología</v>
      </c>
      <c r="T219" s="19">
        <f t="shared" si="3"/>
        <v>0.53989494068313915</v>
      </c>
      <c r="U219" s="28" t="s">
        <v>451</v>
      </c>
      <c r="V219" s="24" t="s">
        <v>45</v>
      </c>
      <c r="W219" s="167">
        <v>11494400</v>
      </c>
      <c r="X219" s="167">
        <v>7662934</v>
      </c>
    </row>
    <row r="220" spans="1:24" ht="45">
      <c r="A220" s="7" t="s">
        <v>817</v>
      </c>
      <c r="B220" s="9" t="s">
        <v>818</v>
      </c>
      <c r="C220" s="9" t="s">
        <v>439</v>
      </c>
      <c r="D220" s="11">
        <v>23200000</v>
      </c>
      <c r="E220" s="12">
        <f>COUNTIFS('Modificaciones al contrato'!A:A,"ADICIÓN",'Modificaciones al contrato'!B:B,A220)</f>
        <v>1</v>
      </c>
      <c r="F220" s="13">
        <f>SUMIF('Modificaciones al contrato'!B:B,A220,'Modificaciones al contrato'!F:F)</f>
        <v>11600000</v>
      </c>
      <c r="G220" s="13">
        <v>34800000</v>
      </c>
      <c r="H220" s="9" t="s">
        <v>583</v>
      </c>
      <c r="I220" s="31">
        <v>45335</v>
      </c>
      <c r="J220" s="31">
        <v>45455</v>
      </c>
      <c r="K220" s="14">
        <f>COUNTIFS('Modificaciones al contrato'!A:A,"PRORROGA",'Modificaciones al contrato'!B:B,A220)</f>
        <v>1</v>
      </c>
      <c r="L220" s="35">
        <v>45516</v>
      </c>
      <c r="M220" s="14">
        <f>COUNTIFS('Modificaciones al contrato'!A:A,"SUSPENSIÓN",'Modificaciones al contrato'!B:B,A220)</f>
        <v>0</v>
      </c>
      <c r="N220" s="14">
        <f>COUNTIFS('Modificaciones al contrato'!A:A,"REANUDACIÓN",'Modificaciones al contrato'!B:B,A220)</f>
        <v>0</v>
      </c>
      <c r="O220" s="14">
        <f>COUNTIFS('Modificaciones al contrato'!A:A,"MODIFICACIÓN",'Modificaciones al contrato'!B:B,A220)</f>
        <v>0</v>
      </c>
      <c r="P220" s="17" t="s">
        <v>40</v>
      </c>
      <c r="Q220" s="17" t="str">
        <f>IFERROR(VLOOKUP(P220,'Listas de Valores 2'!$A$1:$B$25,2,0),"")</f>
        <v>Contratación Directa</v>
      </c>
      <c r="R220" s="18" t="s">
        <v>41</v>
      </c>
      <c r="S220" s="10" t="str">
        <f>IFERROR(VLOOKUP(R220,'Listas de Valores 2'!$K$1:$L$1000,2,0),"")</f>
        <v>Dirección De Tecnología</v>
      </c>
      <c r="T220" s="19">
        <f t="shared" si="3"/>
        <v>0.6</v>
      </c>
      <c r="U220" s="28" t="s">
        <v>451</v>
      </c>
      <c r="V220" s="24" t="s">
        <v>45</v>
      </c>
      <c r="W220" s="167">
        <v>20880000</v>
      </c>
      <c r="X220" s="167">
        <v>13920000</v>
      </c>
    </row>
    <row r="221" spans="1:24" ht="45">
      <c r="A221" s="7" t="s">
        <v>820</v>
      </c>
      <c r="B221" s="9" t="s">
        <v>821</v>
      </c>
      <c r="C221" s="9" t="s">
        <v>439</v>
      </c>
      <c r="D221" s="11">
        <v>23200000</v>
      </c>
      <c r="E221" s="12">
        <f>COUNTIFS('Modificaciones al contrato'!A:A,"ADICIÓN",'Modificaciones al contrato'!B:B,A221)</f>
        <v>1</v>
      </c>
      <c r="F221" s="13">
        <f>SUMIF('Modificaciones al contrato'!B:B,A221,'Modificaciones al contrato'!F:F)</f>
        <v>11600000</v>
      </c>
      <c r="G221" s="13">
        <v>34800000</v>
      </c>
      <c r="H221" s="9" t="s">
        <v>583</v>
      </c>
      <c r="I221" s="31">
        <v>45341</v>
      </c>
      <c r="J221" s="31">
        <v>45461</v>
      </c>
      <c r="K221" s="14">
        <f>COUNTIFS('Modificaciones al contrato'!A:A,"PRORROGA",'Modificaciones al contrato'!B:B,A221)</f>
        <v>1</v>
      </c>
      <c r="L221" s="35">
        <v>45522</v>
      </c>
      <c r="M221" s="14">
        <f>COUNTIFS('Modificaciones al contrato'!A:A,"SUSPENSIÓN",'Modificaciones al contrato'!B:B,A221)</f>
        <v>0</v>
      </c>
      <c r="N221" s="14">
        <f>COUNTIFS('Modificaciones al contrato'!A:A,"REANUDACIÓN",'Modificaciones al contrato'!B:B,A221)</f>
        <v>0</v>
      </c>
      <c r="O221" s="14">
        <f>COUNTIFS('Modificaciones al contrato'!A:A,"MODIFICACIÓN",'Modificaciones al contrato'!B:B,A221)</f>
        <v>0</v>
      </c>
      <c r="P221" s="17" t="s">
        <v>40</v>
      </c>
      <c r="Q221" s="17" t="str">
        <f>IFERROR(VLOOKUP(P221,'Listas de Valores 2'!$A$1:$B$25,2,0),"")</f>
        <v>Contratación Directa</v>
      </c>
      <c r="R221" s="18" t="s">
        <v>41</v>
      </c>
      <c r="S221" s="10" t="str">
        <f>IFERROR(VLOOKUP(R221,'Listas de Valores 2'!$K$1:$L$1000,2,0),"")</f>
        <v>Dirección De Tecnología</v>
      </c>
      <c r="T221" s="19">
        <f t="shared" si="3"/>
        <v>0.56666666666666665</v>
      </c>
      <c r="U221" s="28" t="s">
        <v>451</v>
      </c>
      <c r="V221" s="24" t="s">
        <v>45</v>
      </c>
      <c r="W221" s="167">
        <v>19720000</v>
      </c>
      <c r="X221" s="167">
        <v>15080000</v>
      </c>
    </row>
    <row r="222" spans="1:24" ht="45">
      <c r="A222" s="7" t="s">
        <v>822</v>
      </c>
      <c r="B222" s="9" t="s">
        <v>823</v>
      </c>
      <c r="C222" s="9" t="s">
        <v>190</v>
      </c>
      <c r="D222" s="11">
        <v>23200000</v>
      </c>
      <c r="E222" s="12">
        <f>COUNTIFS('Modificaciones al contrato'!A:A,"ADICIÓN",'Modificaciones al contrato'!B:B,A222)</f>
        <v>1</v>
      </c>
      <c r="F222" s="13">
        <f>SUMIF('Modificaciones al contrato'!B:B,A222,'Modificaciones al contrato'!F:F)</f>
        <v>11600000</v>
      </c>
      <c r="G222" s="13">
        <v>34800000</v>
      </c>
      <c r="H222" s="9" t="s">
        <v>583</v>
      </c>
      <c r="I222" s="31">
        <v>45335</v>
      </c>
      <c r="J222" s="31">
        <v>45455</v>
      </c>
      <c r="K222" s="14">
        <f>COUNTIFS('Modificaciones al contrato'!A:A,"PRORROGA",'Modificaciones al contrato'!B:B,A222)</f>
        <v>1</v>
      </c>
      <c r="L222" s="35">
        <v>45516</v>
      </c>
      <c r="M222" s="14">
        <f>COUNTIFS('Modificaciones al contrato'!A:A,"SUSPENSIÓN",'Modificaciones al contrato'!B:B,A222)</f>
        <v>0</v>
      </c>
      <c r="N222" s="14">
        <f>COUNTIFS('Modificaciones al contrato'!A:A,"REANUDACIÓN",'Modificaciones al contrato'!B:B,A222)</f>
        <v>0</v>
      </c>
      <c r="O222" s="14">
        <f>COUNTIFS('Modificaciones al contrato'!A:A,"MODIFICACIÓN",'Modificaciones al contrato'!B:B,A222)</f>
        <v>0</v>
      </c>
      <c r="P222" s="17" t="s">
        <v>40</v>
      </c>
      <c r="Q222" s="17" t="str">
        <f>IFERROR(VLOOKUP(P222,'Listas de Valores 2'!$A$1:$B$25,2,0),"")</f>
        <v>Contratación Directa</v>
      </c>
      <c r="R222" s="18" t="s">
        <v>157</v>
      </c>
      <c r="S222" s="10" t="str">
        <f>IFERROR(VLOOKUP(R222,'Listas de Valores 2'!$K$1:$L$1000,2,0),"")</f>
        <v>Dirección De Tecnología</v>
      </c>
      <c r="T222" s="19">
        <f t="shared" si="3"/>
        <v>0.6</v>
      </c>
      <c r="U222" s="28" t="s">
        <v>451</v>
      </c>
      <c r="V222" s="24" t="s">
        <v>45</v>
      </c>
      <c r="W222" s="167">
        <v>20880000</v>
      </c>
      <c r="X222" s="167">
        <v>13920000</v>
      </c>
    </row>
    <row r="223" spans="1:24" ht="45">
      <c r="A223" s="7" t="s">
        <v>824</v>
      </c>
      <c r="B223" s="9" t="s">
        <v>825</v>
      </c>
      <c r="C223" s="9" t="s">
        <v>38</v>
      </c>
      <c r="D223" s="11">
        <v>23200000</v>
      </c>
      <c r="E223" s="12">
        <f>COUNTIFS('Modificaciones al contrato'!A:A,"ADICIÓN",'Modificaciones al contrato'!B:B,A223)</f>
        <v>1</v>
      </c>
      <c r="F223" s="13">
        <f>SUMIF('Modificaciones al contrato'!B:B,A223,'Modificaciones al contrato'!F:F)</f>
        <v>11600000</v>
      </c>
      <c r="G223" s="13">
        <v>34800000</v>
      </c>
      <c r="H223" s="9" t="s">
        <v>583</v>
      </c>
      <c r="I223" s="31">
        <v>45336</v>
      </c>
      <c r="J223" s="31">
        <v>45456</v>
      </c>
      <c r="K223" s="14">
        <f>COUNTIFS('Modificaciones al contrato'!A:A,"PRORROGA",'Modificaciones al contrato'!B:B,A223)</f>
        <v>1</v>
      </c>
      <c r="L223" s="35">
        <v>45517</v>
      </c>
      <c r="M223" s="14">
        <f>COUNTIFS('Modificaciones al contrato'!A:A,"SUSPENSIÓN",'Modificaciones al contrato'!B:B,A223)</f>
        <v>0</v>
      </c>
      <c r="N223" s="14">
        <f>COUNTIFS('Modificaciones al contrato'!A:A,"REANUDACIÓN",'Modificaciones al contrato'!B:B,A223)</f>
        <v>0</v>
      </c>
      <c r="O223" s="14">
        <f>COUNTIFS('Modificaciones al contrato'!A:A,"MODIFICACIÓN",'Modificaciones al contrato'!B:B,A223)</f>
        <v>0</v>
      </c>
      <c r="P223" s="17" t="s">
        <v>40</v>
      </c>
      <c r="Q223" s="17" t="str">
        <f>IFERROR(VLOOKUP(P223,'Listas de Valores 2'!$A$1:$B$25,2,0),"")</f>
        <v>Contratación Directa</v>
      </c>
      <c r="R223" s="18" t="s">
        <v>41</v>
      </c>
      <c r="S223" s="10" t="str">
        <f>IFERROR(VLOOKUP(R223,'Listas de Valores 2'!$K$1:$L$1000,2,0),"")</f>
        <v>Dirección De Tecnología</v>
      </c>
      <c r="T223" s="19">
        <f t="shared" si="3"/>
        <v>0.59444445402298851</v>
      </c>
      <c r="U223" s="28" t="s">
        <v>451</v>
      </c>
      <c r="V223" s="24" t="s">
        <v>45</v>
      </c>
      <c r="W223" s="167">
        <v>20686667</v>
      </c>
      <c r="X223" s="167">
        <v>14113333</v>
      </c>
    </row>
    <row r="224" spans="1:24" ht="135">
      <c r="A224" s="7" t="s">
        <v>826</v>
      </c>
      <c r="B224" s="9" t="s">
        <v>827</v>
      </c>
      <c r="C224" s="9" t="s">
        <v>828</v>
      </c>
      <c r="D224" s="11"/>
      <c r="E224" s="12">
        <f>COUNTIFS('Modificaciones al contrato'!A:A,"ADICIÓN",'Modificaciones al contrato'!B:B,A224)</f>
        <v>0</v>
      </c>
      <c r="F224" s="13">
        <f>SUMIF('Modificaciones al contrato'!B:B,A224,'Modificaciones al contrato'!F:F)</f>
        <v>0</v>
      </c>
      <c r="G224" s="13" t="s">
        <v>2711</v>
      </c>
      <c r="H224" s="9" t="s">
        <v>829</v>
      </c>
      <c r="I224" s="8">
        <v>45384</v>
      </c>
      <c r="J224" s="8">
        <v>45748</v>
      </c>
      <c r="K224" s="15">
        <f>COUNTIFS('Modificaciones al contrato'!A:A,"PRORROGA",'Modificaciones al contrato'!B:B,A224)</f>
        <v>0</v>
      </c>
      <c r="L224" s="16">
        <v>45748</v>
      </c>
      <c r="M224" s="15">
        <f>COUNTIFS('Modificaciones al contrato'!A:A,"SUSPENSIÓN",'Modificaciones al contrato'!B:B,A224)</f>
        <v>0</v>
      </c>
      <c r="N224" s="15">
        <f>COUNTIFS('Modificaciones al contrato'!A:A,"REANUDACIÓN",'Modificaciones al contrato'!B:B,A224)</f>
        <v>0</v>
      </c>
      <c r="O224" s="15">
        <f>COUNTIFS('Modificaciones al contrato'!A:A,"MODIFICACIÓN",'Modificaciones al contrato'!B:B,A224)</f>
        <v>0</v>
      </c>
      <c r="P224" s="17" t="s">
        <v>195</v>
      </c>
      <c r="Q224" s="17" t="str">
        <f>IFERROR(VLOOKUP(P224,'Listas de Valores 2'!$A$1:$B$25,2,0),"")</f>
        <v>Convenio</v>
      </c>
      <c r="R224" s="18"/>
      <c r="S224" s="10" t="str">
        <f>IFERROR(VLOOKUP(R224,'Listas de Valores 2'!$K$1:$L$1000,2,0),"")</f>
        <v/>
      </c>
      <c r="T224" s="169" t="s">
        <v>57</v>
      </c>
      <c r="U224" s="28" t="s">
        <v>451</v>
      </c>
      <c r="V224" s="24" t="s">
        <v>45</v>
      </c>
      <c r="W224" s="167">
        <v>0</v>
      </c>
      <c r="X224" s="167">
        <v>0</v>
      </c>
    </row>
    <row r="225" spans="1:24" ht="90">
      <c r="A225" s="7" t="s">
        <v>830</v>
      </c>
      <c r="B225" s="9" t="s">
        <v>831</v>
      </c>
      <c r="C225" s="9" t="s">
        <v>832</v>
      </c>
      <c r="D225" s="11">
        <v>24000000</v>
      </c>
      <c r="E225" s="12">
        <f>COUNTIFS('Modificaciones al contrato'!A:A,"ADICIÓN",'Modificaciones al contrato'!B:B,A225)</f>
        <v>1</v>
      </c>
      <c r="F225" s="13">
        <f>SUMIF('Modificaciones al contrato'!B:B,A225,'Modificaciones al contrato'!F:F)</f>
        <v>12000000</v>
      </c>
      <c r="G225" s="13">
        <v>36000000</v>
      </c>
      <c r="H225" s="9" t="s">
        <v>833</v>
      </c>
      <c r="I225" s="31">
        <v>45336</v>
      </c>
      <c r="J225" s="31">
        <v>45456</v>
      </c>
      <c r="K225" s="14">
        <f>COUNTIFS('Modificaciones al contrato'!A:A,"PRORROGA",'Modificaciones al contrato'!B:B,A225)</f>
        <v>1</v>
      </c>
      <c r="L225" s="35">
        <v>45517</v>
      </c>
      <c r="M225" s="14">
        <f>COUNTIFS('Modificaciones al contrato'!A:A,"SUSPENSIÓN",'Modificaciones al contrato'!B:B,A225)</f>
        <v>0</v>
      </c>
      <c r="N225" s="14">
        <f>COUNTIFS('Modificaciones al contrato'!A:A,"REANUDACIÓN",'Modificaciones al contrato'!B:B,A225)</f>
        <v>0</v>
      </c>
      <c r="O225" s="14">
        <f>COUNTIFS('Modificaciones al contrato'!A:A,"MODIFICACIÓN",'Modificaciones al contrato'!B:B,A225)</f>
        <v>0</v>
      </c>
      <c r="P225" s="17" t="s">
        <v>40</v>
      </c>
      <c r="Q225" s="17" t="str">
        <f>IFERROR(VLOOKUP(P225,'Listas de Valores 2'!$A$1:$B$25,2,0),"")</f>
        <v>Contratación Directa</v>
      </c>
      <c r="R225" s="18" t="s">
        <v>210</v>
      </c>
      <c r="S225" s="10" t="str">
        <f>IFERROR(VLOOKUP(R225,'Listas de Valores 2'!$K$1:$L$1000,2,0),"")</f>
        <v>Vicerrectoría Administrativa Y Financiera</v>
      </c>
      <c r="T225" s="19">
        <f t="shared" si="3"/>
        <v>0.59444444444444444</v>
      </c>
      <c r="U225" s="28" t="s">
        <v>451</v>
      </c>
      <c r="V225" s="24" t="s">
        <v>45</v>
      </c>
      <c r="W225" s="167">
        <v>21400000</v>
      </c>
      <c r="X225" s="167">
        <v>14600000</v>
      </c>
    </row>
    <row r="226" spans="1:24" ht="45">
      <c r="A226" s="7" t="s">
        <v>834</v>
      </c>
      <c r="B226" s="9" t="s">
        <v>835</v>
      </c>
      <c r="C226" s="9" t="s">
        <v>836</v>
      </c>
      <c r="D226" s="11">
        <v>11417368</v>
      </c>
      <c r="E226" s="12">
        <f>COUNTIFS('Modificaciones al contrato'!A:A,"ADICIÓN",'Modificaciones al contrato'!B:B,A226)</f>
        <v>1</v>
      </c>
      <c r="F226" s="13">
        <f>SUMIF('Modificaciones al contrato'!B:B,A226,'Modificaciones al contrato'!F:F)</f>
        <v>2378618</v>
      </c>
      <c r="G226" s="13">
        <v>13795986</v>
      </c>
      <c r="H226" s="9" t="s">
        <v>637</v>
      </c>
      <c r="I226" s="31">
        <v>45336</v>
      </c>
      <c r="J226" s="31">
        <v>45456</v>
      </c>
      <c r="K226" s="14">
        <f>COUNTIFS('Modificaciones al contrato'!A:A,"PRORROGA",'Modificaciones al contrato'!B:B,A226)</f>
        <v>1</v>
      </c>
      <c r="L226" s="35">
        <v>45481</v>
      </c>
      <c r="M226" s="14">
        <f>COUNTIFS('Modificaciones al contrato'!A:A,"SUSPENSIÓN",'Modificaciones al contrato'!B:B,A226)</f>
        <v>0</v>
      </c>
      <c r="N226" s="14">
        <f>COUNTIFS('Modificaciones al contrato'!A:A,"REANUDACIÓN",'Modificaciones al contrato'!B:B,A226)</f>
        <v>0</v>
      </c>
      <c r="O226" s="14">
        <f>COUNTIFS('Modificaciones al contrato'!A:A,"MODIFICACIÓN",'Modificaciones al contrato'!B:B,A226)</f>
        <v>0</v>
      </c>
      <c r="P226" s="17" t="s">
        <v>40</v>
      </c>
      <c r="Q226" s="17" t="str">
        <f>IFERROR(VLOOKUP(P226,'Listas de Valores 2'!$A$1:$B$25,2,0),"")</f>
        <v>Contratación Directa</v>
      </c>
      <c r="R226" s="18" t="s">
        <v>106</v>
      </c>
      <c r="S226" s="10" t="str">
        <f>IFERROR(VLOOKUP(R226,'Listas de Valores 2'!$K$1:$L$1000,2,0),"")</f>
        <v>Secretaría General</v>
      </c>
      <c r="T226" s="19">
        <f t="shared" si="3"/>
        <v>0.73793101848610165</v>
      </c>
      <c r="U226" s="28" t="s">
        <v>451</v>
      </c>
      <c r="V226" s="24" t="s">
        <v>45</v>
      </c>
      <c r="W226" s="167">
        <v>10180486</v>
      </c>
      <c r="X226" s="167">
        <v>3615500</v>
      </c>
    </row>
    <row r="227" spans="1:24" ht="90">
      <c r="A227" s="7" t="s">
        <v>837</v>
      </c>
      <c r="B227" s="9" t="s">
        <v>838</v>
      </c>
      <c r="C227" s="9" t="s">
        <v>839</v>
      </c>
      <c r="D227" s="11">
        <v>9511368</v>
      </c>
      <c r="E227" s="12">
        <f>COUNTIFS('Modificaciones al contrato'!A:A,"ADICIÓN",'Modificaciones al contrato'!B:B,A227)</f>
        <v>1</v>
      </c>
      <c r="F227" s="13">
        <f>SUMIF('Modificaciones al contrato'!B:B,A227,'Modificaciones al contrato'!F:F)</f>
        <v>4755684</v>
      </c>
      <c r="G227" s="13">
        <v>14267052</v>
      </c>
      <c r="H227" s="9" t="s">
        <v>351</v>
      </c>
      <c r="I227" s="39">
        <v>45337</v>
      </c>
      <c r="J227" s="31">
        <v>45457</v>
      </c>
      <c r="K227" s="15">
        <f>COUNTIFS('Modificaciones al contrato'!A:A,"PRORROGA",'Modificaciones al contrato'!B:B,A227)</f>
        <v>1</v>
      </c>
      <c r="L227" s="16">
        <v>45518</v>
      </c>
      <c r="M227" s="15">
        <f>COUNTIFS('Modificaciones al contrato'!A:A,"SUSPENSIÓN",'Modificaciones al contrato'!B:B,A227)</f>
        <v>0</v>
      </c>
      <c r="N227" s="15">
        <f>COUNTIFS('Modificaciones al contrato'!A:A,"REANUDACIÓN",'Modificaciones al contrato'!B:B,A227)</f>
        <v>0</v>
      </c>
      <c r="O227" s="15">
        <f>COUNTIFS('Modificaciones al contrato'!A:A,"MODIFICACIÓN",'Modificaciones al contrato'!B:B,A227)</f>
        <v>0</v>
      </c>
      <c r="P227" s="17" t="s">
        <v>40</v>
      </c>
      <c r="Q227" s="17" t="str">
        <f>IFERROR(VLOOKUP(P227,'Listas de Valores 2'!$A$1:$B$25,2,0),"")</f>
        <v>Contratación Directa</v>
      </c>
      <c r="R227" s="18" t="s">
        <v>510</v>
      </c>
      <c r="S227" s="10" t="str">
        <f>IFERROR(VLOOKUP(R227,'Listas de Valores 2'!$K$1:$L$1000,2,0),"")</f>
        <v>Vicerrectoría Académica</v>
      </c>
      <c r="T227" s="19">
        <f t="shared" si="3"/>
        <v>0.588888860852263</v>
      </c>
      <c r="U227" s="28" t="s">
        <v>451</v>
      </c>
      <c r="V227" s="24" t="s">
        <v>45</v>
      </c>
      <c r="W227" s="167">
        <v>8401708</v>
      </c>
      <c r="X227" s="167">
        <v>5865344</v>
      </c>
    </row>
    <row r="228" spans="1:24" ht="45">
      <c r="A228" s="7" t="s">
        <v>841</v>
      </c>
      <c r="B228" s="9" t="s">
        <v>842</v>
      </c>
      <c r="C228" s="9" t="s">
        <v>843</v>
      </c>
      <c r="D228" s="11">
        <v>17037024</v>
      </c>
      <c r="E228" s="12">
        <f>COUNTIFS('Modificaciones al contrato'!A:A,"ADICIÓN",'Modificaciones al contrato'!B:B,A228)</f>
        <v>0</v>
      </c>
      <c r="F228" s="13">
        <f>SUMIF('Modificaciones al contrato'!B:B,A228,'Modificaciones al contrato'!F:F)</f>
        <v>0</v>
      </c>
      <c r="G228" s="13">
        <v>17037024</v>
      </c>
      <c r="H228" s="9" t="s">
        <v>728</v>
      </c>
      <c r="I228" s="39">
        <v>45337</v>
      </c>
      <c r="J228" s="31">
        <v>45457</v>
      </c>
      <c r="K228" s="14">
        <f>COUNTIFS('Modificaciones al contrato'!A:A,"PRORROGA",'Modificaciones al contrato'!B:B,A228)</f>
        <v>0</v>
      </c>
      <c r="L228" s="35">
        <v>45457</v>
      </c>
      <c r="M228" s="14">
        <f>COUNTIFS('Modificaciones al contrato'!A:A,"SUSPENSIÓN",'Modificaciones al contrato'!B:B,A228)</f>
        <v>0</v>
      </c>
      <c r="N228" s="14">
        <f>COUNTIFS('Modificaciones al contrato'!A:A,"REANUDACIÓN",'Modificaciones al contrato'!B:B,A228)</f>
        <v>0</v>
      </c>
      <c r="O228" s="14">
        <f>COUNTIFS('Modificaciones al contrato'!A:A,"MODIFICACIÓN",'Modificaciones al contrato'!B:B,A228)</f>
        <v>0</v>
      </c>
      <c r="P228" s="17" t="s">
        <v>40</v>
      </c>
      <c r="Q228" s="17" t="str">
        <f>IFERROR(VLOOKUP(P228,'Listas de Valores 2'!$A$1:$B$25,2,0),"")</f>
        <v>Contratación Directa</v>
      </c>
      <c r="R228" s="18" t="s">
        <v>510</v>
      </c>
      <c r="S228" s="10" t="str">
        <f>IFERROR(VLOOKUP(R228,'Listas de Valores 2'!$K$1:$L$1000,2,0),"")</f>
        <v>Vicerrectoría Académica</v>
      </c>
      <c r="T228" s="19">
        <f t="shared" si="3"/>
        <v>0.88333332159419387</v>
      </c>
      <c r="U228" s="28" t="s">
        <v>451</v>
      </c>
      <c r="V228" s="24" t="s">
        <v>45</v>
      </c>
      <c r="W228" s="167">
        <v>15049371</v>
      </c>
      <c r="X228" s="167">
        <v>1987653</v>
      </c>
    </row>
    <row r="229" spans="1:24" ht="60">
      <c r="A229" s="7" t="s">
        <v>845</v>
      </c>
      <c r="B229" s="9" t="s">
        <v>846</v>
      </c>
      <c r="C229" s="9" t="s">
        <v>847</v>
      </c>
      <c r="D229" s="11">
        <v>101557756</v>
      </c>
      <c r="E229" s="12">
        <f>COUNTIFS('Modificaciones al contrato'!A:A,"ADICIÓN",'Modificaciones al contrato'!B:B,A229)</f>
        <v>0</v>
      </c>
      <c r="F229" s="13">
        <f>SUMIF('Modificaciones al contrato'!B:B,A229,'Modificaciones al contrato'!F:F)</f>
        <v>0</v>
      </c>
      <c r="G229" s="13">
        <v>101557756</v>
      </c>
      <c r="H229" s="9" t="s">
        <v>848</v>
      </c>
      <c r="I229" s="8">
        <v>45334</v>
      </c>
      <c r="J229" s="31">
        <v>45707</v>
      </c>
      <c r="K229" s="14">
        <f>COUNTIFS('Modificaciones al contrato'!A:A,"PRORROGA",'Modificaciones al contrato'!B:B,A229)</f>
        <v>0</v>
      </c>
      <c r="L229" s="35">
        <v>45707</v>
      </c>
      <c r="M229" s="14">
        <f>COUNTIFS('Modificaciones al contrato'!A:A,"SUSPENSIÓN",'Modificaciones al contrato'!B:B,A229)</f>
        <v>0</v>
      </c>
      <c r="N229" s="14">
        <f>COUNTIFS('Modificaciones al contrato'!A:A,"REANUDACIÓN",'Modificaciones al contrato'!B:B,A229)</f>
        <v>0</v>
      </c>
      <c r="O229" s="14">
        <f>COUNTIFS('Modificaciones al contrato'!A:A,"MODIFICACIÓN",'Modificaciones al contrato'!B:B,A229)</f>
        <v>0</v>
      </c>
      <c r="P229" s="17" t="s">
        <v>591</v>
      </c>
      <c r="Q229" s="17" t="str">
        <f>IFERROR(VLOOKUP(P229,'Listas de Valores 2'!$A$1:$B$25,2,0),"")</f>
        <v>Contratación Directa</v>
      </c>
      <c r="R229" s="18" t="s">
        <v>144</v>
      </c>
      <c r="S229" s="10" t="str">
        <f>IFERROR(VLOOKUP(R229,'Listas de Valores 2'!$K$1:$L$1000,2,0),"")</f>
        <v>Dirección De Tecnología</v>
      </c>
      <c r="T229" s="19">
        <f t="shared" si="3"/>
        <v>0.8145030400238461</v>
      </c>
      <c r="U229" s="17" t="s">
        <v>57</v>
      </c>
      <c r="V229" s="24" t="s">
        <v>45</v>
      </c>
      <c r="W229" s="167">
        <v>82719101</v>
      </c>
      <c r="X229" s="167">
        <v>0</v>
      </c>
    </row>
    <row r="230" spans="1:24" ht="75">
      <c r="A230" s="7" t="s">
        <v>849</v>
      </c>
      <c r="B230" s="9" t="s">
        <v>850</v>
      </c>
      <c r="C230" s="9" t="s">
        <v>851</v>
      </c>
      <c r="D230" s="11">
        <v>20000000</v>
      </c>
      <c r="E230" s="12">
        <f>COUNTIFS('Modificaciones al contrato'!A:A,"ADICIÓN",'Modificaciones al contrato'!B:B,A230)</f>
        <v>1</v>
      </c>
      <c r="F230" s="13">
        <f>SUMIF('Modificaciones al contrato'!B:B,A230,'Modificaciones al contrato'!F:F)</f>
        <v>10000000</v>
      </c>
      <c r="G230" s="13">
        <v>30000000</v>
      </c>
      <c r="H230" s="9" t="s">
        <v>852</v>
      </c>
      <c r="I230" s="31">
        <v>45336</v>
      </c>
      <c r="J230" s="31">
        <v>45456</v>
      </c>
      <c r="K230" s="14">
        <f>COUNTIFS('Modificaciones al contrato'!A:A,"PRORROGA",'Modificaciones al contrato'!B:B,A230)</f>
        <v>1</v>
      </c>
      <c r="L230" s="35">
        <v>45517</v>
      </c>
      <c r="M230" s="14">
        <f>COUNTIFS('Modificaciones al contrato'!A:A,"SUSPENSIÓN",'Modificaciones al contrato'!B:B,A230)</f>
        <v>0</v>
      </c>
      <c r="N230" s="14">
        <f>COUNTIFS('Modificaciones al contrato'!A:A,"REANUDACIÓN",'Modificaciones al contrato'!B:B,A230)</f>
        <v>0</v>
      </c>
      <c r="O230" s="14">
        <f>COUNTIFS('Modificaciones al contrato'!A:A,"MODIFICACIÓN",'Modificaciones al contrato'!B:B,A230)</f>
        <v>0</v>
      </c>
      <c r="P230" s="17" t="s">
        <v>40</v>
      </c>
      <c r="Q230" s="17" t="str">
        <f>IFERROR(VLOOKUP(P230,'Listas de Valores 2'!$A$1:$B$25,2,0),"")</f>
        <v>Contratación Directa</v>
      </c>
      <c r="R230" s="18" t="s">
        <v>62</v>
      </c>
      <c r="S230" s="10" t="str">
        <f>IFERROR(VLOOKUP(R230,'Listas de Valores 2'!$K$1:$L$1000,2,0),"")</f>
        <v>Vicerrectoría Administrativa Y Financiera</v>
      </c>
      <c r="T230" s="19">
        <f t="shared" si="3"/>
        <v>0.5944444333333333</v>
      </c>
      <c r="U230" s="28" t="s">
        <v>451</v>
      </c>
      <c r="V230" s="24" t="s">
        <v>45</v>
      </c>
      <c r="W230" s="167">
        <v>17833333</v>
      </c>
      <c r="X230" s="167">
        <v>12166667</v>
      </c>
    </row>
    <row r="231" spans="1:24" ht="45">
      <c r="A231" s="7" t="s">
        <v>853</v>
      </c>
      <c r="B231" s="9" t="s">
        <v>701</v>
      </c>
      <c r="C231" s="9" t="s">
        <v>854</v>
      </c>
      <c r="D231" s="11">
        <v>15225216</v>
      </c>
      <c r="E231" s="12">
        <f>COUNTIFS('Modificaciones al contrato'!A:A,"ADICIÓN",'Modificaciones al contrato'!B:B,A231)</f>
        <v>1</v>
      </c>
      <c r="F231" s="13">
        <f>SUMIF('Modificaciones al contrato'!B:B,A231,'Modificaciones al contrato'!F:F)</f>
        <v>3171920</v>
      </c>
      <c r="G231" s="13">
        <v>18397136</v>
      </c>
      <c r="H231" s="9" t="s">
        <v>855</v>
      </c>
      <c r="I231" s="31">
        <v>45336</v>
      </c>
      <c r="J231" s="31">
        <v>45456</v>
      </c>
      <c r="K231" s="15">
        <f>COUNTIFS('Modificaciones al contrato'!A:A,"PRORROGA",'Modificaciones al contrato'!B:B,A231)</f>
        <v>1</v>
      </c>
      <c r="L231" s="16">
        <v>45481</v>
      </c>
      <c r="M231" s="15">
        <f>COUNTIFS('Modificaciones al contrato'!A:A,"SUSPENSIÓN",'Modificaciones al contrato'!B:B,A231)</f>
        <v>0</v>
      </c>
      <c r="N231" s="15">
        <f>COUNTIFS('Modificaciones al contrato'!A:A,"REANUDACIÓN",'Modificaciones al contrato'!B:B,A231)</f>
        <v>0</v>
      </c>
      <c r="O231" s="15">
        <f>COUNTIFS('Modificaciones al contrato'!A:A,"MODIFICACIÓN",'Modificaciones al contrato'!B:B,A231)</f>
        <v>0</v>
      </c>
      <c r="P231" s="17" t="s">
        <v>40</v>
      </c>
      <c r="Q231" s="17" t="str">
        <f>IFERROR(VLOOKUP(P231,'Listas de Valores 2'!$A$1:$B$25,2,0),"")</f>
        <v>Contratación Directa</v>
      </c>
      <c r="R231" s="18" t="s">
        <v>106</v>
      </c>
      <c r="S231" s="10" t="str">
        <f>IFERROR(VLOOKUP(R231,'Listas de Valores 2'!$K$1:$L$1000,2,0),"")</f>
        <v>Secretaría General</v>
      </c>
      <c r="T231" s="19">
        <f t="shared" si="3"/>
        <v>0.73793105622527333</v>
      </c>
      <c r="U231" s="28" t="s">
        <v>451</v>
      </c>
      <c r="V231" s="24" t="s">
        <v>45</v>
      </c>
      <c r="W231" s="167">
        <v>13575818</v>
      </c>
      <c r="X231" s="167">
        <v>4821318</v>
      </c>
    </row>
    <row r="232" spans="1:24" ht="45">
      <c r="A232" s="7" t="s">
        <v>856</v>
      </c>
      <c r="B232" s="9" t="s">
        <v>857</v>
      </c>
      <c r="C232" s="9" t="s">
        <v>858</v>
      </c>
      <c r="D232" s="11">
        <v>10199608</v>
      </c>
      <c r="E232" s="12">
        <f>COUNTIFS('Modificaciones al contrato'!A:A,"ADICIÓN",'Modificaciones al contrato'!B:B,A232)</f>
        <v>0</v>
      </c>
      <c r="F232" s="13">
        <f>SUMIF('Modificaciones al contrato'!B:B,A232,'Modificaciones al contrato'!F:F)</f>
        <v>0</v>
      </c>
      <c r="G232" s="13">
        <v>10199608</v>
      </c>
      <c r="H232" s="9" t="s">
        <v>637</v>
      </c>
      <c r="I232" s="31">
        <v>45337</v>
      </c>
      <c r="J232" s="31">
        <v>45457</v>
      </c>
      <c r="K232" s="14">
        <f>COUNTIFS('Modificaciones al contrato'!A:A,"PRORROGA",'Modificaciones al contrato'!B:B,A232)</f>
        <v>0</v>
      </c>
      <c r="L232" s="35">
        <v>45457</v>
      </c>
      <c r="M232" s="14">
        <f>COUNTIFS('Modificaciones al contrato'!A:A,"SUSPENSIÓN",'Modificaciones al contrato'!B:B,A232)</f>
        <v>0</v>
      </c>
      <c r="N232" s="14">
        <f>COUNTIFS('Modificaciones al contrato'!A:A,"REANUDACIÓN",'Modificaciones al contrato'!B:B,A232)</f>
        <v>0</v>
      </c>
      <c r="O232" s="14">
        <f>COUNTIFS('Modificaciones al contrato'!A:A,"MODIFICACIÓN",'Modificaciones al contrato'!B:B,A232)</f>
        <v>0</v>
      </c>
      <c r="P232" s="17" t="s">
        <v>40</v>
      </c>
      <c r="Q232" s="17" t="str">
        <f>IFERROR(VLOOKUP(P232,'Listas de Valores 2'!$A$1:$B$25,2,0),"")</f>
        <v>Contratación Directa</v>
      </c>
      <c r="R232" s="18" t="s">
        <v>106</v>
      </c>
      <c r="S232" s="10" t="str">
        <f>IFERROR(VLOOKUP(R232,'Listas de Valores 2'!$K$1:$L$1000,2,0),"")</f>
        <v>Secretaría General</v>
      </c>
      <c r="T232" s="19">
        <f t="shared" si="3"/>
        <v>0.38333335947812897</v>
      </c>
      <c r="U232" s="28" t="s">
        <v>451</v>
      </c>
      <c r="V232" s="24" t="s">
        <v>129</v>
      </c>
      <c r="W232" s="167">
        <v>3909850</v>
      </c>
      <c r="X232" s="167">
        <v>1019961</v>
      </c>
    </row>
    <row r="233" spans="1:24" ht="45">
      <c r="A233" s="7" t="s">
        <v>859</v>
      </c>
      <c r="B233" s="9" t="s">
        <v>860</v>
      </c>
      <c r="C233" s="9" t="s">
        <v>38</v>
      </c>
      <c r="D233" s="11">
        <v>23200000</v>
      </c>
      <c r="E233" s="12">
        <f>COUNTIFS('Modificaciones al contrato'!A:A,"ADICIÓN",'Modificaciones al contrato'!B:B,A233)</f>
        <v>1</v>
      </c>
      <c r="F233" s="13">
        <f>SUMIF('Modificaciones al contrato'!B:B,A233,'Modificaciones al contrato'!F:F)</f>
        <v>11600000</v>
      </c>
      <c r="G233" s="13">
        <v>34800000</v>
      </c>
      <c r="H233" s="9" t="s">
        <v>583</v>
      </c>
      <c r="I233" s="31">
        <v>45337</v>
      </c>
      <c r="J233" s="31">
        <v>45457</v>
      </c>
      <c r="K233" s="14">
        <f>COUNTIFS('Modificaciones al contrato'!A:A,"PRORROGA",'Modificaciones al contrato'!B:B,A233)</f>
        <v>1</v>
      </c>
      <c r="L233" s="35">
        <v>45518</v>
      </c>
      <c r="M233" s="14">
        <f>COUNTIFS('Modificaciones al contrato'!A:A,"SUSPENSIÓN",'Modificaciones al contrato'!B:B,A233)</f>
        <v>0</v>
      </c>
      <c r="N233" s="14">
        <f>COUNTIFS('Modificaciones al contrato'!A:A,"REANUDACIÓN",'Modificaciones al contrato'!B:B,A233)</f>
        <v>0</v>
      </c>
      <c r="O233" s="14">
        <f>COUNTIFS('Modificaciones al contrato'!A:A,"MODIFICACIÓN",'Modificaciones al contrato'!B:B,A233)</f>
        <v>0</v>
      </c>
      <c r="P233" s="17" t="s">
        <v>40</v>
      </c>
      <c r="Q233" s="17" t="str">
        <f>IFERROR(VLOOKUP(P233,'Listas de Valores 2'!$A$1:$B$25,2,0),"")</f>
        <v>Contratación Directa</v>
      </c>
      <c r="R233" s="18" t="s">
        <v>41</v>
      </c>
      <c r="S233" s="10" t="str">
        <f>IFERROR(VLOOKUP(R233,'Listas de Valores 2'!$K$1:$L$1000,2,0),"")</f>
        <v>Dirección De Tecnología</v>
      </c>
      <c r="T233" s="19">
        <f t="shared" si="3"/>
        <v>0.58888887931034484</v>
      </c>
      <c r="U233" s="28" t="s">
        <v>451</v>
      </c>
      <c r="V233" s="24" t="s">
        <v>45</v>
      </c>
      <c r="W233" s="167">
        <v>20493333</v>
      </c>
      <c r="X233" s="167">
        <v>14306667</v>
      </c>
    </row>
    <row r="234" spans="1:24" ht="45">
      <c r="A234" s="7" t="s">
        <v>861</v>
      </c>
      <c r="B234" s="9" t="s">
        <v>862</v>
      </c>
      <c r="C234" s="9" t="s">
        <v>779</v>
      </c>
      <c r="D234" s="11">
        <v>17037024</v>
      </c>
      <c r="E234" s="12">
        <f>COUNTIFS('Modificaciones al contrato'!A:A,"ADICIÓN",'Modificaciones al contrato'!B:B,A234)</f>
        <v>1</v>
      </c>
      <c r="F234" s="13">
        <f>SUMIF('Modificaciones al contrato'!B:B,A234,'Modificaciones al contrato'!F:F)</f>
        <v>8518512</v>
      </c>
      <c r="G234" s="13">
        <v>25555536</v>
      </c>
      <c r="H234" s="9" t="s">
        <v>583</v>
      </c>
      <c r="I234" s="31">
        <v>45337</v>
      </c>
      <c r="J234" s="31">
        <v>45457</v>
      </c>
      <c r="K234" s="14">
        <f>COUNTIFS('Modificaciones al contrato'!A:A,"PRORROGA",'Modificaciones al contrato'!B:B,A234)</f>
        <v>1</v>
      </c>
      <c r="L234" s="35">
        <v>45518</v>
      </c>
      <c r="M234" s="14">
        <f>COUNTIFS('Modificaciones al contrato'!A:A,"SUSPENSIÓN",'Modificaciones al contrato'!B:B,A234)</f>
        <v>0</v>
      </c>
      <c r="N234" s="14">
        <f>COUNTIFS('Modificaciones al contrato'!A:A,"REANUDACIÓN",'Modificaciones al contrato'!B:B,A234)</f>
        <v>0</v>
      </c>
      <c r="O234" s="14">
        <f>COUNTIFS('Modificaciones al contrato'!A:A,"MODIFICACIÓN",'Modificaciones al contrato'!B:B,A234)</f>
        <v>0</v>
      </c>
      <c r="P234" s="17" t="s">
        <v>40</v>
      </c>
      <c r="Q234" s="17" t="str">
        <f>IFERROR(VLOOKUP(P234,'Listas de Valores 2'!$A$1:$B$25,2,0),"")</f>
        <v>Contratación Directa</v>
      </c>
      <c r="R234" s="18" t="s">
        <v>41</v>
      </c>
      <c r="S234" s="10" t="str">
        <f>IFERROR(VLOOKUP(R234,'Listas de Valores 2'!$K$1:$L$1000,2,0),"")</f>
        <v>Dirección De Tecnología</v>
      </c>
      <c r="T234" s="19">
        <f t="shared" si="3"/>
        <v>0.58888888106279591</v>
      </c>
      <c r="U234" s="28" t="s">
        <v>451</v>
      </c>
      <c r="V234" s="24" t="s">
        <v>45</v>
      </c>
      <c r="W234" s="167">
        <v>15049371</v>
      </c>
      <c r="X234" s="167">
        <v>10506165</v>
      </c>
    </row>
    <row r="235" spans="1:24" ht="45">
      <c r="A235" s="7" t="s">
        <v>864</v>
      </c>
      <c r="B235" s="9" t="s">
        <v>865</v>
      </c>
      <c r="C235" s="9" t="s">
        <v>866</v>
      </c>
      <c r="D235" s="11">
        <v>17600000</v>
      </c>
      <c r="E235" s="12">
        <f>COUNTIFS('Modificaciones al contrato'!A:A,"ADICIÓN",'Modificaciones al contrato'!B:B,A235)</f>
        <v>1</v>
      </c>
      <c r="F235" s="13">
        <f>SUMIF('Modificaciones al contrato'!B:B,A235,'Modificaciones al contrato'!F:F)</f>
        <v>3960000</v>
      </c>
      <c r="G235" s="13">
        <v>21560000</v>
      </c>
      <c r="H235" s="9" t="s">
        <v>867</v>
      </c>
      <c r="I235" s="31">
        <v>45341</v>
      </c>
      <c r="J235" s="31">
        <v>45461</v>
      </c>
      <c r="K235" s="14">
        <f>COUNTIFS('Modificaciones al contrato'!A:A,"PRORROGA",'Modificaciones al contrato'!B:B,A235)</f>
        <v>1</v>
      </c>
      <c r="L235" s="35">
        <v>45488</v>
      </c>
      <c r="M235" s="14">
        <f>COUNTIFS('Modificaciones al contrato'!A:A,"SUSPENSIÓN",'Modificaciones al contrato'!B:B,A235)</f>
        <v>0</v>
      </c>
      <c r="N235" s="14">
        <f>COUNTIFS('Modificaciones al contrato'!A:A,"REANUDACIÓN",'Modificaciones al contrato'!B:B,A235)</f>
        <v>0</v>
      </c>
      <c r="O235" s="14">
        <f>COUNTIFS('Modificaciones al contrato'!A:A,"MODIFICACIÓN",'Modificaciones al contrato'!B:B,A235)</f>
        <v>0</v>
      </c>
      <c r="P235" s="17" t="s">
        <v>40</v>
      </c>
      <c r="Q235" s="17" t="str">
        <f>IFERROR(VLOOKUP(P235,'Listas de Valores 2'!$A$1:$B$25,2,0),"")</f>
        <v>Contratación Directa</v>
      </c>
      <c r="R235" s="18" t="s">
        <v>291</v>
      </c>
      <c r="S235" s="10" t="str">
        <f>IFERROR(VLOOKUP(R235,'Listas de Valores 2'!$K$1:$L$1000,2,0),"")</f>
        <v>Secretaría General</v>
      </c>
      <c r="T235" s="19">
        <f t="shared" si="3"/>
        <v>0.69387755102040816</v>
      </c>
      <c r="U235" s="28" t="s">
        <v>451</v>
      </c>
      <c r="V235" s="24" t="s">
        <v>45</v>
      </c>
      <c r="W235" s="167">
        <v>14960000</v>
      </c>
      <c r="X235" s="167">
        <v>6600000</v>
      </c>
    </row>
    <row r="236" spans="1:24" ht="45">
      <c r="A236" s="7" t="s">
        <v>869</v>
      </c>
      <c r="B236" s="9" t="s">
        <v>870</v>
      </c>
      <c r="C236" s="9" t="s">
        <v>871</v>
      </c>
      <c r="D236" s="11">
        <v>5000000</v>
      </c>
      <c r="E236" s="12">
        <f>COUNTIFS('Modificaciones al contrato'!A:A,"ADICIÓN",'Modificaciones al contrato'!B:B,A236)</f>
        <v>0</v>
      </c>
      <c r="F236" s="13">
        <f>SUMIF('Modificaciones al contrato'!B:B,A236,'Modificaciones al contrato'!F:F)</f>
        <v>0</v>
      </c>
      <c r="G236" s="13">
        <v>5000000</v>
      </c>
      <c r="H236" s="9" t="s">
        <v>872</v>
      </c>
      <c r="I236" s="31">
        <v>45348</v>
      </c>
      <c r="J236" s="31">
        <v>45529</v>
      </c>
      <c r="K236" s="14">
        <f>COUNTIFS('Modificaciones al contrato'!A:A,"PRORROGA",'Modificaciones al contrato'!B:B,A236)</f>
        <v>0</v>
      </c>
      <c r="L236" s="35">
        <v>45529</v>
      </c>
      <c r="M236" s="14">
        <f>COUNTIFS('Modificaciones al contrato'!A:A,"SUSPENSIÓN",'Modificaciones al contrato'!B:B,A236)</f>
        <v>0</v>
      </c>
      <c r="N236" s="14">
        <f>COUNTIFS('Modificaciones al contrato'!A:A,"REANUDACIÓN",'Modificaciones al contrato'!B:B,A236)</f>
        <v>0</v>
      </c>
      <c r="O236" s="14">
        <f>COUNTIFS('Modificaciones al contrato'!A:A,"MODIFICACIÓN",'Modificaciones al contrato'!B:B,A236)</f>
        <v>0</v>
      </c>
      <c r="P236" s="17" t="s">
        <v>247</v>
      </c>
      <c r="Q236" s="17" t="str">
        <f>IFERROR(VLOOKUP(P236,'Listas de Valores 2'!$A$1:$B$25,2,0),"")</f>
        <v>Contratación Directa</v>
      </c>
      <c r="R236" s="18" t="s">
        <v>291</v>
      </c>
      <c r="S236" s="10" t="str">
        <f>IFERROR(VLOOKUP(R236,'Listas de Valores 2'!$K$1:$L$1000,2,0),"")</f>
        <v>Secretaría General</v>
      </c>
      <c r="T236" s="19">
        <f t="shared" si="3"/>
        <v>0.242254</v>
      </c>
      <c r="U236" s="28" t="s">
        <v>451</v>
      </c>
      <c r="V236" s="24" t="s">
        <v>45</v>
      </c>
      <c r="W236" s="167">
        <v>1211270</v>
      </c>
      <c r="X236" s="167">
        <v>3788730</v>
      </c>
    </row>
    <row r="237" spans="1:24" ht="75">
      <c r="A237" s="7" t="s">
        <v>874</v>
      </c>
      <c r="B237" s="9" t="s">
        <v>875</v>
      </c>
      <c r="C237" s="9" t="s">
        <v>876</v>
      </c>
      <c r="D237" s="11">
        <v>23200000</v>
      </c>
      <c r="E237" s="12">
        <f>COUNTIFS('Modificaciones al contrato'!A:A,"ADICIÓN",'Modificaciones al contrato'!B:B,A237)</f>
        <v>1</v>
      </c>
      <c r="F237" s="13">
        <f>SUMIF('Modificaciones al contrato'!B:B,A237,'Modificaciones al contrato'!F:F)</f>
        <v>11600000</v>
      </c>
      <c r="G237" s="13">
        <v>34800000</v>
      </c>
      <c r="H237" s="9" t="s">
        <v>877</v>
      </c>
      <c r="I237" s="31">
        <v>45342</v>
      </c>
      <c r="J237" s="31">
        <v>45462</v>
      </c>
      <c r="K237" s="14">
        <f>COUNTIFS('Modificaciones al contrato'!A:A,"PRORROGA",'Modificaciones al contrato'!B:B,A237)</f>
        <v>1</v>
      </c>
      <c r="L237" s="35">
        <v>45523</v>
      </c>
      <c r="M237" s="14">
        <f>COUNTIFS('Modificaciones al contrato'!A:A,"SUSPENSIÓN",'Modificaciones al contrato'!B:B,A237)</f>
        <v>0</v>
      </c>
      <c r="N237" s="14">
        <f>COUNTIFS('Modificaciones al contrato'!A:A,"REANUDACIÓN",'Modificaciones al contrato'!B:B,A237)</f>
        <v>0</v>
      </c>
      <c r="O237" s="14">
        <f>COUNTIFS('Modificaciones al contrato'!A:A,"MODIFICACIÓN",'Modificaciones al contrato'!B:B,A237)</f>
        <v>1</v>
      </c>
      <c r="P237" s="17" t="s">
        <v>40</v>
      </c>
      <c r="Q237" s="17" t="str">
        <f>IFERROR(VLOOKUP(P237,'Listas de Valores 2'!$A$1:$B$25,2,0),"")</f>
        <v>Contratación Directa</v>
      </c>
      <c r="R237" s="18" t="s">
        <v>314</v>
      </c>
      <c r="S237" s="10" t="str">
        <f>IFERROR(VLOOKUP(R237,'Listas de Valores 2'!$K$1:$L$1000,2,0),"")</f>
        <v>Vicerrectoría Administrativa Y Financiera</v>
      </c>
      <c r="T237" s="19">
        <f t="shared" si="3"/>
        <v>0.56111112068965519</v>
      </c>
      <c r="U237" s="28" t="s">
        <v>451</v>
      </c>
      <c r="V237" s="24" t="s">
        <v>45</v>
      </c>
      <c r="W237" s="167">
        <v>19526667</v>
      </c>
      <c r="X237" s="167">
        <v>15273333</v>
      </c>
    </row>
    <row r="238" spans="1:24" ht="45">
      <c r="A238" s="7" t="s">
        <v>879</v>
      </c>
      <c r="B238" s="9" t="s">
        <v>880</v>
      </c>
      <c r="C238" s="9" t="s">
        <v>881</v>
      </c>
      <c r="D238" s="11">
        <v>11417368</v>
      </c>
      <c r="E238" s="12">
        <f>COUNTIFS('Modificaciones al contrato'!A:A,"ADICIÓN",'Modificaciones al contrato'!B:B,A238)</f>
        <v>1</v>
      </c>
      <c r="F238" s="13">
        <f>SUMIF('Modificaciones al contrato'!B:B,A238,'Modificaciones al contrato'!F:F)</f>
        <v>2568908</v>
      </c>
      <c r="G238" s="13">
        <v>13986276</v>
      </c>
      <c r="H238" s="9" t="s">
        <v>637</v>
      </c>
      <c r="I238" s="31">
        <v>45341</v>
      </c>
      <c r="J238" s="31">
        <v>45461</v>
      </c>
      <c r="K238" s="14">
        <f>COUNTIFS('Modificaciones al contrato'!A:A,"PRORROGA",'Modificaciones al contrato'!B:B,A238)</f>
        <v>1</v>
      </c>
      <c r="L238" s="35">
        <v>45488</v>
      </c>
      <c r="M238" s="14">
        <f>COUNTIFS('Modificaciones al contrato'!A:A,"SUSPENSIÓN",'Modificaciones al contrato'!B:B,A238)</f>
        <v>0</v>
      </c>
      <c r="N238" s="14">
        <f>COUNTIFS('Modificaciones al contrato'!A:A,"REANUDACIÓN",'Modificaciones al contrato'!B:B,A238)</f>
        <v>0</v>
      </c>
      <c r="O238" s="14">
        <f>COUNTIFS('Modificaciones al contrato'!A:A,"MODIFICACIÓN",'Modificaciones al contrato'!B:B,A238)</f>
        <v>0</v>
      </c>
      <c r="P238" s="17" t="s">
        <v>40</v>
      </c>
      <c r="Q238" s="17" t="str">
        <f>IFERROR(VLOOKUP(P238,'Listas de Valores 2'!$A$1:$B$25,2,0),"")</f>
        <v>Contratación Directa</v>
      </c>
      <c r="R238" s="18" t="s">
        <v>106</v>
      </c>
      <c r="S238" s="10" t="str">
        <f>IFERROR(VLOOKUP(R238,'Listas de Valores 2'!$K$1:$L$1000,2,0),"")</f>
        <v>Secretaría General</v>
      </c>
      <c r="T238" s="19">
        <f t="shared" si="3"/>
        <v>0.69387755539787721</v>
      </c>
      <c r="U238" s="28" t="s">
        <v>451</v>
      </c>
      <c r="V238" s="24" t="s">
        <v>45</v>
      </c>
      <c r="W238" s="167">
        <v>9704763</v>
      </c>
      <c r="X238" s="167">
        <v>4281513</v>
      </c>
    </row>
    <row r="239" spans="1:24" ht="60">
      <c r="A239" s="7" t="s">
        <v>883</v>
      </c>
      <c r="B239" s="9" t="s">
        <v>884</v>
      </c>
      <c r="C239" s="9" t="s">
        <v>885</v>
      </c>
      <c r="D239" s="11">
        <v>11312999</v>
      </c>
      <c r="E239" s="12">
        <f>COUNTIFS('Modificaciones al contrato'!A:A,"ADICIÓN",'Modificaciones al contrato'!B:B,A239)</f>
        <v>0</v>
      </c>
      <c r="F239" s="13">
        <f>SUMIF('Modificaciones al contrato'!B:B,A239,'Modificaciones al contrato'!F:F)</f>
        <v>0</v>
      </c>
      <c r="G239" s="13">
        <v>11312999</v>
      </c>
      <c r="H239" s="9" t="s">
        <v>886</v>
      </c>
      <c r="I239" s="31">
        <v>45341</v>
      </c>
      <c r="J239" s="31">
        <v>45447</v>
      </c>
      <c r="K239" s="14">
        <f>COUNTIFS('Modificaciones al contrato'!A:A,"PRORROGA",'Modificaciones al contrato'!B:B,A239)</f>
        <v>0</v>
      </c>
      <c r="L239" s="35">
        <v>45447</v>
      </c>
      <c r="M239" s="14">
        <f>COUNTIFS('Modificaciones al contrato'!A:A,"SUSPENSIÓN",'Modificaciones al contrato'!B:B,A239)</f>
        <v>0</v>
      </c>
      <c r="N239" s="14">
        <f>COUNTIFS('Modificaciones al contrato'!A:A,"REANUDACIÓN",'Modificaciones al contrato'!B:B,A239)</f>
        <v>0</v>
      </c>
      <c r="O239" s="14">
        <f>COUNTIFS('Modificaciones al contrato'!A:A,"MODIFICACIÓN",'Modificaciones al contrato'!B:B,A239)</f>
        <v>0</v>
      </c>
      <c r="P239" s="17" t="s">
        <v>40</v>
      </c>
      <c r="Q239" s="17" t="str">
        <f>IFERROR(VLOOKUP(P239,'Listas de Valores 2'!$A$1:$B$25,2,0),"")</f>
        <v>Contratación Directa</v>
      </c>
      <c r="R239" s="18" t="s">
        <v>329</v>
      </c>
      <c r="S239" s="10" t="str">
        <f>IFERROR(VLOOKUP(R239,'Listas de Valores 2'!$K$1:$L$1000,2,0),"")</f>
        <v>Vicerrectoría De Extensión</v>
      </c>
      <c r="T239" s="19">
        <f t="shared" si="3"/>
        <v>0.95327109990905157</v>
      </c>
      <c r="U239" s="28" t="s">
        <v>451</v>
      </c>
      <c r="V239" s="24" t="s">
        <v>45</v>
      </c>
      <c r="W239" s="167">
        <v>10784355</v>
      </c>
      <c r="X239" s="167">
        <v>6132279</v>
      </c>
    </row>
    <row r="240" spans="1:24" ht="90">
      <c r="A240" s="7" t="s">
        <v>888</v>
      </c>
      <c r="B240" s="9" t="s">
        <v>889</v>
      </c>
      <c r="C240" s="9" t="s">
        <v>890</v>
      </c>
      <c r="D240" s="11">
        <v>6000000</v>
      </c>
      <c r="E240" s="12">
        <f>COUNTIFS('Modificaciones al contrato'!A:A,"ADICIÓN",'Modificaciones al contrato'!B:B,A240)</f>
        <v>0</v>
      </c>
      <c r="F240" s="13">
        <f>SUMIF('Modificaciones al contrato'!B:B,A240,'Modificaciones al contrato'!F:F)</f>
        <v>0</v>
      </c>
      <c r="G240" s="13">
        <v>6000000</v>
      </c>
      <c r="H240" s="9" t="s">
        <v>745</v>
      </c>
      <c r="I240" s="31">
        <v>45342</v>
      </c>
      <c r="J240" s="31">
        <v>45462</v>
      </c>
      <c r="K240" s="14">
        <f>COUNTIFS('Modificaciones al contrato'!A:A,"PRORROGA",'Modificaciones al contrato'!B:B,A240)</f>
        <v>0</v>
      </c>
      <c r="L240" s="35">
        <v>45462</v>
      </c>
      <c r="M240" s="14">
        <f>COUNTIFS('Modificaciones al contrato'!A:A,"SUSPENSIÓN",'Modificaciones al contrato'!B:B,A240)</f>
        <v>0</v>
      </c>
      <c r="N240" s="14">
        <f>COUNTIFS('Modificaciones al contrato'!A:A,"REANUDACIÓN",'Modificaciones al contrato'!B:B,A240)</f>
        <v>0</v>
      </c>
      <c r="O240" s="14">
        <f>COUNTIFS('Modificaciones al contrato'!A:A,"MODIFICACIÓN",'Modificaciones al contrato'!B:B,A240)</f>
        <v>0</v>
      </c>
      <c r="P240" s="36" t="s">
        <v>40</v>
      </c>
      <c r="Q240" s="17" t="str">
        <f>IFERROR(VLOOKUP(P240,'Listas de Valores 2'!$A$1:$B$25,2,0),"")</f>
        <v>Contratación Directa</v>
      </c>
      <c r="R240" s="6" t="s">
        <v>796</v>
      </c>
      <c r="S240" s="10" t="str">
        <f>IFERROR(VLOOKUP(R240,'Listas de Valores 2'!$K$1:$L$1000,2,0),"")</f>
        <v>Vicerrectoría Académica</v>
      </c>
      <c r="T240" s="19">
        <f t="shared" si="3"/>
        <v>0.84166666666666667</v>
      </c>
      <c r="U240" s="28" t="s">
        <v>451</v>
      </c>
      <c r="V240" s="24" t="s">
        <v>45</v>
      </c>
      <c r="W240" s="167">
        <v>5050000</v>
      </c>
      <c r="X240" s="167">
        <v>950000</v>
      </c>
    </row>
    <row r="241" spans="1:24" ht="90">
      <c r="A241" s="7" t="s">
        <v>891</v>
      </c>
      <c r="B241" s="9" t="s">
        <v>892</v>
      </c>
      <c r="C241" s="9" t="s">
        <v>893</v>
      </c>
      <c r="D241" s="11">
        <v>47451383</v>
      </c>
      <c r="E241" s="12">
        <f>COUNTIFS('Modificaciones al contrato'!A:A,"ADICIÓN",'Modificaciones al contrato'!B:B,A241)</f>
        <v>0</v>
      </c>
      <c r="F241" s="13">
        <f>SUMIF('Modificaciones al contrato'!B:B,A241,'Modificaciones al contrato'!F:F)</f>
        <v>0</v>
      </c>
      <c r="G241" s="13">
        <v>47451383</v>
      </c>
      <c r="H241" s="9" t="s">
        <v>894</v>
      </c>
      <c r="I241" s="31">
        <v>45341</v>
      </c>
      <c r="J241" s="31">
        <v>45553</v>
      </c>
      <c r="K241" s="14">
        <f>COUNTIFS('Modificaciones al contrato'!A:A,"PRORROGA",'Modificaciones al contrato'!B:B,A241)</f>
        <v>0</v>
      </c>
      <c r="L241" s="35">
        <v>45553</v>
      </c>
      <c r="M241" s="14">
        <f>COUNTIFS('Modificaciones al contrato'!A:A,"SUSPENSIÓN",'Modificaciones al contrato'!B:B,A241)</f>
        <v>0</v>
      </c>
      <c r="N241" s="14">
        <f>COUNTIFS('Modificaciones al contrato'!A:A,"REANUDACIÓN",'Modificaciones al contrato'!B:B,A241)</f>
        <v>0</v>
      </c>
      <c r="O241" s="14">
        <f>COUNTIFS('Modificaciones al contrato'!A:A,"MODIFICACIÓN",'Modificaciones al contrato'!B:B,A241)</f>
        <v>0</v>
      </c>
      <c r="P241" s="17" t="s">
        <v>40</v>
      </c>
      <c r="Q241" s="17" t="str">
        <f>IFERROR(VLOOKUP(P241,'Listas de Valores 2'!$A$1:$B$25,2,0),"")</f>
        <v>Contratación Directa</v>
      </c>
      <c r="R241" s="18" t="s">
        <v>169</v>
      </c>
      <c r="S241" s="10" t="str">
        <f>IFERROR(VLOOKUP(R241,'Listas de Valores 2'!$K$1:$L$1000,2,0),"")</f>
        <v>Dirección De Tecnología</v>
      </c>
      <c r="T241" s="19">
        <f t="shared" si="3"/>
        <v>0.48571429414396627</v>
      </c>
      <c r="U241" s="28" t="s">
        <v>451</v>
      </c>
      <c r="V241" s="24" t="s">
        <v>45</v>
      </c>
      <c r="W241" s="167">
        <v>23047815</v>
      </c>
      <c r="X241" s="167">
        <v>24403568</v>
      </c>
    </row>
    <row r="242" spans="1:24" ht="60">
      <c r="A242" s="7" t="s">
        <v>896</v>
      </c>
      <c r="B242" s="9" t="s">
        <v>897</v>
      </c>
      <c r="C242" s="9" t="s">
        <v>898</v>
      </c>
      <c r="D242" s="11">
        <v>18000000</v>
      </c>
      <c r="E242" s="12">
        <f>COUNTIFS('Modificaciones al contrato'!A:A,"ADICIÓN",'Modificaciones al contrato'!B:B,A242)</f>
        <v>1</v>
      </c>
      <c r="F242" s="13">
        <f>SUMIF('Modificaciones al contrato'!B:B,A242,'Modificaciones al contrato'!F:F)</f>
        <v>9000000</v>
      </c>
      <c r="G242" s="13">
        <v>27000000</v>
      </c>
      <c r="H242" s="9" t="s">
        <v>899</v>
      </c>
      <c r="I242" s="31">
        <v>45343</v>
      </c>
      <c r="J242" s="31">
        <v>45432</v>
      </c>
      <c r="K242" s="14">
        <f>COUNTIFS('Modificaciones al contrato'!A:A,"PRORROGA",'Modificaciones al contrato'!B:B,A242)</f>
        <v>1</v>
      </c>
      <c r="L242" s="35">
        <v>45478</v>
      </c>
      <c r="M242" s="14">
        <f>COUNTIFS('Modificaciones al contrato'!A:A,"SUSPENSIÓN",'Modificaciones al contrato'!B:B,A242)</f>
        <v>0</v>
      </c>
      <c r="N242" s="14">
        <f>COUNTIFS('Modificaciones al contrato'!A:A,"REANUDACIÓN",'Modificaciones al contrato'!B:B,A242)</f>
        <v>0</v>
      </c>
      <c r="O242" s="14">
        <f>COUNTIFS('Modificaciones al contrato'!A:A,"MODIFICACIÓN",'Modificaciones al contrato'!B:B,A242)</f>
        <v>0</v>
      </c>
      <c r="P242" s="17" t="s">
        <v>40</v>
      </c>
      <c r="Q242" s="17" t="str">
        <f>IFERROR(VLOOKUP(P242,'Listas de Valores 2'!$A$1:$B$25,2,0),"")</f>
        <v>Contratación Directa</v>
      </c>
      <c r="R242" s="18" t="s">
        <v>210</v>
      </c>
      <c r="S242" s="10" t="str">
        <f>IFERROR(VLOOKUP(R242,'Listas de Valores 2'!$K$1:$L$1000,2,0),"")</f>
        <v>Vicerrectoría Administrativa Y Financiera</v>
      </c>
      <c r="T242" s="19">
        <f t="shared" si="3"/>
        <v>0.7407407407407407</v>
      </c>
      <c r="U242" s="28" t="s">
        <v>451</v>
      </c>
      <c r="V242" s="24" t="s">
        <v>45</v>
      </c>
      <c r="W242" s="167">
        <v>20000000</v>
      </c>
      <c r="X242" s="167">
        <v>7000000</v>
      </c>
    </row>
    <row r="243" spans="1:24" ht="45">
      <c r="A243" s="7" t="s">
        <v>900</v>
      </c>
      <c r="B243" s="9" t="s">
        <v>901</v>
      </c>
      <c r="C243" s="9" t="s">
        <v>902</v>
      </c>
      <c r="D243" s="11">
        <v>10199604</v>
      </c>
      <c r="E243" s="12">
        <f>COUNTIFS('Modificaciones al contrato'!A:A,"ADICIÓN",'Modificaciones al contrato'!B:B,A243)</f>
        <v>1</v>
      </c>
      <c r="F243" s="13">
        <f>SUMIF('Modificaciones al contrato'!B:B,A243,'Modificaciones al contrato'!F:F)</f>
        <v>2124918</v>
      </c>
      <c r="G243" s="13">
        <v>12324522</v>
      </c>
      <c r="H243" s="9" t="s">
        <v>637</v>
      </c>
      <c r="I243" s="31">
        <v>45343</v>
      </c>
      <c r="J243" s="31">
        <v>45463</v>
      </c>
      <c r="K243" s="14">
        <f>COUNTIFS('Modificaciones al contrato'!A:A,"PRORROGA",'Modificaciones al contrato'!B:B,A243)</f>
        <v>1</v>
      </c>
      <c r="L243" s="35">
        <v>45488</v>
      </c>
      <c r="M243" s="14">
        <f>COUNTIFS('Modificaciones al contrato'!A:A,"SUSPENSIÓN",'Modificaciones al contrato'!B:B,A243)</f>
        <v>0</v>
      </c>
      <c r="N243" s="14">
        <f>COUNTIFS('Modificaciones al contrato'!A:A,"REANUDACIÓN",'Modificaciones al contrato'!B:B,A243)</f>
        <v>0</v>
      </c>
      <c r="O243" s="14">
        <f>COUNTIFS('Modificaciones al contrato'!A:A,"MODIFICACIÓN",'Modificaciones al contrato'!B:B,A243)</f>
        <v>0</v>
      </c>
      <c r="P243" s="17" t="s">
        <v>40</v>
      </c>
      <c r="Q243" s="17" t="str">
        <f>IFERROR(VLOOKUP(P243,'Listas de Valores 2'!$A$1:$B$25,2,0),"")</f>
        <v>Contratación Directa</v>
      </c>
      <c r="R243" s="18" t="s">
        <v>56</v>
      </c>
      <c r="S243" s="10" t="str">
        <f>IFERROR(VLOOKUP(R243,'Listas de Valores 2'!$K$1:$L$1000,2,0),"")</f>
        <v>Secretaría General</v>
      </c>
      <c r="T243" s="19">
        <f t="shared" si="3"/>
        <v>0.68965514443481057</v>
      </c>
      <c r="U243" s="28" t="s">
        <v>451</v>
      </c>
      <c r="V243" s="24" t="s">
        <v>45</v>
      </c>
      <c r="W243" s="167">
        <v>8499670</v>
      </c>
      <c r="X243" s="167">
        <v>3824852</v>
      </c>
    </row>
    <row r="244" spans="1:24" ht="90">
      <c r="A244" s="7" t="s">
        <v>903</v>
      </c>
      <c r="B244" s="9" t="s">
        <v>904</v>
      </c>
      <c r="C244" s="9" t="s">
        <v>905</v>
      </c>
      <c r="D244" s="11">
        <v>22400000</v>
      </c>
      <c r="E244" s="12">
        <f>COUNTIFS('Modificaciones al contrato'!A:A,"ADICIÓN",'Modificaciones al contrato'!B:B,A244)</f>
        <v>1</v>
      </c>
      <c r="F244" s="13">
        <f>SUMIF('Modificaciones al contrato'!B:B,A244,'Modificaciones al contrato'!F:F)</f>
        <v>11200000</v>
      </c>
      <c r="G244" s="13">
        <v>33600000</v>
      </c>
      <c r="H244" s="9" t="s">
        <v>906</v>
      </c>
      <c r="I244" s="31">
        <v>45343</v>
      </c>
      <c r="J244" s="31">
        <v>45463</v>
      </c>
      <c r="K244" s="15">
        <f>COUNTIFS('Modificaciones al contrato'!A:A,"PRORROGA",'Modificaciones al contrato'!B:B,A244)</f>
        <v>1</v>
      </c>
      <c r="L244" s="16">
        <v>45524</v>
      </c>
      <c r="M244" s="15">
        <f>COUNTIFS('Modificaciones al contrato'!A:A,"SUSPENSIÓN",'Modificaciones al contrato'!B:B,A244)</f>
        <v>0</v>
      </c>
      <c r="N244" s="15">
        <f>COUNTIFS('Modificaciones al contrato'!A:A,"REANUDACIÓN",'Modificaciones al contrato'!B:B,A244)</f>
        <v>0</v>
      </c>
      <c r="O244" s="15">
        <f>COUNTIFS('Modificaciones al contrato'!A:A,"MODIFICACIÓN",'Modificaciones al contrato'!B:B,A244)</f>
        <v>1</v>
      </c>
      <c r="P244" s="17" t="s">
        <v>40</v>
      </c>
      <c r="Q244" s="17" t="str">
        <f>IFERROR(VLOOKUP(P244,'Listas de Valores 2'!$A$1:$B$25,2,0),"")</f>
        <v>Contratación Directa</v>
      </c>
      <c r="R244" s="18" t="s">
        <v>409</v>
      </c>
      <c r="S244" s="10" t="str">
        <f>IFERROR(VLOOKUP(R244,'Listas de Valores 2'!$K$1:$L$1000,2,0),"")</f>
        <v>Vicerrectoría Administrativa Y Financiera</v>
      </c>
      <c r="T244" s="19">
        <f t="shared" si="3"/>
        <v>0.55555556547619045</v>
      </c>
      <c r="U244" s="28" t="s">
        <v>451</v>
      </c>
      <c r="V244" s="24" t="s">
        <v>45</v>
      </c>
      <c r="W244" s="167">
        <v>18666667</v>
      </c>
      <c r="X244" s="167">
        <v>14933333</v>
      </c>
    </row>
    <row r="245" spans="1:24" ht="195">
      <c r="A245" s="7" t="s">
        <v>907</v>
      </c>
      <c r="B245" s="9" t="s">
        <v>908</v>
      </c>
      <c r="C245" s="9" t="s">
        <v>909</v>
      </c>
      <c r="D245" s="11">
        <v>17666480</v>
      </c>
      <c r="E245" s="12">
        <f>COUNTIFS('Modificaciones al contrato'!A:A,"ADICIÓN",'Modificaciones al contrato'!B:B,A245)</f>
        <v>0</v>
      </c>
      <c r="F245" s="13">
        <f>SUMIF('Modificaciones al contrato'!B:B,A245,'Modificaciones al contrato'!F:F)</f>
        <v>0</v>
      </c>
      <c r="G245" s="13">
        <v>17666480</v>
      </c>
      <c r="H245" s="9" t="s">
        <v>910</v>
      </c>
      <c r="I245" s="31">
        <v>45345</v>
      </c>
      <c r="J245" s="31">
        <v>45738</v>
      </c>
      <c r="K245" s="14">
        <f>COUNTIFS('Modificaciones al contrato'!A:A,"PRORROGA",'Modificaciones al contrato'!B:B,A245)</f>
        <v>0</v>
      </c>
      <c r="L245" s="35">
        <v>45738</v>
      </c>
      <c r="M245" s="14">
        <f>COUNTIFS('Modificaciones al contrato'!A:A,"SUSPENSIÓN",'Modificaciones al contrato'!B:B,A245)</f>
        <v>0</v>
      </c>
      <c r="N245" s="14">
        <f>COUNTIFS('Modificaciones al contrato'!A:A,"REANUDACIÓN",'Modificaciones al contrato'!B:B,A245)</f>
        <v>0</v>
      </c>
      <c r="O245" s="14">
        <f>COUNTIFS('Modificaciones al contrato'!A:A,"MODIFICACIÓN",'Modificaciones al contrato'!B:B,A245)</f>
        <v>0</v>
      </c>
      <c r="P245" s="17" t="s">
        <v>597</v>
      </c>
      <c r="Q245" s="17" t="str">
        <f>IFERROR(VLOOKUP(P245,'Listas de Valores 2'!$A$1:$B$25,2,0),"")</f>
        <v>Mínima Cuantía</v>
      </c>
      <c r="R245" s="18" t="s">
        <v>652</v>
      </c>
      <c r="S245" s="10" t="str">
        <f>IFERROR(VLOOKUP(R245,'Listas de Valores 2'!$K$1:$L$1000,2,0),"")</f>
        <v>Vicerrectoría Académica</v>
      </c>
      <c r="T245" s="19">
        <f t="shared" si="3"/>
        <v>0.84906557503249092</v>
      </c>
      <c r="U245" s="28" t="s">
        <v>451</v>
      </c>
      <c r="V245" s="24" t="s">
        <v>45</v>
      </c>
      <c r="W245" s="167">
        <v>15000000</v>
      </c>
      <c r="X245" s="167">
        <v>0</v>
      </c>
    </row>
    <row r="246" spans="1:24" ht="45">
      <c r="A246" s="7" t="s">
        <v>912</v>
      </c>
      <c r="B246" s="9" t="s">
        <v>913</v>
      </c>
      <c r="C246" s="9" t="s">
        <v>439</v>
      </c>
      <c r="D246" s="11">
        <v>23200000</v>
      </c>
      <c r="E246" s="12">
        <f>COUNTIFS('Modificaciones al contrato'!A:A,"ADICIÓN",'Modificaciones al contrato'!B:B,A246)</f>
        <v>1</v>
      </c>
      <c r="F246" s="13">
        <f>SUMIF('Modificaciones al contrato'!B:B,A246,'Modificaciones al contrato'!F:F)</f>
        <v>11600000</v>
      </c>
      <c r="G246" s="13">
        <v>34800000</v>
      </c>
      <c r="H246" s="9" t="s">
        <v>583</v>
      </c>
      <c r="I246" s="31">
        <v>45344</v>
      </c>
      <c r="J246" s="31">
        <v>45464</v>
      </c>
      <c r="K246" s="14">
        <f>COUNTIFS('Modificaciones al contrato'!A:A,"PRORROGA",'Modificaciones al contrato'!B:B,A246)</f>
        <v>1</v>
      </c>
      <c r="L246" s="35">
        <v>45525</v>
      </c>
      <c r="M246" s="14">
        <f>COUNTIFS('Modificaciones al contrato'!A:A,"SUSPENSIÓN",'Modificaciones al contrato'!B:B,A246)</f>
        <v>0</v>
      </c>
      <c r="N246" s="14">
        <f>COUNTIFS('Modificaciones al contrato'!A:A,"REANUDACIÓN",'Modificaciones al contrato'!B:B,A246)</f>
        <v>0</v>
      </c>
      <c r="O246" s="14">
        <f>COUNTIFS('Modificaciones al contrato'!A:A,"MODIFICACIÓN",'Modificaciones al contrato'!B:B,A246)</f>
        <v>0</v>
      </c>
      <c r="P246" s="41" t="s">
        <v>40</v>
      </c>
      <c r="Q246" s="17" t="str">
        <f>IFERROR(VLOOKUP(P246,'Listas de Valores 2'!$A$1:$B$25,2,0),"")</f>
        <v>Contratación Directa</v>
      </c>
      <c r="R246" s="18" t="s">
        <v>41</v>
      </c>
      <c r="S246" s="10" t="str">
        <f>IFERROR(VLOOKUP(R246,'Listas de Valores 2'!$K$1:$L$1000,2,0),"")</f>
        <v>Dirección De Tecnología</v>
      </c>
      <c r="T246" s="19">
        <f t="shared" si="3"/>
        <v>0.55000000000000004</v>
      </c>
      <c r="U246" s="28" t="s">
        <v>451</v>
      </c>
      <c r="V246" s="24" t="s">
        <v>45</v>
      </c>
      <c r="W246" s="167">
        <v>19140000</v>
      </c>
      <c r="X246" s="167">
        <v>15660000</v>
      </c>
    </row>
    <row r="247" spans="1:24" ht="45">
      <c r="A247" s="7" t="s">
        <v>914</v>
      </c>
      <c r="B247" s="9" t="s">
        <v>915</v>
      </c>
      <c r="C247" s="9" t="s">
        <v>439</v>
      </c>
      <c r="D247" s="11">
        <v>18071156</v>
      </c>
      <c r="E247" s="12">
        <f>COUNTIFS('Modificaciones al contrato'!A:A,"ADICIÓN",'Modificaciones al contrato'!B:B,A247)</f>
        <v>1</v>
      </c>
      <c r="F247" s="13">
        <f>SUMIF('Modificaciones al contrato'!B:B,A247,'Modificaciones al contrato'!F:F)</f>
        <v>9035578</v>
      </c>
      <c r="G247" s="13">
        <v>27106734</v>
      </c>
      <c r="H247" s="9" t="s">
        <v>583</v>
      </c>
      <c r="I247" s="31">
        <v>45344</v>
      </c>
      <c r="J247" s="31">
        <v>45464</v>
      </c>
      <c r="K247" s="14">
        <f>COUNTIFS('Modificaciones al contrato'!A:A,"PRORROGA",'Modificaciones al contrato'!B:B,A247)</f>
        <v>1</v>
      </c>
      <c r="L247" s="35">
        <v>45525</v>
      </c>
      <c r="M247" s="14">
        <f>COUNTIFS('Modificaciones al contrato'!A:A,"SUSPENSIÓN",'Modificaciones al contrato'!B:B,A247)</f>
        <v>0</v>
      </c>
      <c r="N247" s="14">
        <f>COUNTIFS('Modificaciones al contrato'!A:A,"REANUDACIÓN",'Modificaciones al contrato'!B:B,A247)</f>
        <v>0</v>
      </c>
      <c r="O247" s="14">
        <f>COUNTIFS('Modificaciones al contrato'!A:A,"MODIFICACIÓN",'Modificaciones al contrato'!B:B,A247)</f>
        <v>0</v>
      </c>
      <c r="P247" s="17" t="s">
        <v>40</v>
      </c>
      <c r="Q247" s="17" t="str">
        <f>IFERROR(VLOOKUP(P247,'Listas de Valores 2'!$A$1:$B$25,2,0),"")</f>
        <v>Contratación Directa</v>
      </c>
      <c r="R247" s="18" t="s">
        <v>41</v>
      </c>
      <c r="S247" s="10" t="str">
        <f>IFERROR(VLOOKUP(R247,'Listas de Valores 2'!$K$1:$L$1000,2,0),"")</f>
        <v>Dirección De Tecnología</v>
      </c>
      <c r="T247" s="19">
        <f t="shared" si="3"/>
        <v>0.55000001106736063</v>
      </c>
      <c r="U247" s="28" t="s">
        <v>451</v>
      </c>
      <c r="V247" s="24" t="s">
        <v>45</v>
      </c>
      <c r="W247" s="167">
        <v>14908704</v>
      </c>
      <c r="X247" s="167">
        <v>12198030</v>
      </c>
    </row>
    <row r="248" spans="1:24" ht="105">
      <c r="A248" s="7" t="s">
        <v>917</v>
      </c>
      <c r="B248" s="9" t="s">
        <v>918</v>
      </c>
      <c r="C248" s="9" t="s">
        <v>919</v>
      </c>
      <c r="D248" s="11">
        <v>43400000</v>
      </c>
      <c r="E248" s="12">
        <f>COUNTIFS('Modificaciones al contrato'!A:A,"ADICIÓN",'Modificaciones al contrato'!B:B,A248)</f>
        <v>0</v>
      </c>
      <c r="F248" s="13">
        <f>SUMIF('Modificaciones al contrato'!B:B,A248,'Modificaciones al contrato'!F:F)</f>
        <v>0</v>
      </c>
      <c r="G248" s="13">
        <v>43400000</v>
      </c>
      <c r="H248" s="9" t="s">
        <v>920</v>
      </c>
      <c r="I248" s="31">
        <v>45345</v>
      </c>
      <c r="J248" s="31">
        <v>45557</v>
      </c>
      <c r="K248" s="14">
        <f>COUNTIFS('Modificaciones al contrato'!A:A,"PRORROGA",'Modificaciones al contrato'!B:B,A248)</f>
        <v>0</v>
      </c>
      <c r="L248" s="35">
        <v>45557</v>
      </c>
      <c r="M248" s="14">
        <f>COUNTIFS('Modificaciones al contrato'!A:A,"SUSPENSIÓN",'Modificaciones al contrato'!B:B,A248)</f>
        <v>0</v>
      </c>
      <c r="N248" s="14">
        <f>COUNTIFS('Modificaciones al contrato'!A:A,"REANUDACIÓN",'Modificaciones al contrato'!B:B,A248)</f>
        <v>0</v>
      </c>
      <c r="O248" s="14">
        <f>COUNTIFS('Modificaciones al contrato'!A:A,"MODIFICACIÓN",'Modificaciones al contrato'!B:B,A248)</f>
        <v>0</v>
      </c>
      <c r="P248" s="17" t="s">
        <v>40</v>
      </c>
      <c r="Q248" s="17" t="str">
        <f>IFERROR(VLOOKUP(P248,'Listas de Valores 2'!$A$1:$B$25,2,0),"")</f>
        <v>Contratación Directa</v>
      </c>
      <c r="R248" s="18" t="s">
        <v>169</v>
      </c>
      <c r="S248" s="10" t="str">
        <f>IFERROR(VLOOKUP(R248,'Listas de Valores 2'!$K$1:$L$1000,2,0),"")</f>
        <v>Dirección De Tecnología</v>
      </c>
      <c r="T248" s="19">
        <f t="shared" si="3"/>
        <v>0.4666666589861751</v>
      </c>
      <c r="U248" s="28" t="s">
        <v>451</v>
      </c>
      <c r="V248" s="24" t="s">
        <v>45</v>
      </c>
      <c r="W248" s="167">
        <v>20253333</v>
      </c>
      <c r="X248" s="167">
        <v>23146667</v>
      </c>
    </row>
    <row r="249" spans="1:24" ht="60">
      <c r="A249" s="7" t="s">
        <v>922</v>
      </c>
      <c r="B249" s="9" t="s">
        <v>923</v>
      </c>
      <c r="C249" s="9" t="s">
        <v>924</v>
      </c>
      <c r="D249" s="11">
        <v>15225216</v>
      </c>
      <c r="E249" s="12">
        <f>COUNTIFS('Modificaciones al contrato'!A:A,"ADICIÓN",'Modificaciones al contrato'!B:B,A249)</f>
        <v>1</v>
      </c>
      <c r="F249" s="13">
        <f>SUMIF('Modificaciones al contrato'!B:B,A249,'Modificaciones al contrato'!F:F)</f>
        <v>7612608</v>
      </c>
      <c r="G249" s="13">
        <v>22837824</v>
      </c>
      <c r="H249" s="9" t="s">
        <v>925</v>
      </c>
      <c r="I249" s="31">
        <v>45345</v>
      </c>
      <c r="J249" s="31">
        <v>45465</v>
      </c>
      <c r="K249" s="14">
        <f>COUNTIFS('Modificaciones al contrato'!A:A,"PRORROGA",'Modificaciones al contrato'!B:B,A249)</f>
        <v>1</v>
      </c>
      <c r="L249" s="35">
        <v>45525</v>
      </c>
      <c r="M249" s="14">
        <f>COUNTIFS('Modificaciones al contrato'!A:A,"SUSPENSIÓN",'Modificaciones al contrato'!B:B,A249)</f>
        <v>0</v>
      </c>
      <c r="N249" s="14">
        <f>COUNTIFS('Modificaciones al contrato'!A:A,"REANUDACIÓN",'Modificaciones al contrato'!B:B,A249)</f>
        <v>0</v>
      </c>
      <c r="O249" s="14">
        <f>COUNTIFS('Modificaciones al contrato'!A:A,"MODIFICACIÓN",'Modificaciones al contrato'!B:B,A249)</f>
        <v>0</v>
      </c>
      <c r="P249" s="17" t="s">
        <v>40</v>
      </c>
      <c r="Q249" s="17" t="str">
        <f>IFERROR(VLOOKUP(P249,'Listas de Valores 2'!$A$1:$B$25,2,0),"")</f>
        <v>Contratación Directa</v>
      </c>
      <c r="R249" s="18" t="s">
        <v>185</v>
      </c>
      <c r="S249" s="10" t="str">
        <f>IFERROR(VLOOKUP(R249,'Listas de Valores 2'!$K$1:$L$1000,2,0),"")</f>
        <v>Vicerrectoría Académica</v>
      </c>
      <c r="T249" s="19">
        <f t="shared" si="3"/>
        <v>0.5444444269296409</v>
      </c>
      <c r="U249" s="28" t="s">
        <v>451</v>
      </c>
      <c r="V249" s="24" t="s">
        <v>45</v>
      </c>
      <c r="W249" s="167">
        <v>12433926</v>
      </c>
      <c r="X249" s="167">
        <v>10403898</v>
      </c>
    </row>
    <row r="250" spans="1:24" ht="75">
      <c r="A250" s="7" t="s">
        <v>927</v>
      </c>
      <c r="B250" s="9" t="s">
        <v>928</v>
      </c>
      <c r="C250" s="9" t="s">
        <v>929</v>
      </c>
      <c r="D250" s="11">
        <v>23200000</v>
      </c>
      <c r="E250" s="12">
        <f>COUNTIFS('Modificaciones al contrato'!A:A,"ADICIÓN",'Modificaciones al contrato'!B:B,A250)</f>
        <v>0</v>
      </c>
      <c r="F250" s="13">
        <f>SUMIF('Modificaciones al contrato'!B:B,A250,'Modificaciones al contrato'!F:F)</f>
        <v>0</v>
      </c>
      <c r="G250" s="13">
        <v>23200000</v>
      </c>
      <c r="H250" s="9" t="s">
        <v>930</v>
      </c>
      <c r="I250" s="31">
        <v>45355</v>
      </c>
      <c r="J250" s="31">
        <v>45476</v>
      </c>
      <c r="K250" s="14">
        <f>COUNTIFS('Modificaciones al contrato'!A:A,"PRORROGA",'Modificaciones al contrato'!B:B,A250)</f>
        <v>0</v>
      </c>
      <c r="L250" s="35">
        <v>45476</v>
      </c>
      <c r="M250" s="14">
        <f>COUNTIFS('Modificaciones al contrato'!A:A,"SUSPENSIÓN",'Modificaciones al contrato'!B:B,A250)</f>
        <v>0</v>
      </c>
      <c r="N250" s="14">
        <f>COUNTIFS('Modificaciones al contrato'!A:A,"REANUDACIÓN",'Modificaciones al contrato'!B:B,A250)</f>
        <v>0</v>
      </c>
      <c r="O250" s="14">
        <f>COUNTIFS('Modificaciones al contrato'!A:A,"MODIFICACIÓN",'Modificaciones al contrato'!B:B,A250)</f>
        <v>0</v>
      </c>
      <c r="P250" s="36" t="s">
        <v>40</v>
      </c>
      <c r="Q250" s="17" t="str">
        <f>IFERROR(VLOOKUP(P250,'Listas de Valores 2'!$A$1:$B$25,2,0),"")</f>
        <v>Contratación Directa</v>
      </c>
      <c r="R250" s="40" t="s">
        <v>409</v>
      </c>
      <c r="S250" s="10" t="str">
        <f>IFERROR(VLOOKUP(R250,'Listas de Valores 2'!$K$1:$L$1000,2,0),"")</f>
        <v>Vicerrectoría Administrativa Y Financiera</v>
      </c>
      <c r="T250" s="19">
        <f t="shared" si="3"/>
        <v>0.72499999999999998</v>
      </c>
      <c r="U250" s="28" t="s">
        <v>451</v>
      </c>
      <c r="V250" s="24" t="s">
        <v>45</v>
      </c>
      <c r="W250" s="167">
        <v>16820000</v>
      </c>
      <c r="X250" s="167">
        <v>17980000</v>
      </c>
    </row>
    <row r="251" spans="1:24" ht="75">
      <c r="A251" s="7" t="s">
        <v>932</v>
      </c>
      <c r="B251" s="9" t="s">
        <v>933</v>
      </c>
      <c r="C251" s="9" t="s">
        <v>934</v>
      </c>
      <c r="D251" s="11">
        <v>24643848</v>
      </c>
      <c r="E251" s="12">
        <f>COUNTIFS('Modificaciones al contrato'!A:A,"ADICIÓN",'Modificaciones al contrato'!B:B,A251)</f>
        <v>0</v>
      </c>
      <c r="F251" s="13">
        <f>SUMIF('Modificaciones al contrato'!B:B,A251,'Modificaciones al contrato'!F:F)</f>
        <v>0</v>
      </c>
      <c r="G251" s="13">
        <v>24643848</v>
      </c>
      <c r="H251" s="9" t="s">
        <v>745</v>
      </c>
      <c r="I251" s="31">
        <v>45355</v>
      </c>
      <c r="J251" s="31">
        <v>45476</v>
      </c>
      <c r="K251" s="14">
        <f>COUNTIFS('Modificaciones al contrato'!A:A,"PRORROGA",'Modificaciones al contrato'!B:B,A251)</f>
        <v>0</v>
      </c>
      <c r="L251" s="35">
        <v>45476</v>
      </c>
      <c r="M251" s="14">
        <f>COUNTIFS('Modificaciones al contrato'!A:A,"SUSPENSIÓN",'Modificaciones al contrato'!B:B,A251)</f>
        <v>0</v>
      </c>
      <c r="N251" s="14">
        <f>COUNTIFS('Modificaciones al contrato'!A:A,"REANUDACIÓN",'Modificaciones al contrato'!B:B,A251)</f>
        <v>0</v>
      </c>
      <c r="O251" s="14">
        <f>COUNTIFS('Modificaciones al contrato'!A:A,"MODIFICACIÓN",'Modificaciones al contrato'!B:B,A251)</f>
        <v>0</v>
      </c>
      <c r="P251" s="17" t="s">
        <v>40</v>
      </c>
      <c r="Q251" s="17" t="str">
        <f>IFERROR(VLOOKUP(P251,'Listas de Valores 2'!$A$1:$B$25,2,0),"")</f>
        <v>Contratación Directa</v>
      </c>
      <c r="R251" s="18" t="s">
        <v>510</v>
      </c>
      <c r="S251" s="10" t="str">
        <f>IFERROR(VLOOKUP(R251,'Listas de Valores 2'!$K$1:$L$1000,2,0),"")</f>
        <v>Vicerrectoría Académica</v>
      </c>
      <c r="T251" s="19">
        <f t="shared" si="3"/>
        <v>0.72500000811561571</v>
      </c>
      <c r="U251" s="28" t="s">
        <v>451</v>
      </c>
      <c r="V251" s="24" t="s">
        <v>45</v>
      </c>
      <c r="W251" s="167">
        <v>17866790</v>
      </c>
      <c r="X251" s="167">
        <v>19098982</v>
      </c>
    </row>
    <row r="252" spans="1:24" ht="45">
      <c r="A252" s="7" t="s">
        <v>936</v>
      </c>
      <c r="B252" s="9" t="s">
        <v>937</v>
      </c>
      <c r="C252" s="9" t="s">
        <v>938</v>
      </c>
      <c r="D252" s="11">
        <v>7253492</v>
      </c>
      <c r="E252" s="12">
        <f>COUNTIFS('Modificaciones al contrato'!A:A,"ADICIÓN",'Modificaciones al contrato'!B:B,A252)</f>
        <v>0</v>
      </c>
      <c r="F252" s="13">
        <f>SUMIF('Modificaciones al contrato'!B:B,A252,'Modificaciones al contrato'!F:F)</f>
        <v>0</v>
      </c>
      <c r="G252" s="13">
        <v>7253492</v>
      </c>
      <c r="H252" s="9" t="s">
        <v>925</v>
      </c>
      <c r="I252" s="31">
        <v>45355</v>
      </c>
      <c r="J252" s="31">
        <v>45476</v>
      </c>
      <c r="K252" s="14">
        <f>COUNTIFS('Modificaciones al contrato'!A:A,"PRORROGA",'Modificaciones al contrato'!B:B,A252)</f>
        <v>0</v>
      </c>
      <c r="L252" s="35">
        <v>45476</v>
      </c>
      <c r="M252" s="14">
        <f>COUNTIFS('Modificaciones al contrato'!A:A,"SUSPENSIÓN",'Modificaciones al contrato'!B:B,A252)</f>
        <v>0</v>
      </c>
      <c r="N252" s="14">
        <f>COUNTIFS('Modificaciones al contrato'!A:A,"REANUDACIÓN",'Modificaciones al contrato'!B:B,A252)</f>
        <v>0</v>
      </c>
      <c r="O252" s="14">
        <f>COUNTIFS('Modificaciones al contrato'!A:A,"MODIFICACIÓN",'Modificaciones al contrato'!B:B,A252)</f>
        <v>0</v>
      </c>
      <c r="P252" s="17" t="s">
        <v>40</v>
      </c>
      <c r="Q252" s="17" t="str">
        <f>IFERROR(VLOOKUP(P252,'Listas de Valores 2'!$A$1:$B$25,2,0),"")</f>
        <v>Contratación Directa</v>
      </c>
      <c r="R252" s="18" t="s">
        <v>185</v>
      </c>
      <c r="S252" s="10" t="str">
        <f>IFERROR(VLOOKUP(R252,'Listas de Valores 2'!$K$1:$L$1000,2,0),"")</f>
        <v>Vicerrectoría Académica</v>
      </c>
      <c r="T252" s="19">
        <f t="shared" si="3"/>
        <v>0.72500004135938934</v>
      </c>
      <c r="U252" s="28" t="s">
        <v>451</v>
      </c>
      <c r="V252" s="24" t="s">
        <v>45</v>
      </c>
      <c r="W252" s="167">
        <v>5258782</v>
      </c>
      <c r="X252" s="167">
        <v>5621456</v>
      </c>
    </row>
    <row r="253" spans="1:24" ht="60">
      <c r="A253" s="7" t="s">
        <v>940</v>
      </c>
      <c r="B253" s="9" t="s">
        <v>941</v>
      </c>
      <c r="C253" s="9" t="s">
        <v>942</v>
      </c>
      <c r="D253" s="11">
        <v>18000000</v>
      </c>
      <c r="E253" s="12">
        <f>COUNTIFS('Modificaciones al contrato'!A:A,"ADICIÓN",'Modificaciones al contrato'!B:B,A253)</f>
        <v>0</v>
      </c>
      <c r="F253" s="13">
        <f>SUMIF('Modificaciones al contrato'!B:B,A253,'Modificaciones al contrato'!F:F)</f>
        <v>0</v>
      </c>
      <c r="G253" s="13">
        <v>18000000</v>
      </c>
      <c r="H253" s="9" t="s">
        <v>899</v>
      </c>
      <c r="I253" s="31">
        <v>45355</v>
      </c>
      <c r="J253" s="31">
        <v>45446</v>
      </c>
      <c r="K253" s="14">
        <f>COUNTIFS('Modificaciones al contrato'!A:A,"PRORROGA",'Modificaciones al contrato'!B:B,A253)</f>
        <v>0</v>
      </c>
      <c r="L253" s="35">
        <v>45446</v>
      </c>
      <c r="M253" s="14">
        <f>COUNTIFS('Modificaciones al contrato'!A:A,"SUSPENSIÓN",'Modificaciones al contrato'!B:B,A253)</f>
        <v>0</v>
      </c>
      <c r="N253" s="14">
        <f>COUNTIFS('Modificaciones al contrato'!A:A,"REANUDACIÓN",'Modificaciones al contrato'!B:B,A253)</f>
        <v>0</v>
      </c>
      <c r="O253" s="14">
        <f>COUNTIFS('Modificaciones al contrato'!A:A,"MODIFICACIÓN",'Modificaciones al contrato'!B:B,A253)</f>
        <v>0</v>
      </c>
      <c r="P253" s="17" t="s">
        <v>40</v>
      </c>
      <c r="Q253" s="17" t="str">
        <f>IFERROR(VLOOKUP(P253,'Listas de Valores 2'!$A$1:$B$25,2,0),"")</f>
        <v>Contratación Directa</v>
      </c>
      <c r="R253" s="18" t="s">
        <v>210</v>
      </c>
      <c r="S253" s="10" t="str">
        <f>IFERROR(VLOOKUP(R253,'Listas de Valores 2'!$K$1:$L$1000,2,0),"")</f>
        <v>Vicerrectoría Administrativa Y Financiera</v>
      </c>
      <c r="T253" s="19">
        <f t="shared" si="3"/>
        <v>0.96666666666666667</v>
      </c>
      <c r="U253" s="28" t="s">
        <v>451</v>
      </c>
      <c r="V253" s="24" t="s">
        <v>45</v>
      </c>
      <c r="W253" s="167">
        <v>17400000</v>
      </c>
      <c r="X253" s="167">
        <v>600000</v>
      </c>
    </row>
    <row r="254" spans="1:24" ht="60">
      <c r="A254" s="7" t="s">
        <v>944</v>
      </c>
      <c r="B254" s="9" t="s">
        <v>945</v>
      </c>
      <c r="C254" s="9" t="s">
        <v>946</v>
      </c>
      <c r="D254" s="11">
        <v>30035600</v>
      </c>
      <c r="E254" s="12">
        <f>COUNTIFS('Modificaciones al contrato'!A:A,"ADICIÓN",'Modificaciones al contrato'!B:B,A254)</f>
        <v>0</v>
      </c>
      <c r="F254" s="13">
        <f>SUMIF('Modificaciones al contrato'!B:B,A254,'Modificaciones al contrato'!F:F)</f>
        <v>0</v>
      </c>
      <c r="G254" s="13">
        <v>30035600</v>
      </c>
      <c r="H254" s="9" t="s">
        <v>596</v>
      </c>
      <c r="I254" s="31">
        <v>45352</v>
      </c>
      <c r="J254" s="31">
        <v>45657</v>
      </c>
      <c r="K254" s="15">
        <f>COUNTIFS('Modificaciones al contrato'!A:A,"PRORROGA",'Modificaciones al contrato'!B:B,A254)</f>
        <v>0</v>
      </c>
      <c r="L254" s="16">
        <v>45657</v>
      </c>
      <c r="M254" s="15">
        <f>COUNTIFS('Modificaciones al contrato'!A:A,"SUSPENSIÓN",'Modificaciones al contrato'!B:B,A254)</f>
        <v>0</v>
      </c>
      <c r="N254" s="15">
        <f>COUNTIFS('Modificaciones al contrato'!A:A,"REANUDACIÓN",'Modificaciones al contrato'!B:B,A254)</f>
        <v>0</v>
      </c>
      <c r="O254" s="15">
        <f>COUNTIFS('Modificaciones al contrato'!A:A,"MODIFICACIÓN",'Modificaciones al contrato'!B:B,A254)</f>
        <v>0</v>
      </c>
      <c r="P254" s="17" t="s">
        <v>597</v>
      </c>
      <c r="Q254" s="17" t="str">
        <f>IFERROR(VLOOKUP(P254,'Listas de Valores 2'!$A$1:$B$25,2,0),"")</f>
        <v>Mínima Cuantía</v>
      </c>
      <c r="R254" s="18" t="s">
        <v>791</v>
      </c>
      <c r="S254" s="10" t="str">
        <f>IFERROR(VLOOKUP(R254,'Listas de Valores 2'!$K$1:$L$1000,2,0),"")</f>
        <v>Vicerrectoría Administrativa Y Financiera</v>
      </c>
      <c r="T254" s="19">
        <f t="shared" si="3"/>
        <v>0.29805071315372422</v>
      </c>
      <c r="U254" s="28" t="s">
        <v>451</v>
      </c>
      <c r="V254" s="24" t="s">
        <v>45</v>
      </c>
      <c r="W254" s="167">
        <v>8952132</v>
      </c>
      <c r="X254" s="167">
        <v>20888308</v>
      </c>
    </row>
    <row r="255" spans="1:24" ht="45">
      <c r="A255" s="7" t="s">
        <v>948</v>
      </c>
      <c r="B255" s="9" t="s">
        <v>949</v>
      </c>
      <c r="C255" s="9" t="s">
        <v>950</v>
      </c>
      <c r="D255" s="11">
        <v>239384310</v>
      </c>
      <c r="E255" s="12">
        <f>COUNTIFS('Modificaciones al contrato'!A:A,"ADICIÓN",'Modificaciones al contrato'!B:B,A255)</f>
        <v>0</v>
      </c>
      <c r="F255" s="13">
        <f>SUMIF('Modificaciones al contrato'!B:B,A255,'Modificaciones al contrato'!F:F)</f>
        <v>0</v>
      </c>
      <c r="G255" s="13">
        <v>239384310</v>
      </c>
      <c r="H255" s="9" t="s">
        <v>951</v>
      </c>
      <c r="I255" s="31">
        <v>45350</v>
      </c>
      <c r="J255" s="31">
        <v>45742</v>
      </c>
      <c r="K255" s="14">
        <f>COUNTIFS('Modificaciones al contrato'!A:A,"PRORROGA",'Modificaciones al contrato'!B:B,A255)</f>
        <v>0</v>
      </c>
      <c r="L255" s="35">
        <v>45742</v>
      </c>
      <c r="M255" s="14">
        <f>COUNTIFS('Modificaciones al contrato'!A:A,"SUSPENSIÓN",'Modificaciones al contrato'!B:B,A255)</f>
        <v>0</v>
      </c>
      <c r="N255" s="14">
        <f>COUNTIFS('Modificaciones al contrato'!A:A,"REANUDACIÓN",'Modificaciones al contrato'!B:B,A255)</f>
        <v>0</v>
      </c>
      <c r="O255" s="14">
        <f>COUNTIFS('Modificaciones al contrato'!A:A,"MODIFICACIÓN",'Modificaciones al contrato'!B:B,A255)</f>
        <v>0</v>
      </c>
      <c r="P255" s="17" t="s">
        <v>952</v>
      </c>
      <c r="Q255" s="17" t="str">
        <f>IFERROR(VLOOKUP(P255,'Listas de Valores 2'!$A$1:$B$25,2,0),"")</f>
        <v>Selección Abreviada</v>
      </c>
      <c r="R255" s="18" t="s">
        <v>144</v>
      </c>
      <c r="S255" s="10" t="str">
        <f>IFERROR(VLOOKUP(R255,'Listas de Valores 2'!$K$1:$L$1000,2,0),"")</f>
        <v>Dirección De Tecnología</v>
      </c>
      <c r="T255" s="19">
        <f t="shared" si="3"/>
        <v>0.80534100167216471</v>
      </c>
      <c r="U255" s="17" t="s">
        <v>57</v>
      </c>
      <c r="V255" s="24" t="s">
        <v>45</v>
      </c>
      <c r="W255" s="167">
        <v>192786000</v>
      </c>
      <c r="X255" s="167">
        <v>0</v>
      </c>
    </row>
    <row r="256" spans="1:24" ht="75">
      <c r="A256" s="7" t="s">
        <v>954</v>
      </c>
      <c r="B256" s="9" t="s">
        <v>955</v>
      </c>
      <c r="C256" s="9" t="s">
        <v>956</v>
      </c>
      <c r="D256" s="11">
        <v>24000000</v>
      </c>
      <c r="E256" s="12">
        <f>COUNTIFS('Modificaciones al contrato'!A:A,"ADICIÓN",'Modificaciones al contrato'!B:B,A256)</f>
        <v>0</v>
      </c>
      <c r="F256" s="13">
        <f>SUMIF('Modificaciones al contrato'!B:B,A256,'Modificaciones al contrato'!F:F)</f>
        <v>0</v>
      </c>
      <c r="G256" s="13">
        <v>24000000</v>
      </c>
      <c r="H256" s="9" t="s">
        <v>957</v>
      </c>
      <c r="I256" s="31">
        <v>45356</v>
      </c>
      <c r="J256" s="31">
        <v>45477</v>
      </c>
      <c r="K256" s="14">
        <f>COUNTIFS('Modificaciones al contrato'!A:A,"PRORROGA",'Modificaciones al contrato'!B:B,A256)</f>
        <v>0</v>
      </c>
      <c r="L256" s="35">
        <v>45477</v>
      </c>
      <c r="M256" s="14">
        <f>COUNTIFS('Modificaciones al contrato'!A:A,"SUSPENSIÓN",'Modificaciones al contrato'!B:B,A256)</f>
        <v>0</v>
      </c>
      <c r="N256" s="14">
        <f>COUNTIFS('Modificaciones al contrato'!A:A,"REANUDACIÓN",'Modificaciones al contrato'!B:B,A256)</f>
        <v>0</v>
      </c>
      <c r="O256" s="14">
        <f>COUNTIFS('Modificaciones al contrato'!A:A,"MODIFICACIÓN",'Modificaciones al contrato'!B:B,A256)</f>
        <v>0</v>
      </c>
      <c r="P256" s="17" t="s">
        <v>40</v>
      </c>
      <c r="Q256" s="17" t="str">
        <f>IFERROR(VLOOKUP(P256,'Listas de Valores 2'!$A$1:$B$25,2,0),"")</f>
        <v>Contratación Directa</v>
      </c>
      <c r="R256" s="18" t="s">
        <v>50</v>
      </c>
      <c r="S256" s="10" t="str">
        <f>IFERROR(VLOOKUP(R256,'Listas de Valores 2'!$K$1:$L$1000,2,0),"")</f>
        <v>Dirección De Planeación</v>
      </c>
      <c r="T256" s="19">
        <f t="shared" si="3"/>
        <v>0.71666666666666667</v>
      </c>
      <c r="U256" s="28" t="s">
        <v>451</v>
      </c>
      <c r="V256" s="24" t="s">
        <v>45</v>
      </c>
      <c r="W256" s="167">
        <v>17200000</v>
      </c>
      <c r="X256" s="167">
        <v>18800000</v>
      </c>
    </row>
    <row r="257" spans="1:24" ht="45">
      <c r="A257" s="7" t="s">
        <v>959</v>
      </c>
      <c r="B257" s="9" t="s">
        <v>960</v>
      </c>
      <c r="C257" s="9" t="s">
        <v>961</v>
      </c>
      <c r="D257" s="11">
        <v>9082552</v>
      </c>
      <c r="E257" s="12">
        <f>COUNTIFS('Modificaciones al contrato'!A:A,"ADICIÓN",'Modificaciones al contrato'!B:B,A257)</f>
        <v>0</v>
      </c>
      <c r="F257" s="13">
        <f>SUMIF('Modificaciones al contrato'!B:B,A257,'Modificaciones al contrato'!F:F)</f>
        <v>0</v>
      </c>
      <c r="G257" s="13">
        <v>9082552</v>
      </c>
      <c r="H257" s="9" t="s">
        <v>728</v>
      </c>
      <c r="I257" s="31">
        <v>45362</v>
      </c>
      <c r="J257" s="31">
        <v>45483</v>
      </c>
      <c r="K257" s="14">
        <f>COUNTIFS('Modificaciones al contrato'!A:A,"PRORROGA",'Modificaciones al contrato'!B:B,A257)</f>
        <v>0</v>
      </c>
      <c r="L257" s="35">
        <v>45483</v>
      </c>
      <c r="M257" s="14">
        <f>COUNTIFS('Modificaciones al contrato'!A:A,"SUSPENSIÓN",'Modificaciones al contrato'!B:B,A257)</f>
        <v>0</v>
      </c>
      <c r="N257" s="14">
        <f>COUNTIFS('Modificaciones al contrato'!A:A,"REANUDACIÓN",'Modificaciones al contrato'!B:B,A257)</f>
        <v>0</v>
      </c>
      <c r="O257" s="14">
        <f>COUNTIFS('Modificaciones al contrato'!A:A,"MODIFICACIÓN",'Modificaciones al contrato'!B:B,A257)</f>
        <v>0</v>
      </c>
      <c r="P257" s="17" t="s">
        <v>40</v>
      </c>
      <c r="Q257" s="17" t="str">
        <f>IFERROR(VLOOKUP(P257,'Listas de Valores 2'!$A$1:$B$25,2,0),"")</f>
        <v>Contratación Directa</v>
      </c>
      <c r="R257" s="18" t="s">
        <v>185</v>
      </c>
      <c r="S257" s="10" t="str">
        <f>IFERROR(VLOOKUP(R257,'Listas de Valores 2'!$K$1:$L$1000,2,0),"")</f>
        <v>Vicerrectoría Académica</v>
      </c>
      <c r="T257" s="19">
        <f t="shared" si="3"/>
        <v>0.66666670336707123</v>
      </c>
      <c r="U257" s="28" t="s">
        <v>451</v>
      </c>
      <c r="V257" s="24" t="s">
        <v>45</v>
      </c>
      <c r="W257" s="167">
        <v>6055035</v>
      </c>
      <c r="X257" s="167">
        <v>7568793</v>
      </c>
    </row>
    <row r="258" spans="1:24" ht="90">
      <c r="A258" s="7" t="s">
        <v>963</v>
      </c>
      <c r="B258" s="9" t="s">
        <v>964</v>
      </c>
      <c r="C258" s="9" t="s">
        <v>965</v>
      </c>
      <c r="D258" s="11">
        <v>47737020</v>
      </c>
      <c r="E258" s="12">
        <f>COUNTIFS('Modificaciones al contrato'!A:A,"ADICIÓN",'Modificaciones al contrato'!B:B,A258)</f>
        <v>0</v>
      </c>
      <c r="F258" s="13">
        <f>SUMIF('Modificaciones al contrato'!B:B,A258,'Modificaciones al contrato'!F:F)</f>
        <v>0</v>
      </c>
      <c r="G258" s="13">
        <v>47737020</v>
      </c>
      <c r="H258" s="9" t="s">
        <v>966</v>
      </c>
      <c r="I258" s="31">
        <v>45385</v>
      </c>
      <c r="J258" s="31">
        <v>45749</v>
      </c>
      <c r="K258" s="14">
        <f>COUNTIFS('Modificaciones al contrato'!A:A,"PRORROGA",'Modificaciones al contrato'!B:B,A258)</f>
        <v>0</v>
      </c>
      <c r="L258" s="35">
        <v>45749</v>
      </c>
      <c r="M258" s="14">
        <f>COUNTIFS('Modificaciones al contrato'!A:A,"SUSPENSIÓN",'Modificaciones al contrato'!B:B,A258)</f>
        <v>0</v>
      </c>
      <c r="N258" s="14">
        <f>COUNTIFS('Modificaciones al contrato'!A:A,"REANUDACIÓN",'Modificaciones al contrato'!B:B,A258)</f>
        <v>0</v>
      </c>
      <c r="O258" s="14">
        <f>COUNTIFS('Modificaciones al contrato'!A:A,"MODIFICACIÓN",'Modificaciones al contrato'!B:B,A258)</f>
        <v>0</v>
      </c>
      <c r="P258" s="17" t="s">
        <v>967</v>
      </c>
      <c r="Q258" s="17" t="str">
        <f>IFERROR(VLOOKUP(P258,'Listas de Valores 2'!$A$1:$B$25,2,0),"")</f>
        <v>Contratación Directa</v>
      </c>
      <c r="R258" s="18" t="s">
        <v>41</v>
      </c>
      <c r="S258" s="10" t="str">
        <f>IFERROR(VLOOKUP(R258,'Listas de Valores 2'!$K$1:$L$1000,2,0),"")</f>
        <v>Dirección De Tecnología</v>
      </c>
      <c r="T258" s="19">
        <f t="shared" si="3"/>
        <v>1</v>
      </c>
      <c r="U258" s="28" t="s">
        <v>451</v>
      </c>
      <c r="V258" s="24" t="s">
        <v>45</v>
      </c>
      <c r="W258" s="167">
        <v>47737020</v>
      </c>
      <c r="X258" s="167">
        <v>0</v>
      </c>
    </row>
    <row r="259" spans="1:24" ht="60">
      <c r="A259" s="7" t="s">
        <v>969</v>
      </c>
      <c r="B259" s="9" t="s">
        <v>970</v>
      </c>
      <c r="C259" s="9" t="s">
        <v>971</v>
      </c>
      <c r="D259" s="11">
        <v>461135317</v>
      </c>
      <c r="E259" s="12">
        <f>COUNTIFS('Modificaciones al contrato'!A:A,"ADICIÓN",'Modificaciones al contrato'!B:B,A259)</f>
        <v>0</v>
      </c>
      <c r="F259" s="13">
        <f>SUMIF('Modificaciones al contrato'!B:B,A259,'Modificaciones al contrato'!F:F)</f>
        <v>0</v>
      </c>
      <c r="G259" s="13">
        <v>461135317</v>
      </c>
      <c r="H259" s="9" t="s">
        <v>972</v>
      </c>
      <c r="I259" s="31">
        <v>45364</v>
      </c>
      <c r="J259" s="31">
        <v>45728</v>
      </c>
      <c r="K259" s="14">
        <f>COUNTIFS('Modificaciones al contrato'!A:A,"PRORROGA",'Modificaciones al contrato'!B:B,A259)</f>
        <v>0</v>
      </c>
      <c r="L259" s="35">
        <v>45728</v>
      </c>
      <c r="M259" s="14">
        <f>COUNTIFS('Modificaciones al contrato'!A:A,"SUSPENSIÓN",'Modificaciones al contrato'!B:B,A259)</f>
        <v>0</v>
      </c>
      <c r="N259" s="14">
        <f>COUNTIFS('Modificaciones al contrato'!A:A,"REANUDACIÓN",'Modificaciones al contrato'!B:B,A259)</f>
        <v>0</v>
      </c>
      <c r="O259" s="14">
        <f>COUNTIFS('Modificaciones al contrato'!A:A,"MODIFICACIÓN",'Modificaciones al contrato'!B:B,A259)</f>
        <v>0</v>
      </c>
      <c r="P259" s="17" t="s">
        <v>967</v>
      </c>
      <c r="Q259" s="17" t="str">
        <f>IFERROR(VLOOKUP(P259,'Listas de Valores 2'!$A$1:$B$25,2,0),"")</f>
        <v>Contratación Directa</v>
      </c>
      <c r="R259" s="18" t="s">
        <v>144</v>
      </c>
      <c r="S259" s="10" t="str">
        <f>IFERROR(VLOOKUP(R259,'Listas de Valores 2'!$K$1:$L$1000,2,0),"")</f>
        <v>Dirección De Tecnología</v>
      </c>
      <c r="T259" s="19">
        <f t="shared" ref="T259:T322" si="4">W259/G259</f>
        <v>1</v>
      </c>
      <c r="U259" s="28" t="s">
        <v>451</v>
      </c>
      <c r="V259" s="24" t="s">
        <v>45</v>
      </c>
      <c r="W259" s="167">
        <v>461135317</v>
      </c>
      <c r="X259" s="167">
        <v>0</v>
      </c>
    </row>
    <row r="260" spans="1:24" ht="60">
      <c r="A260" s="7" t="s">
        <v>974</v>
      </c>
      <c r="B260" s="9" t="s">
        <v>975</v>
      </c>
      <c r="C260" s="9" t="s">
        <v>976</v>
      </c>
      <c r="D260" s="11">
        <v>13256302</v>
      </c>
      <c r="E260" s="12">
        <f>COUNTIFS('Modificaciones al contrato'!A:A,"ADICIÓN",'Modificaciones al contrato'!B:B,A260)</f>
        <v>0</v>
      </c>
      <c r="F260" s="13">
        <f>SUMIF('Modificaciones al contrato'!B:B,A260,'Modificaciones al contrato'!F:F)</f>
        <v>0</v>
      </c>
      <c r="G260" s="13">
        <v>13256302</v>
      </c>
      <c r="H260" s="9" t="s">
        <v>596</v>
      </c>
      <c r="I260" s="31">
        <v>45370</v>
      </c>
      <c r="J260" s="31">
        <v>45657</v>
      </c>
      <c r="K260" s="14">
        <f>COUNTIFS('Modificaciones al contrato'!A:A,"PRORROGA",'Modificaciones al contrato'!B:B,A260)</f>
        <v>0</v>
      </c>
      <c r="L260" s="35">
        <v>45657</v>
      </c>
      <c r="M260" s="14">
        <f>COUNTIFS('Modificaciones al contrato'!A:A,"SUSPENSIÓN",'Modificaciones al contrato'!B:B,A260)</f>
        <v>0</v>
      </c>
      <c r="N260" s="14">
        <f>COUNTIFS('Modificaciones al contrato'!A:A,"REANUDACIÓN",'Modificaciones al contrato'!B:B,A260)</f>
        <v>0</v>
      </c>
      <c r="O260" s="14">
        <f>COUNTIFS('Modificaciones al contrato'!A:A,"MODIFICACIÓN",'Modificaciones al contrato'!B:B,A260)</f>
        <v>0</v>
      </c>
      <c r="P260" s="17" t="s">
        <v>597</v>
      </c>
      <c r="Q260" s="17" t="str">
        <f>IFERROR(VLOOKUP(P260,'Listas de Valores 2'!$A$1:$B$25,2,0),"")</f>
        <v>Mínima Cuantía</v>
      </c>
      <c r="R260" s="18" t="s">
        <v>791</v>
      </c>
      <c r="S260" s="10" t="str">
        <f>IFERROR(VLOOKUP(R260,'Listas de Valores 2'!$K$1:$L$1000,2,0),"")</f>
        <v>Vicerrectoría Administrativa Y Financiera</v>
      </c>
      <c r="T260" s="19">
        <f t="shared" si="4"/>
        <v>0.54352639220198817</v>
      </c>
      <c r="U260" s="28" t="s">
        <v>451</v>
      </c>
      <c r="V260" s="24" t="s">
        <v>45</v>
      </c>
      <c r="W260" s="167">
        <v>7205150</v>
      </c>
      <c r="X260" s="167">
        <v>5798737</v>
      </c>
    </row>
    <row r="261" spans="1:24" ht="75">
      <c r="A261" s="7" t="s">
        <v>978</v>
      </c>
      <c r="B261" s="9" t="s">
        <v>979</v>
      </c>
      <c r="C261" s="9" t="s">
        <v>980</v>
      </c>
      <c r="D261" s="11">
        <v>8116664</v>
      </c>
      <c r="E261" s="12">
        <f>COUNTIFS('Modificaciones al contrato'!A:A,"ADICIÓN",'Modificaciones al contrato'!B:B,A261)</f>
        <v>0</v>
      </c>
      <c r="F261" s="13">
        <f>SUMIF('Modificaciones al contrato'!B:B,A261,'Modificaciones al contrato'!F:F)</f>
        <v>0</v>
      </c>
      <c r="G261" s="13">
        <v>8116664</v>
      </c>
      <c r="H261" s="9" t="s">
        <v>981</v>
      </c>
      <c r="I261" s="31">
        <v>45370</v>
      </c>
      <c r="J261" s="31">
        <v>45491</v>
      </c>
      <c r="K261" s="14">
        <f>COUNTIFS('Modificaciones al contrato'!A:A,"PRORROGA",'Modificaciones al contrato'!B:B,A261)</f>
        <v>0</v>
      </c>
      <c r="L261" s="35">
        <v>45491</v>
      </c>
      <c r="M261" s="14">
        <f>COUNTIFS('Modificaciones al contrato'!A:A,"SUSPENSIÓN",'Modificaciones al contrato'!B:B,A261)</f>
        <v>0</v>
      </c>
      <c r="N261" s="14">
        <f>COUNTIFS('Modificaciones al contrato'!A:A,"REANUDACIÓN",'Modificaciones al contrato'!B:B,A261)</f>
        <v>0</v>
      </c>
      <c r="O261" s="14">
        <f>COUNTIFS('Modificaciones al contrato'!A:A,"MODIFICACIÓN",'Modificaciones al contrato'!B:B,A261)</f>
        <v>0</v>
      </c>
      <c r="P261" s="17" t="s">
        <v>40</v>
      </c>
      <c r="Q261" s="17" t="str">
        <f>IFERROR(VLOOKUP(P261,'Listas de Valores 2'!$A$1:$B$25,2,0),"")</f>
        <v>Contratación Directa</v>
      </c>
      <c r="R261" s="18" t="s">
        <v>236</v>
      </c>
      <c r="S261" s="10" t="str">
        <f>IFERROR(VLOOKUP(R261,'Listas de Valores 2'!$K$1:$L$1000,2,0),"")</f>
        <v>Comunicaciones</v>
      </c>
      <c r="T261" s="19">
        <f t="shared" si="4"/>
        <v>0.59999995071866963</v>
      </c>
      <c r="U261" s="28" t="s">
        <v>451</v>
      </c>
      <c r="V261" s="24" t="s">
        <v>45</v>
      </c>
      <c r="W261" s="167">
        <v>4869998</v>
      </c>
      <c r="X261" s="167">
        <v>3246666</v>
      </c>
    </row>
    <row r="262" spans="1:24" ht="90">
      <c r="A262" s="7" t="s">
        <v>982</v>
      </c>
      <c r="B262" s="9" t="s">
        <v>983</v>
      </c>
      <c r="C262" s="9" t="s">
        <v>984</v>
      </c>
      <c r="D262" s="11">
        <v>24000000</v>
      </c>
      <c r="E262" s="12">
        <f>COUNTIFS('Modificaciones al contrato'!A:A,"ADICIÓN",'Modificaciones al contrato'!B:B,A262)</f>
        <v>1</v>
      </c>
      <c r="F262" s="13">
        <f>SUMIF('Modificaciones al contrato'!B:B,A262,'Modificaciones al contrato'!F:F)</f>
        <v>12000000</v>
      </c>
      <c r="G262" s="13">
        <v>36000000</v>
      </c>
      <c r="H262" s="9" t="s">
        <v>360</v>
      </c>
      <c r="I262" s="31">
        <v>45370</v>
      </c>
      <c r="J262" s="31">
        <v>45491</v>
      </c>
      <c r="K262" s="14">
        <f>COUNTIFS('Modificaciones al contrato'!A:A,"PRORROGA",'Modificaciones al contrato'!B:B,A262)</f>
        <v>1</v>
      </c>
      <c r="L262" s="35">
        <v>45553</v>
      </c>
      <c r="M262" s="14">
        <f>COUNTIFS('Modificaciones al contrato'!A:A,"SUSPENSIÓN",'Modificaciones al contrato'!B:B,A262)</f>
        <v>0</v>
      </c>
      <c r="N262" s="14">
        <f>COUNTIFS('Modificaciones al contrato'!A:A,"REANUDACIÓN",'Modificaciones al contrato'!B:B,A262)</f>
        <v>0</v>
      </c>
      <c r="O262" s="14">
        <f>COUNTIFS('Modificaciones al contrato'!A:A,"MODIFICACIÓN",'Modificaciones al contrato'!B:B,A262)</f>
        <v>0</v>
      </c>
      <c r="P262" s="17" t="s">
        <v>40</v>
      </c>
      <c r="Q262" s="17" t="str">
        <f>IFERROR(VLOOKUP(P262,'Listas de Valores 2'!$A$1:$B$25,2,0),"")</f>
        <v>Contratación Directa</v>
      </c>
      <c r="R262" s="18" t="s">
        <v>236</v>
      </c>
      <c r="S262" s="10" t="str">
        <f>IFERROR(VLOOKUP(R262,'Listas de Valores 2'!$K$1:$L$1000,2,0),"")</f>
        <v>Comunicaciones</v>
      </c>
      <c r="T262" s="19">
        <f t="shared" si="4"/>
        <v>0.4</v>
      </c>
      <c r="U262" s="28" t="s">
        <v>451</v>
      </c>
      <c r="V262" s="24" t="s">
        <v>45</v>
      </c>
      <c r="W262" s="167">
        <v>14400000</v>
      </c>
      <c r="X262" s="167">
        <v>21600000</v>
      </c>
    </row>
    <row r="263" spans="1:24" ht="75">
      <c r="A263" s="7" t="s">
        <v>985</v>
      </c>
      <c r="B263" s="9" t="s">
        <v>986</v>
      </c>
      <c r="C263" s="9" t="s">
        <v>987</v>
      </c>
      <c r="D263" s="11">
        <v>22400000</v>
      </c>
      <c r="E263" s="12">
        <f>COUNTIFS('Modificaciones al contrato'!A:A,"ADICIÓN",'Modificaciones al contrato'!B:B,A263)</f>
        <v>0</v>
      </c>
      <c r="F263" s="13">
        <f>SUMIF('Modificaciones al contrato'!B:B,A263,'Modificaciones al contrato'!F:F)</f>
        <v>0</v>
      </c>
      <c r="G263" s="13">
        <v>22400000</v>
      </c>
      <c r="H263" s="9" t="s">
        <v>988</v>
      </c>
      <c r="I263" s="31">
        <v>45371</v>
      </c>
      <c r="J263" s="31">
        <v>45492</v>
      </c>
      <c r="K263" s="14">
        <f>COUNTIFS('Modificaciones al contrato'!A:A,"PRORROGA",'Modificaciones al contrato'!B:B,A263)</f>
        <v>0</v>
      </c>
      <c r="L263" s="35">
        <v>45492</v>
      </c>
      <c r="M263" s="14">
        <f>COUNTIFS('Modificaciones al contrato'!A:A,"SUSPENSIÓN",'Modificaciones al contrato'!B:B,A263)</f>
        <v>0</v>
      </c>
      <c r="N263" s="14">
        <f>COUNTIFS('Modificaciones al contrato'!A:A,"REANUDACIÓN",'Modificaciones al contrato'!B:B,A263)</f>
        <v>0</v>
      </c>
      <c r="O263" s="14">
        <f>COUNTIFS('Modificaciones al contrato'!A:A,"MODIFICACIÓN",'Modificaciones al contrato'!B:B,A263)</f>
        <v>0</v>
      </c>
      <c r="P263" s="17" t="s">
        <v>40</v>
      </c>
      <c r="Q263" s="17" t="str">
        <f>IFERROR(VLOOKUP(P263,'Listas de Valores 2'!$A$1:$B$25,2,0),"")</f>
        <v>Contratación Directa</v>
      </c>
      <c r="R263" s="18" t="s">
        <v>409</v>
      </c>
      <c r="S263" s="10" t="str">
        <f>IFERROR(VLOOKUP(R263,'Listas de Valores 2'!$K$1:$L$1000,2,0),"")</f>
        <v>Vicerrectoría Administrativa Y Financiera</v>
      </c>
      <c r="T263" s="19">
        <f t="shared" si="4"/>
        <v>0.59166665178571431</v>
      </c>
      <c r="U263" s="28" t="s">
        <v>451</v>
      </c>
      <c r="V263" s="24" t="s">
        <v>45</v>
      </c>
      <c r="W263" s="167">
        <v>13253333</v>
      </c>
      <c r="X263" s="167">
        <v>9146667</v>
      </c>
    </row>
    <row r="264" spans="1:24" ht="45">
      <c r="A264" s="7" t="s">
        <v>989</v>
      </c>
      <c r="B264" s="43" t="s">
        <v>990</v>
      </c>
      <c r="C264" s="9" t="s">
        <v>991</v>
      </c>
      <c r="D264" s="11">
        <v>12687480</v>
      </c>
      <c r="E264" s="12">
        <f>COUNTIFS('Modificaciones al contrato'!A:A,"ADICIÓN",'Modificaciones al contrato'!B:B,A264)</f>
        <v>0</v>
      </c>
      <c r="F264" s="13">
        <f>SUMIF('Modificaciones al contrato'!B:B,A264,'Modificaciones al contrato'!F:F)</f>
        <v>0</v>
      </c>
      <c r="G264" s="13">
        <v>12687480</v>
      </c>
      <c r="H264" s="9" t="s">
        <v>728</v>
      </c>
      <c r="I264" s="31">
        <v>45372</v>
      </c>
      <c r="J264" s="31">
        <v>45493</v>
      </c>
      <c r="K264" s="14">
        <f>COUNTIFS('Modificaciones al contrato'!A:A,"PRORROGA",'Modificaciones al contrato'!B:B,A264)</f>
        <v>0</v>
      </c>
      <c r="L264" s="35">
        <v>45493</v>
      </c>
      <c r="M264" s="14">
        <f>COUNTIFS('Modificaciones al contrato'!A:A,"SUSPENSIÓN",'Modificaciones al contrato'!B:B,A264)</f>
        <v>0</v>
      </c>
      <c r="N264" s="14">
        <f>COUNTIFS('Modificaciones al contrato'!A:A,"REANUDACIÓN",'Modificaciones al contrato'!B:B,A264)</f>
        <v>0</v>
      </c>
      <c r="O264" s="14">
        <f>COUNTIFS('Modificaciones al contrato'!A:A,"MODIFICACIÓN",'Modificaciones al contrato'!B:B,A264)</f>
        <v>0</v>
      </c>
      <c r="P264" s="17" t="s">
        <v>40</v>
      </c>
      <c r="Q264" s="17" t="str">
        <f>IFERROR(VLOOKUP(P264,'Listas de Valores 2'!$A$1:$B$25,2,0),"")</f>
        <v>Contratación Directa</v>
      </c>
      <c r="R264" s="18" t="s">
        <v>185</v>
      </c>
      <c r="S264" s="10" t="str">
        <f>IFERROR(VLOOKUP(R264,'Listas de Valores 2'!$K$1:$L$1000,2,0),"")</f>
        <v>Vicerrectoría Académica</v>
      </c>
      <c r="T264" s="19">
        <f t="shared" si="4"/>
        <v>0.58333333333333337</v>
      </c>
      <c r="U264" s="28" t="s">
        <v>451</v>
      </c>
      <c r="V264" s="24" t="s">
        <v>45</v>
      </c>
      <c r="W264" s="167">
        <v>7401030</v>
      </c>
      <c r="X264" s="167">
        <v>11630190</v>
      </c>
    </row>
    <row r="265" spans="1:24" ht="90">
      <c r="A265" s="7" t="s">
        <v>992</v>
      </c>
      <c r="B265" s="9" t="s">
        <v>993</v>
      </c>
      <c r="C265" s="9" t="s">
        <v>994</v>
      </c>
      <c r="D265" s="11">
        <v>29344579</v>
      </c>
      <c r="E265" s="12">
        <f>COUNTIFS('Modificaciones al contrato'!A:A,"ADICIÓN",'Modificaciones al contrato'!B:B,A265)</f>
        <v>1</v>
      </c>
      <c r="F265" s="13">
        <f>SUMIF('Modificaciones al contrato'!B:B,A265,'Modificaciones al contrato'!F:F)</f>
        <v>14665583</v>
      </c>
      <c r="G265" s="13">
        <v>44010162</v>
      </c>
      <c r="H265" s="9" t="s">
        <v>995</v>
      </c>
      <c r="I265" s="31">
        <v>45393</v>
      </c>
      <c r="J265" s="31">
        <v>45443</v>
      </c>
      <c r="K265" s="14">
        <f>COUNTIFS('Modificaciones al contrato'!A:A,"PRORROGA",'Modificaciones al contrato'!B:B,A265)</f>
        <v>1</v>
      </c>
      <c r="L265" s="35">
        <v>45468</v>
      </c>
      <c r="M265" s="14">
        <f>COUNTIFS('Modificaciones al contrato'!A:A,"SUSPENSIÓN",'Modificaciones al contrato'!B:B,A265)</f>
        <v>0</v>
      </c>
      <c r="N265" s="14">
        <f>COUNTIFS('Modificaciones al contrato'!A:A,"REANUDACIÓN",'Modificaciones al contrato'!B:B,A265)</f>
        <v>0</v>
      </c>
      <c r="O265" s="14">
        <f>COUNTIFS('Modificaciones al contrato'!A:A,"MODIFICACIÓN",'Modificaciones al contrato'!B:B,A265)</f>
        <v>1</v>
      </c>
      <c r="P265" s="17" t="s">
        <v>597</v>
      </c>
      <c r="Q265" s="17" t="str">
        <f>IFERROR(VLOOKUP(P265,'Listas de Valores 2'!$A$1:$B$25,2,0),"")</f>
        <v>Mínima Cuantía</v>
      </c>
      <c r="R265" s="18" t="s">
        <v>791</v>
      </c>
      <c r="S265" s="10" t="str">
        <f>IFERROR(VLOOKUP(R265,'Listas de Valores 2'!$K$1:$L$1000,2,0),"")</f>
        <v>Vicerrectoría Administrativa Y Financiera</v>
      </c>
      <c r="T265" s="19">
        <f t="shared" si="4"/>
        <v>0.6667658710276958</v>
      </c>
      <c r="U265" s="28" t="s">
        <v>451</v>
      </c>
      <c r="V265" s="24" t="s">
        <v>45</v>
      </c>
      <c r="W265" s="167">
        <v>29344474</v>
      </c>
      <c r="X265" s="167">
        <v>14665583</v>
      </c>
    </row>
    <row r="266" spans="1:24" ht="60">
      <c r="A266" s="7" t="s">
        <v>996</v>
      </c>
      <c r="B266" s="44" t="s">
        <v>997</v>
      </c>
      <c r="C266" s="44" t="s">
        <v>998</v>
      </c>
      <c r="D266" s="45">
        <v>14000000</v>
      </c>
      <c r="E266" s="15">
        <f>COUNTIFS('Modificaciones al contrato'!A:A,"ADICIÓN",'Modificaciones al contrato'!B:B,A266)</f>
        <v>0</v>
      </c>
      <c r="F266" s="46">
        <f>SUMIF('Modificaciones al contrato'!B:B,A266,'Modificaciones al contrato'!F:F)</f>
        <v>0</v>
      </c>
      <c r="G266" s="47">
        <v>14000000</v>
      </c>
      <c r="H266" s="44" t="s">
        <v>999</v>
      </c>
      <c r="I266" s="31">
        <v>45383</v>
      </c>
      <c r="J266" s="31">
        <v>45504</v>
      </c>
      <c r="K266" s="15">
        <f>COUNTIFS('Modificaciones al contrato'!A:A,"PRORROGA",'Modificaciones al contrato'!B:B,A266)</f>
        <v>0</v>
      </c>
      <c r="L266" s="16">
        <v>45504</v>
      </c>
      <c r="M266" s="15">
        <f>COUNTIFS('Modificaciones al contrato'!A:A,"SUSPENSIÓN",'Modificaciones al contrato'!B:B,A266)</f>
        <v>0</v>
      </c>
      <c r="N266" s="15">
        <f>COUNTIFS('Modificaciones al contrato'!A:A,"REANUDACIÓN",'Modificaciones al contrato'!B:B,A266)</f>
        <v>0</v>
      </c>
      <c r="O266" s="15">
        <f>COUNTIFS('Modificaciones al contrato'!A:A,"MODIFICACIÓN",'Modificaciones al contrato'!B:B,A266)</f>
        <v>0</v>
      </c>
      <c r="P266" s="27" t="s">
        <v>40</v>
      </c>
      <c r="Q266" s="27" t="str">
        <f>IFERROR(VLOOKUP(P266,'Listas de Valores 2'!$A$1:$B$25,2,0),"")</f>
        <v>Contratación Directa</v>
      </c>
      <c r="R266" s="44" t="s">
        <v>409</v>
      </c>
      <c r="S266" s="44" t="str">
        <f>IFERROR(VLOOKUP(R266,'Listas de Valores 2'!$K$1:$L$1000,2,0),"")</f>
        <v>Vicerrectoría Administrativa Y Financiera</v>
      </c>
      <c r="T266" s="19">
        <f t="shared" si="4"/>
        <v>0.5</v>
      </c>
      <c r="U266" s="28" t="s">
        <v>451</v>
      </c>
      <c r="V266" s="24" t="s">
        <v>45</v>
      </c>
      <c r="W266" s="167">
        <v>7000000</v>
      </c>
      <c r="X266" s="167">
        <v>7000000</v>
      </c>
    </row>
    <row r="267" spans="1:24" ht="60">
      <c r="A267" s="7" t="s">
        <v>1000</v>
      </c>
      <c r="B267" s="9" t="s">
        <v>1001</v>
      </c>
      <c r="C267" s="9" t="s">
        <v>1002</v>
      </c>
      <c r="D267" s="11">
        <v>22400000</v>
      </c>
      <c r="E267" s="12">
        <f>COUNTIFS('Modificaciones al contrato'!A:A,"ADICIÓN",'Modificaciones al contrato'!B:B,A267)</f>
        <v>0</v>
      </c>
      <c r="F267" s="13">
        <f>SUMIF('Modificaciones al contrato'!B:B,A267,'Modificaciones al contrato'!F:F)</f>
        <v>0</v>
      </c>
      <c r="G267" s="13">
        <v>22400000</v>
      </c>
      <c r="H267" s="9" t="s">
        <v>1003</v>
      </c>
      <c r="I267" s="31">
        <v>45383</v>
      </c>
      <c r="J267" s="31">
        <v>45504</v>
      </c>
      <c r="K267" s="14">
        <f>COUNTIFS('Modificaciones al contrato'!A:A,"PRORROGA",'Modificaciones al contrato'!B:B,A267)</f>
        <v>0</v>
      </c>
      <c r="L267" s="35">
        <v>45504</v>
      </c>
      <c r="M267" s="14">
        <f>COUNTIFS('Modificaciones al contrato'!A:A,"SUSPENSIÓN",'Modificaciones al contrato'!B:B,A267)</f>
        <v>0</v>
      </c>
      <c r="N267" s="14">
        <f>COUNTIFS('Modificaciones al contrato'!A:A,"REANUDACIÓN",'Modificaciones al contrato'!B:B,A267)</f>
        <v>0</v>
      </c>
      <c r="O267" s="14">
        <f>COUNTIFS('Modificaciones al contrato'!A:A,"MODIFICACIÓN",'Modificaciones al contrato'!B:B,A267)</f>
        <v>0</v>
      </c>
      <c r="P267" s="17" t="s">
        <v>40</v>
      </c>
      <c r="Q267" s="17" t="str">
        <f>IFERROR(VLOOKUP(P267,'Listas de Valores 2'!$A$1:$B$25,2,0),"")</f>
        <v>Contratación Directa</v>
      </c>
      <c r="R267" s="18" t="s">
        <v>409</v>
      </c>
      <c r="S267" s="10" t="str">
        <f>IFERROR(VLOOKUP(R267,'Listas de Valores 2'!$K$1:$L$1000,2,0),"")</f>
        <v>Vicerrectoría Administrativa Y Financiera</v>
      </c>
      <c r="T267" s="19">
        <f t="shared" si="4"/>
        <v>0.5</v>
      </c>
      <c r="U267" s="28" t="s">
        <v>451</v>
      </c>
      <c r="V267" s="24" t="s">
        <v>45</v>
      </c>
      <c r="W267" s="167">
        <v>11200000</v>
      </c>
      <c r="X267" s="167">
        <v>11200000</v>
      </c>
    </row>
    <row r="268" spans="1:24" ht="45">
      <c r="A268" s="7" t="s">
        <v>1005</v>
      </c>
      <c r="B268" s="9" t="s">
        <v>1006</v>
      </c>
      <c r="C268" s="9" t="s">
        <v>1007</v>
      </c>
      <c r="D268" s="11">
        <v>22000000</v>
      </c>
      <c r="E268" s="12">
        <f>COUNTIFS('Modificaciones al contrato'!A:A,"ADICIÓN",'Modificaciones al contrato'!B:B,A268)</f>
        <v>0</v>
      </c>
      <c r="F268" s="13">
        <f>SUMIF('Modificaciones al contrato'!B:B,A268,'Modificaciones al contrato'!F:F)</f>
        <v>0</v>
      </c>
      <c r="G268" s="13">
        <v>22000000</v>
      </c>
      <c r="H268" s="9" t="s">
        <v>867</v>
      </c>
      <c r="I268" s="31">
        <v>45383</v>
      </c>
      <c r="J268" s="31">
        <v>45504</v>
      </c>
      <c r="K268" s="14">
        <f>COUNTIFS('Modificaciones al contrato'!A:A,"PRORROGA",'Modificaciones al contrato'!B:B,A268)</f>
        <v>0</v>
      </c>
      <c r="L268" s="35">
        <v>45504</v>
      </c>
      <c r="M268" s="14">
        <f>COUNTIFS('Modificaciones al contrato'!A:A,"SUSPENSIÓN",'Modificaciones al contrato'!B:B,A268)</f>
        <v>0</v>
      </c>
      <c r="N268" s="14">
        <f>COUNTIFS('Modificaciones al contrato'!A:A,"REANUDACIÓN",'Modificaciones al contrato'!B:B,A268)</f>
        <v>0</v>
      </c>
      <c r="O268" s="14">
        <f>COUNTIFS('Modificaciones al contrato'!A:A,"MODIFICACIÓN",'Modificaciones al contrato'!B:B,A268)</f>
        <v>0</v>
      </c>
      <c r="P268" s="17" t="s">
        <v>40</v>
      </c>
      <c r="Q268" s="17" t="str">
        <f>IFERROR(VLOOKUP(P268,'Listas de Valores 2'!$A$1:$B$25,2,0),"")</f>
        <v>Contratación Directa</v>
      </c>
      <c r="R268" s="18" t="s">
        <v>56</v>
      </c>
      <c r="S268" s="10" t="str">
        <f>IFERROR(VLOOKUP(R268,'Listas de Valores 2'!$K$1:$L$1000,2,0),"")</f>
        <v>Secretaría General</v>
      </c>
      <c r="T268" s="19">
        <f t="shared" si="4"/>
        <v>0.5</v>
      </c>
      <c r="U268" s="28" t="s">
        <v>451</v>
      </c>
      <c r="V268" s="24" t="s">
        <v>45</v>
      </c>
      <c r="W268" s="167">
        <v>11000000</v>
      </c>
      <c r="X268" s="167">
        <v>11000000</v>
      </c>
    </row>
    <row r="269" spans="1:24" ht="75">
      <c r="A269" s="7" t="s">
        <v>1008</v>
      </c>
      <c r="B269" s="9" t="s">
        <v>1009</v>
      </c>
      <c r="C269" s="9" t="s">
        <v>1010</v>
      </c>
      <c r="D269" s="11">
        <v>22000000</v>
      </c>
      <c r="E269" s="12">
        <f>COUNTIFS('Modificaciones al contrato'!A:A,"ADICIÓN",'Modificaciones al contrato'!B:B,A269)</f>
        <v>0</v>
      </c>
      <c r="F269" s="13">
        <f>SUMIF('Modificaciones al contrato'!B:B,A269,'Modificaciones al contrato'!F:F)</f>
        <v>0</v>
      </c>
      <c r="G269" s="13">
        <v>22000000</v>
      </c>
      <c r="H269" s="9" t="s">
        <v>728</v>
      </c>
      <c r="I269" s="31">
        <v>45383</v>
      </c>
      <c r="J269" s="31">
        <v>45504</v>
      </c>
      <c r="K269" s="14">
        <f>COUNTIFS('Modificaciones al contrato'!A:A,"PRORROGA",'Modificaciones al contrato'!B:B,A269)</f>
        <v>0</v>
      </c>
      <c r="L269" s="35">
        <v>45504</v>
      </c>
      <c r="M269" s="14">
        <f>COUNTIFS('Modificaciones al contrato'!A:A,"SUSPENSIÓN",'Modificaciones al contrato'!B:B,A269)</f>
        <v>0</v>
      </c>
      <c r="N269" s="14">
        <f>COUNTIFS('Modificaciones al contrato'!A:A,"REANUDACIÓN",'Modificaciones al contrato'!B:B,A269)</f>
        <v>0</v>
      </c>
      <c r="O269" s="14">
        <f>COUNTIFS('Modificaciones al contrato'!A:A,"MODIFICACIÓN",'Modificaciones al contrato'!B:B,A269)</f>
        <v>0</v>
      </c>
      <c r="P269" s="17" t="s">
        <v>40</v>
      </c>
      <c r="Q269" s="17" t="str">
        <f>IFERROR(VLOOKUP(P269,'Listas de Valores 2'!$A$1:$B$25,2,0),"")</f>
        <v>Contratación Directa</v>
      </c>
      <c r="R269" s="18" t="s">
        <v>302</v>
      </c>
      <c r="S269" s="10" t="str">
        <f>IFERROR(VLOOKUP(R269,'Listas de Valores 2'!$K$1:$L$1000,2,0),"")</f>
        <v>Vicerrectoría Académica</v>
      </c>
      <c r="T269" s="19">
        <f t="shared" si="4"/>
        <v>0.5</v>
      </c>
      <c r="U269" s="28" t="s">
        <v>451</v>
      </c>
      <c r="V269" s="24" t="s">
        <v>45</v>
      </c>
      <c r="W269" s="167">
        <v>11000000</v>
      </c>
      <c r="X269" s="167">
        <v>11000000</v>
      </c>
    </row>
    <row r="270" spans="1:24" ht="45">
      <c r="A270" s="7" t="s">
        <v>1011</v>
      </c>
      <c r="B270" s="9" t="s">
        <v>1012</v>
      </c>
      <c r="C270" s="9" t="s">
        <v>1013</v>
      </c>
      <c r="D270" s="11">
        <v>338851037</v>
      </c>
      <c r="E270" s="12">
        <f>COUNTIFS('Modificaciones al contrato'!A:A,"ADICIÓN",'Modificaciones al contrato'!B:B,A270)</f>
        <v>0</v>
      </c>
      <c r="F270" s="13">
        <f>SUMIF('Modificaciones al contrato'!B:B,A270,'Modificaciones al contrato'!F:F)</f>
        <v>0</v>
      </c>
      <c r="G270" s="49">
        <v>338851037</v>
      </c>
      <c r="H270" s="9" t="s">
        <v>1014</v>
      </c>
      <c r="I270" s="31">
        <v>45383</v>
      </c>
      <c r="J270" s="31">
        <v>45657</v>
      </c>
      <c r="K270" s="15">
        <f>COUNTIFS('Modificaciones al contrato'!A:A,"PRORROGA",'Modificaciones al contrato'!B:B,A270)</f>
        <v>0</v>
      </c>
      <c r="L270" s="16">
        <v>45657</v>
      </c>
      <c r="M270" s="15">
        <f>COUNTIFS('Modificaciones al contrato'!A:A,"SUSPENSIÓN",'Modificaciones al contrato'!B:B,A270)</f>
        <v>0</v>
      </c>
      <c r="N270" s="15">
        <f>COUNTIFS('Modificaciones al contrato'!A:A,"REANUDACIÓN",'Modificaciones al contrato'!B:B,A270)</f>
        <v>0</v>
      </c>
      <c r="O270" s="15">
        <f>COUNTIFS('Modificaciones al contrato'!A:A,"MODIFICACIÓN",'Modificaciones al contrato'!B:B,A270)</f>
        <v>0</v>
      </c>
      <c r="P270" s="41" t="s">
        <v>1015</v>
      </c>
      <c r="Q270" s="17" t="str">
        <f>IFERROR(VLOOKUP(P270,'Listas de Valores 2'!$A$1:$B$25,2,0),"")</f>
        <v>Contratación Directa</v>
      </c>
      <c r="R270" s="40" t="s">
        <v>791</v>
      </c>
      <c r="S270" s="10" t="str">
        <f>IFERROR(VLOOKUP(R270,'Listas de Valores 2'!$K$1:$L$1000,2,0),"")</f>
        <v>Vicerrectoría Administrativa Y Financiera</v>
      </c>
      <c r="T270" s="19">
        <f t="shared" si="4"/>
        <v>0.95026163664949914</v>
      </c>
      <c r="U270" s="28" t="s">
        <v>451</v>
      </c>
      <c r="V270" s="24" t="s">
        <v>45</v>
      </c>
      <c r="W270" s="167">
        <v>321997141</v>
      </c>
      <c r="X270" s="167">
        <v>16853896</v>
      </c>
    </row>
    <row r="271" spans="1:24" ht="45">
      <c r="A271" s="7" t="s">
        <v>1016</v>
      </c>
      <c r="B271" s="9" t="s">
        <v>1017</v>
      </c>
      <c r="C271" s="9" t="s">
        <v>1018</v>
      </c>
      <c r="D271" s="11">
        <v>9410628</v>
      </c>
      <c r="E271" s="12">
        <f>COUNTIFS('Modificaciones al contrato'!A:A,"ADICIÓN",'Modificaciones al contrato'!B:B,A271)</f>
        <v>0</v>
      </c>
      <c r="F271" s="13">
        <f>SUMIF('Modificaciones al contrato'!B:B,A271,'Modificaciones al contrato'!F:F)</f>
        <v>0</v>
      </c>
      <c r="G271" s="13">
        <v>9410628</v>
      </c>
      <c r="H271" s="9" t="s">
        <v>1019</v>
      </c>
      <c r="I271" s="31">
        <v>45383</v>
      </c>
      <c r="J271" s="31">
        <v>45504</v>
      </c>
      <c r="K271" s="14">
        <f>COUNTIFS('Modificaciones al contrato'!A:A,"PRORROGA",'Modificaciones al contrato'!B:B,A271)</f>
        <v>0</v>
      </c>
      <c r="L271" s="35">
        <v>45504</v>
      </c>
      <c r="M271" s="14">
        <f>COUNTIFS('Modificaciones al contrato'!A:A,"SUSPENSIÓN",'Modificaciones al contrato'!B:B,A271)</f>
        <v>0</v>
      </c>
      <c r="N271" s="14">
        <f>COUNTIFS('Modificaciones al contrato'!A:A,"REANUDACIÓN",'Modificaciones al contrato'!B:B,A271)</f>
        <v>0</v>
      </c>
      <c r="O271" s="14">
        <f>COUNTIFS('Modificaciones al contrato'!A:A,"MODIFICACIÓN",'Modificaciones al contrato'!B:B,A271)</f>
        <v>0</v>
      </c>
      <c r="P271" s="17" t="s">
        <v>40</v>
      </c>
      <c r="Q271" s="17" t="str">
        <f>IFERROR(VLOOKUP(P271,'Listas de Valores 2'!$A$1:$B$25,2,0),"")</f>
        <v>Contratación Directa</v>
      </c>
      <c r="R271" s="18" t="s">
        <v>185</v>
      </c>
      <c r="S271" s="10" t="str">
        <f>IFERROR(VLOOKUP(R271,'Listas de Valores 2'!$K$1:$L$1000,2,0),"")</f>
        <v>Vicerrectoría Académica</v>
      </c>
      <c r="T271" s="19">
        <f t="shared" si="4"/>
        <v>0.5</v>
      </c>
      <c r="U271" s="28" t="s">
        <v>451</v>
      </c>
      <c r="V271" s="24" t="s">
        <v>45</v>
      </c>
      <c r="W271" s="167">
        <v>4705314</v>
      </c>
      <c r="X271" s="167">
        <v>4705314</v>
      </c>
    </row>
    <row r="272" spans="1:24" ht="45">
      <c r="A272" s="7" t="s">
        <v>1021</v>
      </c>
      <c r="B272" s="9" t="s">
        <v>426</v>
      </c>
      <c r="C272" s="9" t="s">
        <v>1022</v>
      </c>
      <c r="D272" s="11">
        <v>18000000</v>
      </c>
      <c r="E272" s="12">
        <f>COUNTIFS('Modificaciones al contrato'!A:A,"ADICIÓN",'Modificaciones al contrato'!B:B,A272)</f>
        <v>0</v>
      </c>
      <c r="F272" s="13">
        <f>SUMIF('Modificaciones al contrato'!B:B,A272,'Modificaciones al contrato'!F:F)</f>
        <v>0</v>
      </c>
      <c r="G272" s="13">
        <v>18000000</v>
      </c>
      <c r="H272" s="9" t="s">
        <v>867</v>
      </c>
      <c r="I272" s="31">
        <v>45383</v>
      </c>
      <c r="J272" s="31">
        <v>45504</v>
      </c>
      <c r="K272" s="15">
        <f>COUNTIFS('Modificaciones al contrato'!A:A,"PRORROGA",'Modificaciones al contrato'!B:B,A272)</f>
        <v>0</v>
      </c>
      <c r="L272" s="16">
        <v>45504</v>
      </c>
      <c r="M272" s="15">
        <f>COUNTIFS('Modificaciones al contrato'!A:A,"SUSPENSIÓN",'Modificaciones al contrato'!B:B,A272)</f>
        <v>0</v>
      </c>
      <c r="N272" s="15">
        <f>COUNTIFS('Modificaciones al contrato'!A:A,"REANUDACIÓN",'Modificaciones al contrato'!B:B,A272)</f>
        <v>0</v>
      </c>
      <c r="O272" s="15">
        <f>COUNTIFS('Modificaciones al contrato'!A:A,"MODIFICACIÓN",'Modificaciones al contrato'!B:B,A272)</f>
        <v>0</v>
      </c>
      <c r="P272" s="17" t="s">
        <v>40</v>
      </c>
      <c r="Q272" s="17" t="str">
        <f>IFERROR(VLOOKUP(P272,'Listas de Valores 2'!$A$1:$B$25,2,0),"")</f>
        <v>Contratación Directa</v>
      </c>
      <c r="R272" s="18" t="s">
        <v>78</v>
      </c>
      <c r="S272" s="10" t="str">
        <f>IFERROR(VLOOKUP(R272,'Listas de Valores 2'!$K$1:$L$1000,2,0),"")</f>
        <v>Secretaría General</v>
      </c>
      <c r="T272" s="19">
        <f t="shared" si="4"/>
        <v>0.5</v>
      </c>
      <c r="U272" s="28" t="s">
        <v>451</v>
      </c>
      <c r="V272" s="24" t="s">
        <v>45</v>
      </c>
      <c r="W272" s="167">
        <v>9000000</v>
      </c>
      <c r="X272" s="167">
        <v>9000000</v>
      </c>
    </row>
    <row r="273" spans="1:24" ht="75">
      <c r="A273" s="7" t="s">
        <v>1023</v>
      </c>
      <c r="B273" s="9" t="s">
        <v>1024</v>
      </c>
      <c r="C273" s="9" t="s">
        <v>1025</v>
      </c>
      <c r="D273" s="11">
        <v>24000000</v>
      </c>
      <c r="E273" s="12">
        <f>COUNTIFS('Modificaciones al contrato'!A:A,"ADICIÓN",'Modificaciones al contrato'!B:B,A273)</f>
        <v>1</v>
      </c>
      <c r="F273" s="13">
        <f>SUMIF('Modificaciones al contrato'!B:B,A273,'Modificaciones al contrato'!F:F)</f>
        <v>12000000</v>
      </c>
      <c r="G273" s="13">
        <v>36000000</v>
      </c>
      <c r="H273" s="9" t="s">
        <v>724</v>
      </c>
      <c r="I273" s="31">
        <v>45385</v>
      </c>
      <c r="J273" s="31">
        <v>45506</v>
      </c>
      <c r="K273" s="14">
        <f>COUNTIFS('Modificaciones al contrato'!A:A,"PRORROGA",'Modificaciones al contrato'!B:B,A273)</f>
        <v>1</v>
      </c>
      <c r="L273" s="35">
        <v>45568</v>
      </c>
      <c r="M273" s="14">
        <f>COUNTIFS('Modificaciones al contrato'!A:A,"SUSPENSIÓN",'Modificaciones al contrato'!B:B,A273)</f>
        <v>0</v>
      </c>
      <c r="N273" s="14">
        <f>COUNTIFS('Modificaciones al contrato'!A:A,"REANUDACIÓN",'Modificaciones al contrato'!B:B,A273)</f>
        <v>0</v>
      </c>
      <c r="O273" s="14">
        <f>COUNTIFS('Modificaciones al contrato'!A:A,"MODIFICACIÓN",'Modificaciones al contrato'!B:B,A273)</f>
        <v>0</v>
      </c>
      <c r="P273" s="17" t="s">
        <v>40</v>
      </c>
      <c r="Q273" s="17" t="str">
        <f>IFERROR(VLOOKUP(P273,'Listas de Valores 2'!$A$1:$B$25,2,0),"")</f>
        <v>Contratación Directa</v>
      </c>
      <c r="R273" s="18" t="s">
        <v>236</v>
      </c>
      <c r="S273" s="10" t="str">
        <f>IFERROR(VLOOKUP(R273,'Listas de Valores 2'!$K$1:$L$1000,2,0),"")</f>
        <v>Comunicaciones</v>
      </c>
      <c r="T273" s="19">
        <f t="shared" si="4"/>
        <v>0.32222222222222224</v>
      </c>
      <c r="U273" s="28" t="s">
        <v>451</v>
      </c>
      <c r="V273" s="24" t="s">
        <v>45</v>
      </c>
      <c r="W273" s="167">
        <v>11600000</v>
      </c>
      <c r="X273" s="167">
        <v>24400000</v>
      </c>
    </row>
    <row r="274" spans="1:24" ht="105">
      <c r="A274" s="7" t="s">
        <v>1026</v>
      </c>
      <c r="B274" s="9" t="s">
        <v>1027</v>
      </c>
      <c r="C274" s="9" t="s">
        <v>1028</v>
      </c>
      <c r="D274" s="11">
        <v>18000000</v>
      </c>
      <c r="E274" s="12">
        <f>COUNTIFS('Modificaciones al contrato'!A:A,"ADICIÓN",'Modificaciones al contrato'!B:B,A274)</f>
        <v>0</v>
      </c>
      <c r="F274" s="13">
        <f>SUMIF('Modificaciones al contrato'!B:B,A274,'Modificaciones al contrato'!F:F)</f>
        <v>0</v>
      </c>
      <c r="G274" s="13">
        <v>18000000</v>
      </c>
      <c r="H274" s="9" t="s">
        <v>852</v>
      </c>
      <c r="I274" s="31">
        <v>45386</v>
      </c>
      <c r="J274" s="31">
        <v>45507</v>
      </c>
      <c r="K274" s="14">
        <f>COUNTIFS('Modificaciones al contrato'!A:A,"PRORROGA",'Modificaciones al contrato'!B:B,A274)</f>
        <v>0</v>
      </c>
      <c r="L274" s="35">
        <v>45507</v>
      </c>
      <c r="M274" s="14">
        <f>COUNTIFS('Modificaciones al contrato'!A:A,"SUSPENSIÓN",'Modificaciones al contrato'!B:B,A274)</f>
        <v>0</v>
      </c>
      <c r="N274" s="14">
        <f>COUNTIFS('Modificaciones al contrato'!A:A,"REANUDACIÓN",'Modificaciones al contrato'!B:B,A274)</f>
        <v>0</v>
      </c>
      <c r="O274" s="14">
        <f>COUNTIFS('Modificaciones al contrato'!A:A,"MODIFICACIÓN",'Modificaciones al contrato'!B:B,A274)</f>
        <v>0</v>
      </c>
      <c r="P274" s="17" t="s">
        <v>40</v>
      </c>
      <c r="Q274" s="17" t="str">
        <f>IFERROR(VLOOKUP(P274,'Listas de Valores 2'!$A$1:$B$25,2,0),"")</f>
        <v>Contratación Directa</v>
      </c>
      <c r="R274" s="18" t="s">
        <v>62</v>
      </c>
      <c r="S274" s="10" t="str">
        <f>IFERROR(VLOOKUP(R274,'Listas de Valores 2'!$K$1:$L$1000,2,0),"")</f>
        <v>Vicerrectoría Administrativa Y Financiera</v>
      </c>
      <c r="T274" s="19">
        <f t="shared" si="4"/>
        <v>0.47499999999999998</v>
      </c>
      <c r="U274" s="28" t="s">
        <v>451</v>
      </c>
      <c r="V274" s="24" t="s">
        <v>45</v>
      </c>
      <c r="W274" s="167">
        <v>8550000</v>
      </c>
      <c r="X274" s="167">
        <v>9450000</v>
      </c>
    </row>
    <row r="275" spans="1:24" ht="90">
      <c r="A275" s="7" t="s">
        <v>1029</v>
      </c>
      <c r="B275" s="9" t="s">
        <v>1030</v>
      </c>
      <c r="C275" s="9" t="s">
        <v>1031</v>
      </c>
      <c r="D275" s="11">
        <v>28522970</v>
      </c>
      <c r="E275" s="12">
        <f>COUNTIFS('Modificaciones al contrato'!A:A,"ADICIÓN",'Modificaciones al contrato'!B:B,A275)</f>
        <v>0</v>
      </c>
      <c r="F275" s="13">
        <f>SUMIF('Modificaciones al contrato'!B:B,A275,'Modificaciones al contrato'!F:F)</f>
        <v>0</v>
      </c>
      <c r="G275" s="49">
        <v>28522970</v>
      </c>
      <c r="H275" s="9" t="s">
        <v>1032</v>
      </c>
      <c r="I275" s="31">
        <v>45390</v>
      </c>
      <c r="J275" s="31">
        <v>45542</v>
      </c>
      <c r="K275" s="15">
        <f>COUNTIFS('Modificaciones al contrato'!A:A,"PRORROGA",'Modificaciones al contrato'!B:B,A275)</f>
        <v>0</v>
      </c>
      <c r="L275" s="16">
        <v>45542</v>
      </c>
      <c r="M275" s="15">
        <f>COUNTIFS('Modificaciones al contrato'!A:A,"SUSPENSIÓN",'Modificaciones al contrato'!B:B,A275)</f>
        <v>0</v>
      </c>
      <c r="N275" s="15">
        <f>COUNTIFS('Modificaciones al contrato'!A:A,"REANUDACIÓN",'Modificaciones al contrato'!B:B,A275)</f>
        <v>0</v>
      </c>
      <c r="O275" s="15">
        <f>COUNTIFS('Modificaciones al contrato'!A:A,"MODIFICACIÓN",'Modificaciones al contrato'!B:B,A275)</f>
        <v>0</v>
      </c>
      <c r="P275" s="41" t="s">
        <v>40</v>
      </c>
      <c r="Q275" s="17" t="str">
        <f>IFERROR(VLOOKUP(P275,'Listas de Valores 2'!$A$1:$B$25,2,0),"")</f>
        <v>Contratación Directa</v>
      </c>
      <c r="R275" s="40" t="s">
        <v>157</v>
      </c>
      <c r="S275" s="10" t="str">
        <f>IFERROR(VLOOKUP(R275,'Listas de Valores 2'!$K$1:$L$1000,2,0),"")</f>
        <v>Dirección De Tecnología</v>
      </c>
      <c r="T275" s="19">
        <f t="shared" si="4"/>
        <v>0.35333333099603581</v>
      </c>
      <c r="U275" s="28" t="s">
        <v>451</v>
      </c>
      <c r="V275" s="24" t="s">
        <v>45</v>
      </c>
      <c r="W275" s="167">
        <v>10078116</v>
      </c>
      <c r="X275" s="167">
        <v>18444854</v>
      </c>
    </row>
    <row r="276" spans="1:24" ht="60">
      <c r="A276" s="7" t="s">
        <v>1033</v>
      </c>
      <c r="B276" s="9" t="s">
        <v>1034</v>
      </c>
      <c r="C276" s="9" t="s">
        <v>1035</v>
      </c>
      <c r="D276" s="11">
        <v>39984000</v>
      </c>
      <c r="E276" s="12">
        <f>COUNTIFS('Modificaciones al contrato'!A:A,"ADICIÓN",'Modificaciones al contrato'!B:B,A276)</f>
        <v>0</v>
      </c>
      <c r="F276" s="13">
        <f>SUMIF('Modificaciones al contrato'!B:B,A276,'Modificaciones al contrato'!F:F)</f>
        <v>0</v>
      </c>
      <c r="G276" s="49">
        <v>39984000</v>
      </c>
      <c r="H276" s="9" t="s">
        <v>1036</v>
      </c>
      <c r="I276" s="31">
        <v>45392</v>
      </c>
      <c r="J276" s="31">
        <v>45657</v>
      </c>
      <c r="K276" s="15">
        <f>COUNTIFS('Modificaciones al contrato'!A:A,"PRORROGA",'Modificaciones al contrato'!B:B,A276)</f>
        <v>0</v>
      </c>
      <c r="L276" s="16">
        <v>45657</v>
      </c>
      <c r="M276" s="15">
        <f>COUNTIFS('Modificaciones al contrato'!A:A,"SUSPENSIÓN",'Modificaciones al contrato'!B:B,A276)</f>
        <v>0</v>
      </c>
      <c r="N276" s="15">
        <f>COUNTIFS('Modificaciones al contrato'!A:A,"REANUDACIÓN",'Modificaciones al contrato'!B:B,A276)</f>
        <v>0</v>
      </c>
      <c r="O276" s="15">
        <f>COUNTIFS('Modificaciones al contrato'!A:A,"MODIFICACIÓN",'Modificaciones al contrato'!B:B,A276)</f>
        <v>0</v>
      </c>
      <c r="P276" s="41" t="s">
        <v>247</v>
      </c>
      <c r="Q276" s="17" t="str">
        <f>IFERROR(VLOOKUP(P276,'Listas de Valores 2'!$A$1:$B$25,2,0),"")</f>
        <v>Contratación Directa</v>
      </c>
      <c r="R276" s="40" t="s">
        <v>1037</v>
      </c>
      <c r="S276" s="10" t="str">
        <f>IFERROR(VLOOKUP(R276,'Listas de Valores 2'!$K$1:$L$1000,2,0),"")</f>
        <v>Vicerrectoría Administrativa Y Financiera</v>
      </c>
      <c r="T276" s="19">
        <f t="shared" si="4"/>
        <v>0.3</v>
      </c>
      <c r="U276" s="28" t="s">
        <v>451</v>
      </c>
      <c r="V276" s="24" t="s">
        <v>45</v>
      </c>
      <c r="W276" s="167">
        <v>11995200</v>
      </c>
      <c r="X276" s="167">
        <v>27988800</v>
      </c>
    </row>
    <row r="277" spans="1:24" ht="45">
      <c r="A277" s="7" t="s">
        <v>1038</v>
      </c>
      <c r="B277" s="9" t="s">
        <v>1039</v>
      </c>
      <c r="C277" s="9" t="s">
        <v>1040</v>
      </c>
      <c r="D277" s="11">
        <v>26000000</v>
      </c>
      <c r="E277" s="12">
        <f>COUNTIFS('Modificaciones al contrato'!A:A,"ADICIÓN",'Modificaciones al contrato'!B:B,A277)</f>
        <v>0</v>
      </c>
      <c r="F277" s="13">
        <f>SUMIF('Modificaciones al contrato'!B:B,A277,'Modificaciones al contrato'!F:F)</f>
        <v>0</v>
      </c>
      <c r="G277" s="49">
        <v>26000000</v>
      </c>
      <c r="H277" s="9" t="s">
        <v>607</v>
      </c>
      <c r="I277" s="31">
        <v>45390</v>
      </c>
      <c r="J277" s="31">
        <v>45511</v>
      </c>
      <c r="K277" s="15">
        <f>COUNTIFS('Modificaciones al contrato'!A:A,"PRORROGA",'Modificaciones al contrato'!B:B,A277)</f>
        <v>0</v>
      </c>
      <c r="L277" s="16">
        <v>45511</v>
      </c>
      <c r="M277" s="15">
        <f>COUNTIFS('Modificaciones al contrato'!A:A,"SUSPENSIÓN",'Modificaciones al contrato'!B:B,A277)</f>
        <v>0</v>
      </c>
      <c r="N277" s="15">
        <f>COUNTIFS('Modificaciones al contrato'!A:A,"REANUDACIÓN",'Modificaciones al contrato'!B:B,A277)</f>
        <v>0</v>
      </c>
      <c r="O277" s="15">
        <f>COUNTIFS('Modificaciones al contrato'!A:A,"MODIFICACIÓN",'Modificaciones al contrato'!B:B,A277)</f>
        <v>0</v>
      </c>
      <c r="P277" s="41" t="s">
        <v>40</v>
      </c>
      <c r="Q277" s="17" t="str">
        <f>IFERROR(VLOOKUP(P277,'Listas de Valores 2'!$A$1:$B$25,2,0),"")</f>
        <v>Contratación Directa</v>
      </c>
      <c r="R277" s="18" t="s">
        <v>236</v>
      </c>
      <c r="S277" s="10" t="str">
        <f>IFERROR(VLOOKUP(R277,'Listas de Valores 2'!$K$1:$L$1000,2,0),"")</f>
        <v>Comunicaciones</v>
      </c>
      <c r="T277" s="19">
        <f t="shared" si="4"/>
        <v>0.44166665384615383</v>
      </c>
      <c r="U277" s="28" t="s">
        <v>451</v>
      </c>
      <c r="V277" s="24" t="s">
        <v>45</v>
      </c>
      <c r="W277" s="167">
        <v>11483333</v>
      </c>
      <c r="X277" s="167">
        <v>27516667</v>
      </c>
    </row>
    <row r="278" spans="1:24" ht="90">
      <c r="A278" s="7" t="s">
        <v>1041</v>
      </c>
      <c r="B278" s="9" t="s">
        <v>1042</v>
      </c>
      <c r="C278" s="9" t="s">
        <v>1043</v>
      </c>
      <c r="D278" s="11">
        <v>28000000</v>
      </c>
      <c r="E278" s="12">
        <f>COUNTIFS('Modificaciones al contrato'!A:A,"ADICIÓN",'Modificaciones al contrato'!B:B,A278)</f>
        <v>0</v>
      </c>
      <c r="F278" s="13">
        <f>SUMIF('Modificaciones al contrato'!B:B,A278,'Modificaciones al contrato'!F:F)</f>
        <v>0</v>
      </c>
      <c r="G278" s="49">
        <v>28000000</v>
      </c>
      <c r="H278" s="9" t="s">
        <v>930</v>
      </c>
      <c r="I278" s="31">
        <v>45392</v>
      </c>
      <c r="J278" s="31">
        <v>45513</v>
      </c>
      <c r="K278" s="15">
        <f>COUNTIFS('Modificaciones al contrato'!A:A,"PRORROGA",'Modificaciones al contrato'!B:B,A278)</f>
        <v>0</v>
      </c>
      <c r="L278" s="16">
        <v>45513</v>
      </c>
      <c r="M278" s="15">
        <f>COUNTIFS('Modificaciones al contrato'!A:A,"SUSPENSIÓN",'Modificaciones al contrato'!B:B,A278)</f>
        <v>0</v>
      </c>
      <c r="N278" s="15">
        <f>COUNTIFS('Modificaciones al contrato'!A:A,"REANUDACIÓN",'Modificaciones al contrato'!B:B,A278)</f>
        <v>0</v>
      </c>
      <c r="O278" s="15">
        <f>COUNTIFS('Modificaciones al contrato'!A:A,"MODIFICACIÓN",'Modificaciones al contrato'!B:B,A278)</f>
        <v>0</v>
      </c>
      <c r="P278" s="41" t="s">
        <v>40</v>
      </c>
      <c r="Q278" s="17" t="str">
        <f>IFERROR(VLOOKUP(P278,'Listas de Valores 2'!$A$1:$B$25,2,0),"")</f>
        <v>Contratación Directa</v>
      </c>
      <c r="R278" s="18" t="s">
        <v>409</v>
      </c>
      <c r="S278" s="10" t="str">
        <f>IFERROR(VLOOKUP(R278,'Listas de Valores 2'!$K$1:$L$1000,2,0),"")</f>
        <v>Vicerrectoría Administrativa Y Financiera</v>
      </c>
      <c r="T278" s="19">
        <f t="shared" si="4"/>
        <v>0.42499999999999999</v>
      </c>
      <c r="U278" s="28" t="s">
        <v>451</v>
      </c>
      <c r="V278" s="24" t="s">
        <v>45</v>
      </c>
      <c r="W278" s="167">
        <v>11900000</v>
      </c>
      <c r="X278" s="167">
        <v>16100000</v>
      </c>
    </row>
    <row r="279" spans="1:24" ht="60">
      <c r="A279" s="7" t="s">
        <v>1044</v>
      </c>
      <c r="B279" s="9" t="s">
        <v>1045</v>
      </c>
      <c r="C279" s="9" t="s">
        <v>1046</v>
      </c>
      <c r="D279" s="11">
        <v>22000000</v>
      </c>
      <c r="E279" s="12">
        <f>COUNTIFS('Modificaciones al contrato'!A:A,"ADICIÓN",'Modificaciones al contrato'!B:B,A279)</f>
        <v>0</v>
      </c>
      <c r="F279" s="13">
        <f>SUMIF('Modificaciones al contrato'!B:B,A279,'Modificaciones al contrato'!F:F)</f>
        <v>0</v>
      </c>
      <c r="G279" s="49">
        <v>22000000</v>
      </c>
      <c r="H279" s="9" t="s">
        <v>728</v>
      </c>
      <c r="I279" s="31">
        <v>45392</v>
      </c>
      <c r="J279" s="31">
        <v>45513</v>
      </c>
      <c r="K279" s="15">
        <f>COUNTIFS('Modificaciones al contrato'!A:A,"PRORROGA",'Modificaciones al contrato'!B:B,A279)</f>
        <v>0</v>
      </c>
      <c r="L279" s="16">
        <v>45513</v>
      </c>
      <c r="M279" s="15">
        <f>COUNTIFS('Modificaciones al contrato'!A:A,"SUSPENSIÓN",'Modificaciones al contrato'!B:B,A279)</f>
        <v>0</v>
      </c>
      <c r="N279" s="15">
        <f>COUNTIFS('Modificaciones al contrato'!A:A,"REANUDACIÓN",'Modificaciones al contrato'!B:B,A279)</f>
        <v>0</v>
      </c>
      <c r="O279" s="15">
        <f>COUNTIFS('Modificaciones al contrato'!A:A,"MODIFICACIÓN",'Modificaciones al contrato'!B:B,A279)</f>
        <v>0</v>
      </c>
      <c r="P279" s="41" t="s">
        <v>40</v>
      </c>
      <c r="Q279" s="17" t="str">
        <f>IFERROR(VLOOKUP(P279,'Listas de Valores 2'!$A$1:$B$25,2,0),"")</f>
        <v>Contratación Directa</v>
      </c>
      <c r="R279" s="40" t="s">
        <v>302</v>
      </c>
      <c r="S279" s="10" t="str">
        <f>IFERROR(VLOOKUP(R279,'Listas de Valores 2'!$K$1:$L$1000,2,0),"")</f>
        <v>Vicerrectoría Académica</v>
      </c>
      <c r="T279" s="19">
        <f t="shared" si="4"/>
        <v>0.42499999999999999</v>
      </c>
      <c r="U279" s="28" t="s">
        <v>451</v>
      </c>
      <c r="V279" s="24" t="s">
        <v>45</v>
      </c>
      <c r="W279" s="167">
        <v>9350000</v>
      </c>
      <c r="X279" s="167">
        <v>12650000</v>
      </c>
    </row>
    <row r="280" spans="1:24" ht="60">
      <c r="A280" s="7" t="s">
        <v>1047</v>
      </c>
      <c r="B280" s="9" t="s">
        <v>1048</v>
      </c>
      <c r="C280" s="9" t="s">
        <v>1049</v>
      </c>
      <c r="D280" s="11">
        <v>25200000</v>
      </c>
      <c r="E280" s="12">
        <f>COUNTIFS('Modificaciones al contrato'!A:A,"ADICIÓN",'Modificaciones al contrato'!B:B,A280)</f>
        <v>0</v>
      </c>
      <c r="F280" s="13">
        <f>SUMIF('Modificaciones al contrato'!B:B,A280,'Modificaciones al contrato'!F:F)</f>
        <v>0</v>
      </c>
      <c r="G280" s="49">
        <v>25200000</v>
      </c>
      <c r="H280" s="9" t="s">
        <v>957</v>
      </c>
      <c r="I280" s="31">
        <v>45391</v>
      </c>
      <c r="J280" s="31">
        <v>45512</v>
      </c>
      <c r="K280" s="15">
        <f>COUNTIFS('Modificaciones al contrato'!A:A,"PRORROGA",'Modificaciones al contrato'!B:B,A280)</f>
        <v>0</v>
      </c>
      <c r="L280" s="16">
        <v>45512</v>
      </c>
      <c r="M280" s="15">
        <f>COUNTIFS('Modificaciones al contrato'!A:A,"SUSPENSIÓN",'Modificaciones al contrato'!B:B,A280)</f>
        <v>0</v>
      </c>
      <c r="N280" s="15">
        <f>COUNTIFS('Modificaciones al contrato'!A:A,"REANUDACIÓN",'Modificaciones al contrato'!B:B,A280)</f>
        <v>0</v>
      </c>
      <c r="O280" s="15">
        <f>COUNTIFS('Modificaciones al contrato'!A:A,"MODIFICACIÓN",'Modificaciones al contrato'!B:B,A280)</f>
        <v>0</v>
      </c>
      <c r="P280" s="41" t="s">
        <v>40</v>
      </c>
      <c r="Q280" s="17" t="str">
        <f>IFERROR(VLOOKUP(P280,'Listas de Valores 2'!$A$1:$B$25,2,0),"")</f>
        <v>Contratación Directa</v>
      </c>
      <c r="R280" s="40" t="s">
        <v>50</v>
      </c>
      <c r="S280" s="10" t="str">
        <f>IFERROR(VLOOKUP(R280,'Listas de Valores 2'!$K$1:$L$1000,2,0),"")</f>
        <v>Dirección De Planeación</v>
      </c>
      <c r="T280" s="19">
        <f t="shared" si="4"/>
        <v>0.43333333333333335</v>
      </c>
      <c r="U280" s="28" t="s">
        <v>451</v>
      </c>
      <c r="V280" s="24" t="s">
        <v>45</v>
      </c>
      <c r="W280" s="167">
        <v>10920000</v>
      </c>
      <c r="X280" s="167">
        <v>14280000</v>
      </c>
    </row>
    <row r="281" spans="1:24" ht="75">
      <c r="A281" s="7" t="s">
        <v>1050</v>
      </c>
      <c r="B281" s="9" t="s">
        <v>1051</v>
      </c>
      <c r="C281" s="9" t="s">
        <v>1052</v>
      </c>
      <c r="D281" s="11">
        <v>18000000</v>
      </c>
      <c r="E281" s="12">
        <f>COUNTIFS('Modificaciones al contrato'!A:A,"ADICIÓN",'Modificaciones al contrato'!B:B,A281)</f>
        <v>0</v>
      </c>
      <c r="F281" s="13">
        <f>SUMIF('Modificaciones al contrato'!B:B,A281,'Modificaciones al contrato'!F:F)</f>
        <v>0</v>
      </c>
      <c r="G281" s="49">
        <v>18000000</v>
      </c>
      <c r="H281" s="9" t="s">
        <v>852</v>
      </c>
      <c r="I281" s="31">
        <v>45397</v>
      </c>
      <c r="J281" s="31">
        <v>45518</v>
      </c>
      <c r="K281" s="15">
        <f>COUNTIFS('Modificaciones al contrato'!A:A,"PRORROGA",'Modificaciones al contrato'!B:B,A281)</f>
        <v>0</v>
      </c>
      <c r="L281" s="16">
        <v>45518</v>
      </c>
      <c r="M281" s="15">
        <f>COUNTIFS('Modificaciones al contrato'!A:A,"SUSPENSIÓN",'Modificaciones al contrato'!B:B,A281)</f>
        <v>0</v>
      </c>
      <c r="N281" s="15">
        <f>COUNTIFS('Modificaciones al contrato'!A:A,"REANUDACIÓN",'Modificaciones al contrato'!B:B,A281)</f>
        <v>0</v>
      </c>
      <c r="O281" s="15">
        <f>COUNTIFS('Modificaciones al contrato'!A:A,"MODIFICACIÓN",'Modificaciones al contrato'!B:B,A281)</f>
        <v>0</v>
      </c>
      <c r="P281" s="41" t="s">
        <v>40</v>
      </c>
      <c r="Q281" s="17" t="str">
        <f>IFERROR(VLOOKUP(P281,'Listas de Valores 2'!$A$1:$B$25,2,0),"")</f>
        <v>Contratación Directa</v>
      </c>
      <c r="R281" s="40" t="s">
        <v>62</v>
      </c>
      <c r="S281" s="10" t="str">
        <f>IFERROR(VLOOKUP(R281,'Listas de Valores 2'!$K$1:$L$1000,2,0),"")</f>
        <v>Vicerrectoría Administrativa Y Financiera</v>
      </c>
      <c r="T281" s="19">
        <f t="shared" si="4"/>
        <v>0.13333333333333333</v>
      </c>
      <c r="U281" s="28" t="s">
        <v>451</v>
      </c>
      <c r="V281" s="24" t="s">
        <v>129</v>
      </c>
      <c r="W281" s="167">
        <v>2400000</v>
      </c>
      <c r="X281" s="167">
        <v>0</v>
      </c>
    </row>
    <row r="282" spans="1:24" ht="45">
      <c r="A282" s="7" t="s">
        <v>1053</v>
      </c>
      <c r="B282" s="9" t="s">
        <v>1054</v>
      </c>
      <c r="C282" s="9" t="s">
        <v>1055</v>
      </c>
      <c r="D282" s="11">
        <v>15225216</v>
      </c>
      <c r="E282" s="12">
        <f>COUNTIFS('Modificaciones al contrato'!A:A,"ADICIÓN",'Modificaciones al contrato'!B:B,A282)</f>
        <v>0</v>
      </c>
      <c r="F282" s="13">
        <f>SUMIF('Modificaciones al contrato'!B:B,A282,'Modificaciones al contrato'!F:F)</f>
        <v>0</v>
      </c>
      <c r="G282" s="49">
        <v>15225216</v>
      </c>
      <c r="H282" s="9" t="s">
        <v>1056</v>
      </c>
      <c r="I282" s="31">
        <v>45397</v>
      </c>
      <c r="J282" s="31">
        <v>45518</v>
      </c>
      <c r="K282" s="15">
        <f>COUNTIFS('Modificaciones al contrato'!A:A,"PRORROGA",'Modificaciones al contrato'!B:B,A282)</f>
        <v>0</v>
      </c>
      <c r="L282" s="16">
        <v>45518</v>
      </c>
      <c r="M282" s="15">
        <f>COUNTIFS('Modificaciones al contrato'!A:A,"SUSPENSIÓN",'Modificaciones al contrato'!B:B,A282)</f>
        <v>0</v>
      </c>
      <c r="N282" s="15">
        <f>COUNTIFS('Modificaciones al contrato'!A:A,"REANUDACIÓN",'Modificaciones al contrato'!B:B,A282)</f>
        <v>0</v>
      </c>
      <c r="O282" s="15">
        <f>COUNTIFS('Modificaciones al contrato'!A:A,"MODIFICACIÓN",'Modificaciones al contrato'!B:B,A282)</f>
        <v>0</v>
      </c>
      <c r="P282" s="41" t="s">
        <v>40</v>
      </c>
      <c r="Q282" s="17" t="str">
        <f>IFERROR(VLOOKUP(P282,'Listas de Valores 2'!$A$1:$B$25,2,0),"")</f>
        <v>Contratación Directa</v>
      </c>
      <c r="R282" s="40" t="s">
        <v>185</v>
      </c>
      <c r="S282" s="10" t="str">
        <f>IFERROR(VLOOKUP(R282,'Listas de Valores 2'!$K$1:$L$1000,2,0),"")</f>
        <v>Vicerrectoría Académica</v>
      </c>
      <c r="T282" s="19">
        <f t="shared" si="4"/>
        <v>0.38333334646943595</v>
      </c>
      <c r="U282" s="28" t="s">
        <v>451</v>
      </c>
      <c r="V282" s="24" t="s">
        <v>45</v>
      </c>
      <c r="W282" s="167">
        <v>5836333</v>
      </c>
      <c r="X282" s="167">
        <v>9388883</v>
      </c>
    </row>
    <row r="283" spans="1:24" ht="60">
      <c r="A283" s="7" t="s">
        <v>1057</v>
      </c>
      <c r="B283" s="9" t="s">
        <v>1058</v>
      </c>
      <c r="C283" s="9" t="s">
        <v>1059</v>
      </c>
      <c r="D283" s="11">
        <v>24000000</v>
      </c>
      <c r="E283" s="12">
        <f>COUNTIFS('Modificaciones al contrato'!A:A,"ADICIÓN",'Modificaciones al contrato'!B:B,A283)</f>
        <v>0</v>
      </c>
      <c r="F283" s="13">
        <f>SUMIF('Modificaciones al contrato'!B:B,A283,'Modificaciones al contrato'!F:F)</f>
        <v>0</v>
      </c>
      <c r="G283" s="49">
        <v>24000000</v>
      </c>
      <c r="H283" s="9" t="s">
        <v>1060</v>
      </c>
      <c r="I283" s="31">
        <v>45398</v>
      </c>
      <c r="J283" s="31">
        <v>45519</v>
      </c>
      <c r="K283" s="15">
        <f>COUNTIFS('Modificaciones al contrato'!A:A,"PRORROGA",'Modificaciones al contrato'!B:B,A283)</f>
        <v>0</v>
      </c>
      <c r="L283" s="16">
        <v>45519</v>
      </c>
      <c r="M283" s="15">
        <f>COUNTIFS('Modificaciones al contrato'!A:A,"SUSPENSIÓN",'Modificaciones al contrato'!B:B,A283)</f>
        <v>0</v>
      </c>
      <c r="N283" s="15">
        <f>COUNTIFS('Modificaciones al contrato'!A:A,"REANUDACIÓN",'Modificaciones al contrato'!B:B,A283)</f>
        <v>0</v>
      </c>
      <c r="O283" s="15">
        <f>COUNTIFS('Modificaciones al contrato'!A:A,"MODIFICACIÓN",'Modificaciones al contrato'!B:B,A283)</f>
        <v>0</v>
      </c>
      <c r="P283" s="41" t="s">
        <v>40</v>
      </c>
      <c r="Q283" s="17" t="str">
        <f>IFERROR(VLOOKUP(P283,'Listas de Valores 2'!$A$1:$B$25,2,0),"")</f>
        <v>Contratación Directa</v>
      </c>
      <c r="R283" s="40" t="s">
        <v>50</v>
      </c>
      <c r="S283" s="10" t="str">
        <f>IFERROR(VLOOKUP(R283,'Listas de Valores 2'!$K$1:$L$1000,2,0),"")</f>
        <v>Dirección De Planeación</v>
      </c>
      <c r="T283" s="19">
        <f t="shared" si="4"/>
        <v>0.375</v>
      </c>
      <c r="U283" s="28" t="s">
        <v>451</v>
      </c>
      <c r="V283" s="24" t="s">
        <v>45</v>
      </c>
      <c r="W283" s="167">
        <v>9000000</v>
      </c>
      <c r="X283" s="167">
        <v>15000000</v>
      </c>
    </row>
    <row r="284" spans="1:24" ht="150">
      <c r="A284" s="7" t="s">
        <v>1061</v>
      </c>
      <c r="B284" s="9" t="s">
        <v>1062</v>
      </c>
      <c r="C284" s="9" t="s">
        <v>1063</v>
      </c>
      <c r="D284" s="11">
        <v>24210900</v>
      </c>
      <c r="E284" s="12">
        <f>COUNTIFS('Modificaciones al contrato'!A:A,"ADICIÓN",'Modificaciones al contrato'!B:B,A284)</f>
        <v>0</v>
      </c>
      <c r="F284" s="13">
        <f>SUMIF('Modificaciones al contrato'!B:B,A284,'Modificaciones al contrato'!F:F)</f>
        <v>0</v>
      </c>
      <c r="G284" s="49">
        <v>24210900</v>
      </c>
      <c r="H284" s="9" t="s">
        <v>1064</v>
      </c>
      <c r="I284" s="31">
        <v>45399</v>
      </c>
      <c r="J284" s="31">
        <v>45763</v>
      </c>
      <c r="K284" s="15">
        <f>COUNTIFS('Modificaciones al contrato'!A:A,"PRORROGA",'Modificaciones al contrato'!B:B,A284)</f>
        <v>0</v>
      </c>
      <c r="L284" s="16">
        <v>45763</v>
      </c>
      <c r="M284" s="15">
        <f>COUNTIFS('Modificaciones al contrato'!A:A,"SUSPENSIÓN",'Modificaciones al contrato'!B:B,A284)</f>
        <v>0</v>
      </c>
      <c r="N284" s="15">
        <f>COUNTIFS('Modificaciones al contrato'!A:A,"REANUDACIÓN",'Modificaciones al contrato'!B:B,A284)</f>
        <v>0</v>
      </c>
      <c r="O284" s="15">
        <f>COUNTIFS('Modificaciones al contrato'!A:A,"MODIFICACIÓN",'Modificaciones al contrato'!B:B,A284)</f>
        <v>0</v>
      </c>
      <c r="P284" s="41" t="s">
        <v>967</v>
      </c>
      <c r="Q284" s="17" t="str">
        <f>IFERROR(VLOOKUP(P284,'Listas de Valores 2'!$A$1:$B$25,2,0),"")</f>
        <v>Contratación Directa</v>
      </c>
      <c r="R284" s="40" t="s">
        <v>652</v>
      </c>
      <c r="S284" s="10" t="str">
        <f>IFERROR(VLOOKUP(R284,'Listas de Valores 2'!$K$1:$L$1000,2,0),"")</f>
        <v>Vicerrectoría Académica</v>
      </c>
      <c r="T284" s="19">
        <f t="shared" si="4"/>
        <v>1</v>
      </c>
      <c r="U284" s="28" t="s">
        <v>451</v>
      </c>
      <c r="V284" s="24" t="s">
        <v>45</v>
      </c>
      <c r="W284" s="167">
        <v>24210900</v>
      </c>
      <c r="X284" s="167">
        <v>0</v>
      </c>
    </row>
    <row r="285" spans="1:24" ht="60">
      <c r="A285" s="7" t="s">
        <v>1065</v>
      </c>
      <c r="B285" s="44" t="s">
        <v>1066</v>
      </c>
      <c r="C285" s="44" t="s">
        <v>636</v>
      </c>
      <c r="D285" s="45">
        <v>9080000</v>
      </c>
      <c r="E285" s="15">
        <f>COUNTIFS('Modificaciones al contrato'!A:A,"ADICIÓN",'Modificaciones al contrato'!B:B,A285)</f>
        <v>0</v>
      </c>
      <c r="F285" s="46">
        <f>SUMIF('Modificaciones al contrato'!B:B,A285,'Modificaciones al contrato'!F:F)</f>
        <v>0</v>
      </c>
      <c r="G285" s="47">
        <v>9080000</v>
      </c>
      <c r="H285" s="44" t="s">
        <v>637</v>
      </c>
      <c r="I285" s="31">
        <v>45398</v>
      </c>
      <c r="J285" s="31">
        <v>45519</v>
      </c>
      <c r="K285" s="15">
        <f>COUNTIFS('Modificaciones al contrato'!A:A,"PRORROGA",'Modificaciones al contrato'!B:B,A285)</f>
        <v>0</v>
      </c>
      <c r="L285" s="16">
        <v>45519</v>
      </c>
      <c r="M285" s="15">
        <f>COUNTIFS('Modificaciones al contrato'!A:A,"SUSPENSIÓN",'Modificaciones al contrato'!B:B,A285)</f>
        <v>0</v>
      </c>
      <c r="N285" s="15">
        <f>COUNTIFS('Modificaciones al contrato'!A:A,"REANUDACIÓN",'Modificaciones al contrato'!B:B,A285)</f>
        <v>0</v>
      </c>
      <c r="O285" s="15">
        <f>COUNTIFS('Modificaciones al contrato'!A:A,"MODIFICACIÓN",'Modificaciones al contrato'!B:B,A285)</f>
        <v>0</v>
      </c>
      <c r="P285" s="50" t="s">
        <v>40</v>
      </c>
      <c r="Q285" s="27" t="str">
        <f>IFERROR(VLOOKUP(P285,'Listas de Valores 2'!$A$1:$B$25,2,0),"")</f>
        <v>Contratación Directa</v>
      </c>
      <c r="R285" s="34" t="s">
        <v>106</v>
      </c>
      <c r="S285" s="44" t="str">
        <f>IFERROR(VLOOKUP(R285,'Listas de Valores 2'!$K$1:$L$1000,2,0),"")</f>
        <v>Secretaría General</v>
      </c>
      <c r="T285" s="19">
        <f t="shared" si="4"/>
        <v>0.375</v>
      </c>
      <c r="U285" s="28" t="s">
        <v>451</v>
      </c>
      <c r="V285" s="24" t="s">
        <v>45</v>
      </c>
      <c r="W285" s="167">
        <v>3405000</v>
      </c>
      <c r="X285" s="167">
        <v>5675000</v>
      </c>
    </row>
    <row r="286" spans="1:24" ht="45">
      <c r="A286" s="7" t="s">
        <v>1067</v>
      </c>
      <c r="B286" s="9" t="s">
        <v>1068</v>
      </c>
      <c r="C286" s="9" t="s">
        <v>1069</v>
      </c>
      <c r="D286" s="11">
        <v>15225216</v>
      </c>
      <c r="E286" s="12">
        <f>COUNTIFS('Modificaciones al contrato'!A:A,"ADICIÓN",'Modificaciones al contrato'!B:B,A286)</f>
        <v>0</v>
      </c>
      <c r="F286" s="13">
        <f>SUMIF('Modificaciones al contrato'!B:B,A286,'Modificaciones al contrato'!F:F)</f>
        <v>0</v>
      </c>
      <c r="G286" s="49">
        <v>15225216</v>
      </c>
      <c r="H286" s="9" t="s">
        <v>745</v>
      </c>
      <c r="I286" s="31">
        <v>45399</v>
      </c>
      <c r="J286" s="31">
        <v>45520</v>
      </c>
      <c r="K286" s="15">
        <f>COUNTIFS('Modificaciones al contrato'!A:A,"PRORROGA",'Modificaciones al contrato'!B:B,A286)</f>
        <v>0</v>
      </c>
      <c r="L286" s="16">
        <v>45520</v>
      </c>
      <c r="M286" s="15">
        <f>COUNTIFS('Modificaciones al contrato'!A:A,"SUSPENSIÓN",'Modificaciones al contrato'!B:B,A286)</f>
        <v>0</v>
      </c>
      <c r="N286" s="15">
        <f>COUNTIFS('Modificaciones al contrato'!A:A,"REANUDACIÓN",'Modificaciones al contrato'!B:B,A286)</f>
        <v>0</v>
      </c>
      <c r="O286" s="15">
        <f>COUNTIFS('Modificaciones al contrato'!A:A,"MODIFICACIÓN",'Modificaciones al contrato'!B:B,A286)</f>
        <v>0</v>
      </c>
      <c r="P286" s="41" t="s">
        <v>40</v>
      </c>
      <c r="Q286" s="17" t="str">
        <f>IFERROR(VLOOKUP(P286,'Listas de Valores 2'!$A$1:$B$25,2,0),"")</f>
        <v>Contratación Directa</v>
      </c>
      <c r="R286" s="40" t="s">
        <v>475</v>
      </c>
      <c r="S286" s="10" t="str">
        <f>IFERROR(VLOOKUP(R286,'Listas de Valores 2'!$K$1:$L$1000,2,0),"")</f>
        <v>Vicerrectoría Académica</v>
      </c>
      <c r="T286" s="19">
        <f t="shared" si="4"/>
        <v>0.36666665353056405</v>
      </c>
      <c r="U286" s="28" t="s">
        <v>451</v>
      </c>
      <c r="V286" s="24" t="s">
        <v>45</v>
      </c>
      <c r="W286" s="167">
        <v>5582579</v>
      </c>
      <c r="X286" s="167">
        <v>9642637</v>
      </c>
    </row>
    <row r="287" spans="1:24" ht="90">
      <c r="A287" s="7" t="s">
        <v>1070</v>
      </c>
      <c r="B287" s="9" t="s">
        <v>1071</v>
      </c>
      <c r="C287" s="9" t="s">
        <v>1072</v>
      </c>
      <c r="D287" s="11">
        <v>20000000</v>
      </c>
      <c r="E287" s="12">
        <f>COUNTIFS('Modificaciones al contrato'!A:A,"ADICIÓN",'Modificaciones al contrato'!B:B,A287)</f>
        <v>0</v>
      </c>
      <c r="F287" s="13">
        <f>SUMIF('Modificaciones al contrato'!B:B,A287,'Modificaciones al contrato'!F:F)</f>
        <v>0</v>
      </c>
      <c r="G287" s="51">
        <v>20000000</v>
      </c>
      <c r="H287" s="9" t="s">
        <v>1073</v>
      </c>
      <c r="I287" s="31">
        <v>45399</v>
      </c>
      <c r="J287" s="31">
        <v>45520</v>
      </c>
      <c r="K287" s="15">
        <f>COUNTIFS('Modificaciones al contrato'!A:A,"PRORROGA",'Modificaciones al contrato'!B:B,A287)</f>
        <v>0</v>
      </c>
      <c r="L287" s="16">
        <v>45520</v>
      </c>
      <c r="M287" s="15">
        <f>COUNTIFS('Modificaciones al contrato'!A:A,"SUSPENSIÓN",'Modificaciones al contrato'!B:B,A287)</f>
        <v>0</v>
      </c>
      <c r="N287" s="15">
        <f>COUNTIFS('Modificaciones al contrato'!A:A,"REANUDACIÓN",'Modificaciones al contrato'!B:B,A287)</f>
        <v>0</v>
      </c>
      <c r="O287" s="15">
        <f>COUNTIFS('Modificaciones al contrato'!A:A,"MODIFICACIÓN",'Modificaciones al contrato'!B:B,A287)</f>
        <v>0</v>
      </c>
      <c r="P287" s="36" t="s">
        <v>40</v>
      </c>
      <c r="Q287" s="20" t="str">
        <f>IFERROR(VLOOKUP(P287,'Listas de Valores 2'!$A$1:$B$25,2,0),"")</f>
        <v>Contratación Directa</v>
      </c>
      <c r="R287" s="40" t="s">
        <v>409</v>
      </c>
      <c r="S287" s="10" t="str">
        <f>IFERROR(VLOOKUP(R287,'Listas de Valores 2'!$K$1:$L$1000,2,0),"")</f>
        <v>Vicerrectoría Administrativa Y Financiera</v>
      </c>
      <c r="T287" s="19">
        <f t="shared" si="4"/>
        <v>0.36666664999999998</v>
      </c>
      <c r="U287" s="28" t="s">
        <v>451</v>
      </c>
      <c r="V287" s="24" t="s">
        <v>45</v>
      </c>
      <c r="W287" s="167">
        <v>7333333</v>
      </c>
      <c r="X287" s="167">
        <v>12666667</v>
      </c>
    </row>
    <row r="288" spans="1:24" ht="60">
      <c r="A288" s="7" t="s">
        <v>1074</v>
      </c>
      <c r="B288" s="9" t="s">
        <v>1075</v>
      </c>
      <c r="C288" s="9" t="s">
        <v>1076</v>
      </c>
      <c r="D288" s="11">
        <v>700000000</v>
      </c>
      <c r="E288" s="12">
        <f>COUNTIFS('Modificaciones al contrato'!A:A,"ADICIÓN",'Modificaciones al contrato'!B:B,A288)</f>
        <v>0</v>
      </c>
      <c r="F288" s="13">
        <f>SUMIF('Modificaciones al contrato'!B:B,A288,'Modificaciones al contrato'!F:F)</f>
        <v>0</v>
      </c>
      <c r="G288" s="51">
        <v>700000000</v>
      </c>
      <c r="H288" s="9" t="s">
        <v>1077</v>
      </c>
      <c r="I288" s="31">
        <v>45413</v>
      </c>
      <c r="J288" s="31">
        <v>45657</v>
      </c>
      <c r="K288" s="15">
        <f>COUNTIFS('Modificaciones al contrato'!A:A,"PRORROGA",'Modificaciones al contrato'!B:B,A288)</f>
        <v>0</v>
      </c>
      <c r="L288" s="16">
        <v>45657</v>
      </c>
      <c r="M288" s="15">
        <f>COUNTIFS('Modificaciones al contrato'!A:A,"SUSPENSIÓN",'Modificaciones al contrato'!B:B,A288)</f>
        <v>0</v>
      </c>
      <c r="N288" s="15">
        <f>COUNTIFS('Modificaciones al contrato'!A:A,"REANUDACIÓN",'Modificaciones al contrato'!B:B,A288)</f>
        <v>0</v>
      </c>
      <c r="O288" s="15">
        <f>COUNTIFS('Modificaciones al contrato'!A:A,"MODIFICACIÓN",'Modificaciones al contrato'!B:B,A288)</f>
        <v>0</v>
      </c>
      <c r="P288" s="36" t="s">
        <v>1015</v>
      </c>
      <c r="Q288" s="20" t="str">
        <f>IFERROR(VLOOKUP(P288,'Listas de Valores 2'!$A$1:$B$25,2,0),"")</f>
        <v>Contratación Directa</v>
      </c>
      <c r="R288" s="40" t="s">
        <v>791</v>
      </c>
      <c r="S288" s="10" t="str">
        <f>IFERROR(VLOOKUP(R288,'Listas de Valores 2'!$K$1:$L$1000,2,0),"")</f>
        <v>Vicerrectoría Administrativa Y Financiera</v>
      </c>
      <c r="T288" s="19">
        <f t="shared" si="4"/>
        <v>0.26728203571428572</v>
      </c>
      <c r="U288" s="28" t="s">
        <v>451</v>
      </c>
      <c r="V288" s="24" t="s">
        <v>45</v>
      </c>
      <c r="W288" s="167">
        <v>187097425</v>
      </c>
      <c r="X288" s="167">
        <v>512902575</v>
      </c>
    </row>
    <row r="289" spans="1:24" ht="90">
      <c r="A289" s="7" t="s">
        <v>1078</v>
      </c>
      <c r="B289" s="9" t="s">
        <v>1079</v>
      </c>
      <c r="C289" s="9" t="s">
        <v>1080</v>
      </c>
      <c r="D289" s="11">
        <v>243130117</v>
      </c>
      <c r="E289" s="12">
        <f>COUNTIFS('Modificaciones al contrato'!A:A,"ADICIÓN",'Modificaciones al contrato'!B:B,A289)</f>
        <v>0</v>
      </c>
      <c r="F289" s="13">
        <f>SUMIF('Modificaciones al contrato'!B:B,A289,'Modificaciones al contrato'!F:F)</f>
        <v>0</v>
      </c>
      <c r="G289" s="49">
        <v>243130117</v>
      </c>
      <c r="H289" s="9" t="s">
        <v>1081</v>
      </c>
      <c r="I289" s="31">
        <v>45404</v>
      </c>
      <c r="J289" s="31">
        <v>45657</v>
      </c>
      <c r="K289" s="15">
        <f>COUNTIFS('Modificaciones al contrato'!A:A,"PRORROGA",'Modificaciones al contrato'!B:B,A289)</f>
        <v>0</v>
      </c>
      <c r="L289" s="16">
        <v>45657</v>
      </c>
      <c r="M289" s="15">
        <f>COUNTIFS('Modificaciones al contrato'!A:A,"SUSPENSIÓN",'Modificaciones al contrato'!B:B,A289)</f>
        <v>0</v>
      </c>
      <c r="N289" s="15">
        <f>COUNTIFS('Modificaciones al contrato'!A:A,"REANUDACIÓN",'Modificaciones al contrato'!B:B,A289)</f>
        <v>0</v>
      </c>
      <c r="O289" s="15">
        <f>COUNTIFS('Modificaciones al contrato'!A:A,"MODIFICACIÓN",'Modificaciones al contrato'!B:B,A289)</f>
        <v>0</v>
      </c>
      <c r="P289" s="41" t="s">
        <v>952</v>
      </c>
      <c r="Q289" s="17" t="str">
        <f>IFERROR(VLOOKUP(P289,'Listas de Valores 2'!$A$1:$B$25,2,0),"")</f>
        <v>Selección Abreviada</v>
      </c>
      <c r="R289" s="40" t="s">
        <v>62</v>
      </c>
      <c r="S289" s="10" t="str">
        <f>IFERROR(VLOOKUP(R289,'Listas de Valores 2'!$K$1:$L$1000,2,0),"")</f>
        <v>Vicerrectoría Administrativa Y Financiera</v>
      </c>
      <c r="T289" s="19">
        <f t="shared" si="4"/>
        <v>0</v>
      </c>
      <c r="U289" s="29" t="s">
        <v>57</v>
      </c>
      <c r="V289" s="24" t="s">
        <v>45</v>
      </c>
      <c r="W289" s="167">
        <v>0</v>
      </c>
      <c r="X289" s="167">
        <v>243130117</v>
      </c>
    </row>
    <row r="290" spans="1:24" ht="75">
      <c r="A290" s="7" t="s">
        <v>1082</v>
      </c>
      <c r="B290" s="9" t="s">
        <v>1083</v>
      </c>
      <c r="C290" s="9" t="s">
        <v>1084</v>
      </c>
      <c r="D290" s="11">
        <v>134636543</v>
      </c>
      <c r="E290" s="12">
        <f>COUNTIFS('Modificaciones al contrato'!A:A,"ADICIÓN",'Modificaciones al contrato'!B:B,A290)</f>
        <v>0</v>
      </c>
      <c r="F290" s="13">
        <f>SUMIF('Modificaciones al contrato'!B:B,A290,'Modificaciones al contrato'!F:F)</f>
        <v>0</v>
      </c>
      <c r="G290" s="49">
        <v>134636543</v>
      </c>
      <c r="H290" s="9" t="s">
        <v>1085</v>
      </c>
      <c r="I290" s="31">
        <v>45429</v>
      </c>
      <c r="J290" s="31">
        <v>45612</v>
      </c>
      <c r="K290" s="15">
        <f>COUNTIFS('Modificaciones al contrato'!A:A,"PRORROGA",'Modificaciones al contrato'!B:B,A290)</f>
        <v>0</v>
      </c>
      <c r="L290" s="16">
        <v>45612</v>
      </c>
      <c r="M290" s="15">
        <f>COUNTIFS('Modificaciones al contrato'!A:A,"SUSPENSIÓN",'Modificaciones al contrato'!B:B,A290)</f>
        <v>0</v>
      </c>
      <c r="N290" s="15">
        <f>COUNTIFS('Modificaciones al contrato'!A:A,"REANUDACIÓN",'Modificaciones al contrato'!B:B,A290)</f>
        <v>0</v>
      </c>
      <c r="O290" s="15">
        <f>COUNTIFS('Modificaciones al contrato'!A:A,"MODIFICACIÓN",'Modificaciones al contrato'!B:B,A290)</f>
        <v>0</v>
      </c>
      <c r="P290" s="36" t="s">
        <v>247</v>
      </c>
      <c r="Q290" s="20" t="str">
        <f>IFERROR(VLOOKUP(P290,'Listas de Valores 2'!$A$1:$B$25,2,0),"")</f>
        <v>Contratación Directa</v>
      </c>
      <c r="R290" s="40" t="s">
        <v>510</v>
      </c>
      <c r="S290" s="10" t="str">
        <f>IFERROR(VLOOKUP(R290,'Listas de Valores 2'!$K$1:$L$1000,2,0),"")</f>
        <v>Vicerrectoría Académica</v>
      </c>
      <c r="T290" s="19">
        <f t="shared" si="4"/>
        <v>0</v>
      </c>
      <c r="U290" s="28" t="s">
        <v>451</v>
      </c>
      <c r="V290" s="24" t="s">
        <v>45</v>
      </c>
      <c r="W290" s="167">
        <v>0</v>
      </c>
      <c r="X290" s="167">
        <v>134636543</v>
      </c>
    </row>
    <row r="291" spans="1:24" ht="45">
      <c r="A291" s="7" t="s">
        <v>1086</v>
      </c>
      <c r="B291" s="9" t="s">
        <v>1087</v>
      </c>
      <c r="C291" s="9" t="s">
        <v>1088</v>
      </c>
      <c r="D291" s="11">
        <v>18071156</v>
      </c>
      <c r="E291" s="12">
        <f>COUNTIFS('Modificaciones al contrato'!A:A,"ADICIÓN",'Modificaciones al contrato'!B:B,A291)</f>
        <v>0</v>
      </c>
      <c r="F291" s="13">
        <f>SUMIF('Modificaciones al contrato'!B:B,A291,'Modificaciones al contrato'!F:F)</f>
        <v>0</v>
      </c>
      <c r="G291" s="49">
        <v>18071156</v>
      </c>
      <c r="H291" s="9" t="s">
        <v>583</v>
      </c>
      <c r="I291" s="31">
        <v>45414</v>
      </c>
      <c r="J291" s="31">
        <v>45536</v>
      </c>
      <c r="K291" s="15">
        <f>COUNTIFS('Modificaciones al contrato'!A:A,"PRORROGA",'Modificaciones al contrato'!B:B,A291)</f>
        <v>0</v>
      </c>
      <c r="L291" s="16">
        <v>45536</v>
      </c>
      <c r="M291" s="15">
        <f>COUNTIFS('Modificaciones al contrato'!A:A,"SUSPENSIÓN",'Modificaciones al contrato'!B:B,A291)</f>
        <v>0</v>
      </c>
      <c r="N291" s="15">
        <f>COUNTIFS('Modificaciones al contrato'!A:A,"REANUDACIÓN",'Modificaciones al contrato'!B:B,A291)</f>
        <v>0</v>
      </c>
      <c r="O291" s="15">
        <f>COUNTIFS('Modificaciones al contrato'!A:A,"MODIFICACIÓN",'Modificaciones al contrato'!B:B,A291)</f>
        <v>0</v>
      </c>
      <c r="P291" s="41" t="s">
        <v>40</v>
      </c>
      <c r="Q291" s="17" t="str">
        <f>IFERROR(VLOOKUP(P291,'Listas de Valores 2'!$A$1:$B$25,2,0),"")</f>
        <v>Contratación Directa</v>
      </c>
      <c r="R291" s="40" t="s">
        <v>169</v>
      </c>
      <c r="S291" s="10" t="str">
        <f>IFERROR(VLOOKUP(R291,'Listas de Valores 2'!$K$1:$L$1000,2,0),"")</f>
        <v>Dirección De Tecnología</v>
      </c>
      <c r="T291" s="19">
        <f t="shared" si="4"/>
        <v>0.24166666482210655</v>
      </c>
      <c r="U291" s="28" t="s">
        <v>451</v>
      </c>
      <c r="V291" s="24" t="s">
        <v>45</v>
      </c>
      <c r="W291" s="167">
        <v>4367196</v>
      </c>
      <c r="X291" s="167">
        <v>13703960</v>
      </c>
    </row>
    <row r="292" spans="1:24" ht="60">
      <c r="A292" s="7" t="s">
        <v>1089</v>
      </c>
      <c r="B292" s="9" t="s">
        <v>1090</v>
      </c>
      <c r="C292" s="9" t="s">
        <v>1091</v>
      </c>
      <c r="D292" s="11">
        <v>37067415.880000003</v>
      </c>
      <c r="E292" s="12">
        <f>COUNTIFS('Modificaciones al contrato'!A:A,"ADICIÓN",'Modificaciones al contrato'!B:B,A292)</f>
        <v>0</v>
      </c>
      <c r="F292" s="13">
        <f>SUMIF('Modificaciones al contrato'!B:B,A292,'Modificaciones al contrato'!F:F)</f>
        <v>0</v>
      </c>
      <c r="G292" s="13">
        <v>37067416</v>
      </c>
      <c r="H292" s="9" t="s">
        <v>1092</v>
      </c>
      <c r="I292" s="31">
        <v>45405</v>
      </c>
      <c r="J292" s="31">
        <v>45473</v>
      </c>
      <c r="K292" s="15">
        <f>COUNTIFS('Modificaciones al contrato'!A:A,"PRORROGA",'Modificaciones al contrato'!B:B,A292)</f>
        <v>0</v>
      </c>
      <c r="L292" s="16">
        <v>45473</v>
      </c>
      <c r="M292" s="15">
        <f>COUNTIFS('Modificaciones al contrato'!A:A,"SUSPENSIÓN",'Modificaciones al contrato'!B:B,A292)</f>
        <v>0</v>
      </c>
      <c r="N292" s="15">
        <f>COUNTIFS('Modificaciones al contrato'!A:A,"REANUDACIÓN",'Modificaciones al contrato'!B:B,A292)</f>
        <v>0</v>
      </c>
      <c r="O292" s="15">
        <f>COUNTIFS('Modificaciones al contrato'!A:A,"MODIFICACIÓN",'Modificaciones al contrato'!B:B,A292)</f>
        <v>0</v>
      </c>
      <c r="P292" s="17" t="s">
        <v>591</v>
      </c>
      <c r="Q292" s="17" t="str">
        <f>IFERROR(VLOOKUP(P292,'Listas de Valores 2'!$A$1:$B$25,2,0),"")</f>
        <v>Contratación Directa</v>
      </c>
      <c r="R292" s="18" t="s">
        <v>157</v>
      </c>
      <c r="S292" s="10" t="str">
        <f>IFERROR(VLOOKUP(R292,'Listas de Valores 2'!$K$1:$L$1000,2,0),"")</f>
        <v>Dirección De Tecnología</v>
      </c>
      <c r="T292" s="19">
        <f t="shared" si="4"/>
        <v>0</v>
      </c>
      <c r="U292" s="17" t="s">
        <v>57</v>
      </c>
      <c r="V292" s="24" t="s">
        <v>45</v>
      </c>
      <c r="W292" s="167">
        <v>0</v>
      </c>
      <c r="X292" s="167">
        <v>12076929</v>
      </c>
    </row>
    <row r="293" spans="1:24" ht="60">
      <c r="A293" s="7" t="s">
        <v>1093</v>
      </c>
      <c r="B293" s="9" t="s">
        <v>1094</v>
      </c>
      <c r="C293" s="9" t="s">
        <v>1095</v>
      </c>
      <c r="D293" s="11">
        <v>209777334.19999999</v>
      </c>
      <c r="E293" s="12">
        <f>COUNTIFS('Modificaciones al contrato'!A:A,"ADICIÓN",'Modificaciones al contrato'!B:B,A293)</f>
        <v>0</v>
      </c>
      <c r="F293" s="13">
        <f>SUMIF('Modificaciones al contrato'!B:B,A293,'Modificaciones al contrato'!F:F)</f>
        <v>0</v>
      </c>
      <c r="G293" s="13">
        <v>209777334</v>
      </c>
      <c r="H293" s="9" t="s">
        <v>1092</v>
      </c>
      <c r="I293" s="31">
        <v>45405</v>
      </c>
      <c r="J293" s="31">
        <v>45460</v>
      </c>
      <c r="K293" s="15">
        <f>COUNTIFS('Modificaciones al contrato'!A:A,"PRORROGA",'Modificaciones al contrato'!B:B,A293)</f>
        <v>0</v>
      </c>
      <c r="L293" s="16">
        <v>45460</v>
      </c>
      <c r="M293" s="15">
        <f>COUNTIFS('Modificaciones al contrato'!A:A,"SUSPENSIÓN",'Modificaciones al contrato'!B:B,A293)</f>
        <v>0</v>
      </c>
      <c r="N293" s="15">
        <f>COUNTIFS('Modificaciones al contrato'!A:A,"REANUDACIÓN",'Modificaciones al contrato'!B:B,A293)</f>
        <v>0</v>
      </c>
      <c r="O293" s="15">
        <f>COUNTIFS('Modificaciones al contrato'!A:A,"MODIFICACIÓN",'Modificaciones al contrato'!B:B,A293)</f>
        <v>0</v>
      </c>
      <c r="P293" s="17" t="s">
        <v>591</v>
      </c>
      <c r="Q293" s="17" t="str">
        <f>IFERROR(VLOOKUP(P293,'Listas de Valores 2'!$A$1:$B$25,2,0),"")</f>
        <v>Contratación Directa</v>
      </c>
      <c r="R293" s="18" t="s">
        <v>157</v>
      </c>
      <c r="S293" s="10" t="str">
        <f>IFERROR(VLOOKUP(R293,'Listas de Valores 2'!$K$1:$L$1000,2,0),"")</f>
        <v>Dirección De Tecnología</v>
      </c>
      <c r="T293" s="19">
        <f t="shared" si="4"/>
        <v>0</v>
      </c>
      <c r="U293" s="17" t="s">
        <v>57</v>
      </c>
      <c r="V293" s="24" t="s">
        <v>45</v>
      </c>
      <c r="W293" s="167">
        <v>0</v>
      </c>
      <c r="X293" s="167">
        <v>129559458</v>
      </c>
    </row>
    <row r="294" spans="1:24" ht="60">
      <c r="A294" s="7" t="s">
        <v>1096</v>
      </c>
      <c r="B294" s="9" t="s">
        <v>1097</v>
      </c>
      <c r="C294" s="9" t="s">
        <v>1095</v>
      </c>
      <c r="D294" s="11">
        <v>104147471</v>
      </c>
      <c r="E294" s="12">
        <f>COUNTIFS('Modificaciones al contrato'!A:A,"ADICIÓN",'Modificaciones al contrato'!B:B,A294)</f>
        <v>0</v>
      </c>
      <c r="F294" s="13">
        <f>SUMIF('Modificaciones al contrato'!B:B,A294,'Modificaciones al contrato'!F:F)</f>
        <v>0</v>
      </c>
      <c r="G294" s="13">
        <v>104147471</v>
      </c>
      <c r="H294" s="9" t="s">
        <v>1092</v>
      </c>
      <c r="I294" s="31">
        <v>45405</v>
      </c>
      <c r="J294" s="31">
        <v>45460</v>
      </c>
      <c r="K294" s="15">
        <f>COUNTIFS('Modificaciones al contrato'!A:A,"PRORROGA",'Modificaciones al contrato'!B:B,A294)</f>
        <v>0</v>
      </c>
      <c r="L294" s="16">
        <v>45460</v>
      </c>
      <c r="M294" s="15">
        <f>COUNTIFS('Modificaciones al contrato'!A:A,"SUSPENSIÓN",'Modificaciones al contrato'!B:B,A294)</f>
        <v>0</v>
      </c>
      <c r="N294" s="15">
        <f>COUNTIFS('Modificaciones al contrato'!A:A,"REANUDACIÓN",'Modificaciones al contrato'!B:B,A294)</f>
        <v>0</v>
      </c>
      <c r="O294" s="15">
        <f>COUNTIFS('Modificaciones al contrato'!A:A,"MODIFICACIÓN",'Modificaciones al contrato'!B:B,A294)</f>
        <v>0</v>
      </c>
      <c r="P294" s="17" t="s">
        <v>591</v>
      </c>
      <c r="Q294" s="17" t="str">
        <f>IFERROR(VLOOKUP(P294,'Listas de Valores 2'!$A$1:$B$25,2,0),"")</f>
        <v>Contratación Directa</v>
      </c>
      <c r="R294" s="18" t="s">
        <v>157</v>
      </c>
      <c r="S294" s="10" t="str">
        <f>IFERROR(VLOOKUP(R294,'Listas de Valores 2'!$K$1:$L$1000,2,0),"")</f>
        <v>Dirección De Tecnología</v>
      </c>
      <c r="T294" s="19">
        <f t="shared" si="4"/>
        <v>0</v>
      </c>
      <c r="U294" s="17" t="s">
        <v>57</v>
      </c>
      <c r="V294" s="24" t="s">
        <v>45</v>
      </c>
      <c r="W294" s="167">
        <v>0</v>
      </c>
      <c r="X294" s="167">
        <v>104147472</v>
      </c>
    </row>
    <row r="295" spans="1:24" ht="45">
      <c r="A295" s="7" t="s">
        <v>1098</v>
      </c>
      <c r="B295" s="9" t="s">
        <v>1099</v>
      </c>
      <c r="C295" s="9" t="s">
        <v>1100</v>
      </c>
      <c r="D295" s="11">
        <v>9082552</v>
      </c>
      <c r="E295" s="12">
        <f>COUNTIFS('Modificaciones al contrato'!A:A,"ADICIÓN",'Modificaciones al contrato'!B:B,A295)</f>
        <v>0</v>
      </c>
      <c r="F295" s="13">
        <f>SUMIF('Modificaciones al contrato'!B:B,A295,'Modificaciones al contrato'!F:F)</f>
        <v>0</v>
      </c>
      <c r="G295" s="51">
        <v>9082552</v>
      </c>
      <c r="H295" s="9" t="s">
        <v>728</v>
      </c>
      <c r="I295" s="31">
        <v>45414</v>
      </c>
      <c r="J295" s="31">
        <v>45536</v>
      </c>
      <c r="K295" s="15">
        <f>COUNTIFS('Modificaciones al contrato'!A:A,"PRORROGA",'Modificaciones al contrato'!B:B,A295)</f>
        <v>0</v>
      </c>
      <c r="L295" s="16">
        <v>45536</v>
      </c>
      <c r="M295" s="15">
        <f>COUNTIFS('Modificaciones al contrato'!A:A,"SUSPENSIÓN",'Modificaciones al contrato'!B:B,A295)</f>
        <v>0</v>
      </c>
      <c r="N295" s="15">
        <f>COUNTIFS('Modificaciones al contrato'!A:A,"REANUDACIÓN",'Modificaciones al contrato'!B:B,A295)</f>
        <v>0</v>
      </c>
      <c r="O295" s="15">
        <f>COUNTIFS('Modificaciones al contrato'!A:A,"MODIFICACIÓN",'Modificaciones al contrato'!B:B,A295)</f>
        <v>0</v>
      </c>
      <c r="P295" s="41" t="s">
        <v>40</v>
      </c>
      <c r="Q295" s="20" t="str">
        <f>IFERROR(VLOOKUP(P295,'Listas de Valores 2'!$A$1:$B$25,2,0),"")</f>
        <v>Contratación Directa</v>
      </c>
      <c r="R295" s="40" t="s">
        <v>510</v>
      </c>
      <c r="S295" s="10" t="str">
        <f>IFERROR(VLOOKUP(R295,'Listas de Valores 2'!$K$1:$L$1000,2,0),"")</f>
        <v>Vicerrectoría Académica</v>
      </c>
      <c r="T295" s="19">
        <f t="shared" si="4"/>
        <v>0.24166665932658574</v>
      </c>
      <c r="U295" s="28" t="s">
        <v>451</v>
      </c>
      <c r="V295" s="24" t="s">
        <v>45</v>
      </c>
      <c r="W295" s="167">
        <v>2194950</v>
      </c>
      <c r="X295" s="167">
        <v>6887602</v>
      </c>
    </row>
    <row r="296" spans="1:24" ht="75">
      <c r="A296" s="7" t="s">
        <v>1101</v>
      </c>
      <c r="B296" s="9" t="s">
        <v>477</v>
      </c>
      <c r="C296" s="9" t="s">
        <v>1102</v>
      </c>
      <c r="D296" s="11">
        <v>10000000</v>
      </c>
      <c r="E296" s="12">
        <f>COUNTIFS('Modificaciones al contrato'!A:A,"ADICIÓN",'Modificaciones al contrato'!B:B,A296)</f>
        <v>0</v>
      </c>
      <c r="F296" s="13">
        <f>SUMIF('Modificaciones al contrato'!B:B,A296,'Modificaciones al contrato'!F:F)</f>
        <v>0</v>
      </c>
      <c r="G296" s="51">
        <v>10000000</v>
      </c>
      <c r="H296" s="9" t="s">
        <v>906</v>
      </c>
      <c r="I296" s="31">
        <v>45426</v>
      </c>
      <c r="J296" s="31">
        <v>45548</v>
      </c>
      <c r="K296" s="15">
        <f>COUNTIFS('Modificaciones al contrato'!A:A,"PRORROGA",'Modificaciones al contrato'!B:B,A296)</f>
        <v>0</v>
      </c>
      <c r="L296" s="16">
        <v>45548</v>
      </c>
      <c r="M296" s="15">
        <f>COUNTIFS('Modificaciones al contrato'!A:A,"SUSPENSIÓN",'Modificaciones al contrato'!B:B,A296)</f>
        <v>0</v>
      </c>
      <c r="N296" s="15">
        <f>COUNTIFS('Modificaciones al contrato'!A:A,"REANUDACIÓN",'Modificaciones al contrato'!B:B,A296)</f>
        <v>0</v>
      </c>
      <c r="O296" s="15">
        <f>COUNTIFS('Modificaciones al contrato'!A:A,"MODIFICACIÓN",'Modificaciones al contrato'!B:B,A296)</f>
        <v>0</v>
      </c>
      <c r="P296" s="41" t="s">
        <v>40</v>
      </c>
      <c r="Q296" s="20" t="str">
        <f>IFERROR(VLOOKUP(P296,'Listas de Valores 2'!$A$1:$B$25,2,0),"")</f>
        <v>Contratación Directa</v>
      </c>
      <c r="R296" s="40" t="s">
        <v>409</v>
      </c>
      <c r="S296" s="10" t="str">
        <f>IFERROR(VLOOKUP(R296,'Listas de Valores 2'!$K$1:$L$1000,2,0),"")</f>
        <v>Vicerrectoría Administrativa Y Financiera</v>
      </c>
      <c r="T296" s="19">
        <f t="shared" si="4"/>
        <v>0.14166670000000001</v>
      </c>
      <c r="U296" s="28" t="s">
        <v>451</v>
      </c>
      <c r="V296" s="24" t="s">
        <v>45</v>
      </c>
      <c r="W296" s="167">
        <v>1416667</v>
      </c>
      <c r="X296" s="167">
        <v>8583333</v>
      </c>
    </row>
    <row r="297" spans="1:24" ht="45">
      <c r="A297" s="7" t="s">
        <v>1103</v>
      </c>
      <c r="B297" s="9" t="s">
        <v>1104</v>
      </c>
      <c r="C297" s="9" t="s">
        <v>1105</v>
      </c>
      <c r="D297" s="11">
        <v>15225216</v>
      </c>
      <c r="E297" s="12">
        <f>COUNTIFS('Modificaciones al contrato'!A:A,"ADICIÓN",'Modificaciones al contrato'!B:B,A297)</f>
        <v>0</v>
      </c>
      <c r="F297" s="13">
        <f>SUMIF('Modificaciones al contrato'!B:B,A297,'Modificaciones al contrato'!F:F)</f>
        <v>0</v>
      </c>
      <c r="G297" s="49">
        <v>15225216</v>
      </c>
      <c r="H297" s="9" t="s">
        <v>728</v>
      </c>
      <c r="I297" s="31">
        <v>45421</v>
      </c>
      <c r="J297" s="31">
        <v>45543</v>
      </c>
      <c r="K297" s="15">
        <f>COUNTIFS('Modificaciones al contrato'!A:A,"PRORROGA",'Modificaciones al contrato'!B:B,A297)</f>
        <v>0</v>
      </c>
      <c r="L297" s="16">
        <v>45543</v>
      </c>
      <c r="M297" s="15">
        <f>COUNTIFS('Modificaciones al contrato'!A:A,"SUSPENSIÓN",'Modificaciones al contrato'!B:B,A297)</f>
        <v>0</v>
      </c>
      <c r="N297" s="15">
        <f>COUNTIFS('Modificaciones al contrato'!A:A,"REANUDACIÓN",'Modificaciones al contrato'!B:B,A297)</f>
        <v>0</v>
      </c>
      <c r="O297" s="15">
        <f>COUNTIFS('Modificaciones al contrato'!A:A,"MODIFICACIÓN",'Modificaciones al contrato'!B:B,A297)</f>
        <v>0</v>
      </c>
      <c r="P297" s="41" t="s">
        <v>40</v>
      </c>
      <c r="Q297" s="17" t="str">
        <f>IFERROR(VLOOKUP(P297,'Listas de Valores 2'!$A$1:$B$25,2,0),"")</f>
        <v>Contratación Directa</v>
      </c>
      <c r="R297" s="40" t="s">
        <v>510</v>
      </c>
      <c r="S297" s="10" t="str">
        <f>IFERROR(VLOOKUP(R297,'Listas de Valores 2'!$K$1:$L$1000,2,0),"")</f>
        <v>Vicerrectoría Académica</v>
      </c>
      <c r="T297" s="19">
        <f t="shared" si="4"/>
        <v>0.18333335960553859</v>
      </c>
      <c r="U297" s="28" t="s">
        <v>451</v>
      </c>
      <c r="V297" s="24" t="s">
        <v>45</v>
      </c>
      <c r="W297" s="167">
        <v>2791290</v>
      </c>
      <c r="X297" s="167">
        <v>12433926</v>
      </c>
    </row>
    <row r="298" spans="1:24" ht="30">
      <c r="A298" s="7" t="s">
        <v>1106</v>
      </c>
      <c r="B298" s="9" t="s">
        <v>1107</v>
      </c>
      <c r="C298" s="9" t="s">
        <v>1108</v>
      </c>
      <c r="D298" s="11">
        <v>0</v>
      </c>
      <c r="E298" s="12">
        <f>COUNTIFS('Modificaciones al contrato'!A:A,"ADICIÓN",'Modificaciones al contrato'!B:B,A298)</f>
        <v>0</v>
      </c>
      <c r="F298" s="13">
        <f>SUMIF('Modificaciones al contrato'!B:B,A298,'Modificaciones al contrato'!F:F)</f>
        <v>0</v>
      </c>
      <c r="G298" s="51" t="s">
        <v>2711</v>
      </c>
      <c r="H298" s="9" t="s">
        <v>1109</v>
      </c>
      <c r="I298" s="31">
        <v>45427</v>
      </c>
      <c r="J298" s="31">
        <v>45975</v>
      </c>
      <c r="K298" s="15">
        <f>COUNTIFS('Modificaciones al contrato'!A:A,"PRORROGA",'Modificaciones al contrato'!B:B,A298)</f>
        <v>0</v>
      </c>
      <c r="L298" s="16">
        <v>45975</v>
      </c>
      <c r="M298" s="15">
        <f>COUNTIFS('Modificaciones al contrato'!A:A,"SUSPENSIÓN",'Modificaciones al contrato'!B:B,A298)</f>
        <v>0</v>
      </c>
      <c r="N298" s="15">
        <f>COUNTIFS('Modificaciones al contrato'!A:A,"REANUDACIÓN",'Modificaciones al contrato'!B:B,A298)</f>
        <v>0</v>
      </c>
      <c r="O298" s="15">
        <f>COUNTIFS('Modificaciones al contrato'!A:A,"MODIFICACIÓN",'Modificaciones al contrato'!B:B,A298)</f>
        <v>0</v>
      </c>
      <c r="P298" s="41" t="s">
        <v>195</v>
      </c>
      <c r="Q298" s="20" t="str">
        <f>IFERROR(VLOOKUP(P298,'Listas de Valores 2'!$A$1:$B$25,2,0),"")</f>
        <v>Convenio</v>
      </c>
      <c r="R298" s="40" t="s">
        <v>644</v>
      </c>
      <c r="S298" s="10" t="str">
        <f>IFERROR(VLOOKUP(R298,'Listas de Valores 2'!$K$1:$L$1000,2,0),"")</f>
        <v>Vicerrectoría De Extensión</v>
      </c>
      <c r="T298" s="169" t="s">
        <v>57</v>
      </c>
      <c r="U298" s="26" t="s">
        <v>57</v>
      </c>
      <c r="V298" s="24" t="s">
        <v>45</v>
      </c>
      <c r="W298" s="167">
        <v>0</v>
      </c>
      <c r="X298" s="167">
        <v>0</v>
      </c>
    </row>
    <row r="299" spans="1:24" ht="45">
      <c r="A299" s="7" t="s">
        <v>1110</v>
      </c>
      <c r="B299" s="9" t="s">
        <v>1111</v>
      </c>
      <c r="C299" s="9" t="s">
        <v>38</v>
      </c>
      <c r="D299" s="11">
        <v>26352000</v>
      </c>
      <c r="E299" s="12">
        <f>COUNTIFS('Modificaciones al contrato'!A:A,"ADICIÓN",'Modificaciones al contrato'!B:B,A299)</f>
        <v>0</v>
      </c>
      <c r="F299" s="13">
        <f>SUMIF('Modificaciones al contrato'!B:B,A299,'Modificaciones al contrato'!F:F)</f>
        <v>0</v>
      </c>
      <c r="G299" s="51">
        <v>26352000</v>
      </c>
      <c r="H299" s="9" t="s">
        <v>583</v>
      </c>
      <c r="I299" s="31">
        <v>45419</v>
      </c>
      <c r="J299" s="31">
        <v>45541</v>
      </c>
      <c r="K299" s="15">
        <f>COUNTIFS('Modificaciones al contrato'!A:A,"PRORROGA",'Modificaciones al contrato'!B:B,A299)</f>
        <v>0</v>
      </c>
      <c r="L299" s="16">
        <v>45541</v>
      </c>
      <c r="M299" s="15">
        <f>COUNTIFS('Modificaciones al contrato'!A:A,"SUSPENSIÓN",'Modificaciones al contrato'!B:B,A299)</f>
        <v>0</v>
      </c>
      <c r="N299" s="15">
        <f>COUNTIFS('Modificaciones al contrato'!A:A,"REANUDACIÓN",'Modificaciones al contrato'!B:B,A299)</f>
        <v>0</v>
      </c>
      <c r="O299" s="15">
        <f>COUNTIFS('Modificaciones al contrato'!A:A,"MODIFICACIÓN",'Modificaciones al contrato'!B:B,A299)</f>
        <v>0</v>
      </c>
      <c r="P299" s="17" t="s">
        <v>40</v>
      </c>
      <c r="Q299" s="17" t="str">
        <f>IFERROR(VLOOKUP(P299,'Listas de Valores 2'!$A$1:$B$25,2,0),"")</f>
        <v>Contratación Directa</v>
      </c>
      <c r="R299" s="18" t="s">
        <v>41</v>
      </c>
      <c r="S299" s="10" t="str">
        <f>IFERROR(VLOOKUP(R299,'Listas de Valores 2'!$K$1:$L$1000,2,0),"")</f>
        <v>Dirección De Tecnología</v>
      </c>
      <c r="T299" s="19">
        <f t="shared" si="4"/>
        <v>0.18703589860352154</v>
      </c>
      <c r="U299" s="28" t="s">
        <v>451</v>
      </c>
      <c r="V299" s="24" t="s">
        <v>45</v>
      </c>
      <c r="W299" s="167">
        <v>4928770</v>
      </c>
      <c r="X299" s="167">
        <v>19715078</v>
      </c>
    </row>
    <row r="300" spans="1:24" ht="60">
      <c r="A300" s="7" t="s">
        <v>1112</v>
      </c>
      <c r="B300" s="9" t="s">
        <v>1113</v>
      </c>
      <c r="C300" s="9" t="s">
        <v>1114</v>
      </c>
      <c r="D300" s="11">
        <v>36319110</v>
      </c>
      <c r="E300" s="12">
        <f>COUNTIFS('Modificaciones al contrato'!A:A,"ADICIÓN",'Modificaciones al contrato'!B:B,A300)</f>
        <v>0</v>
      </c>
      <c r="F300" s="13">
        <f>SUMIF('Modificaciones al contrato'!B:B,A300,'Modificaciones al contrato'!F:F)</f>
        <v>0</v>
      </c>
      <c r="G300" s="51">
        <v>36319110</v>
      </c>
      <c r="H300" s="9" t="s">
        <v>596</v>
      </c>
      <c r="I300" s="31">
        <v>45428</v>
      </c>
      <c r="J300" s="31">
        <v>45657</v>
      </c>
      <c r="K300" s="15">
        <f>COUNTIFS('Modificaciones al contrato'!A:A,"PRORROGA",'Modificaciones al contrato'!B:B,A300)</f>
        <v>0</v>
      </c>
      <c r="L300" s="16">
        <v>45657</v>
      </c>
      <c r="M300" s="15">
        <f>COUNTIFS('Modificaciones al contrato'!A:A,"SUSPENSIÓN",'Modificaciones al contrato'!B:B,A300)</f>
        <v>0</v>
      </c>
      <c r="N300" s="15">
        <f>COUNTIFS('Modificaciones al contrato'!A:A,"REANUDACIÓN",'Modificaciones al contrato'!B:B,A300)</f>
        <v>0</v>
      </c>
      <c r="O300" s="15">
        <f>COUNTIFS('Modificaciones al contrato'!A:A,"MODIFICACIÓN",'Modificaciones al contrato'!B:B,A300)</f>
        <v>0</v>
      </c>
      <c r="P300" s="36" t="s">
        <v>597</v>
      </c>
      <c r="Q300" s="20" t="str">
        <f>IFERROR(VLOOKUP(P300,'Listas de Valores 2'!$A$1:$B$25,2,0),"")</f>
        <v>Mínima Cuantía</v>
      </c>
      <c r="R300" s="40" t="s">
        <v>791</v>
      </c>
      <c r="S300" s="10" t="str">
        <f>IFERROR(VLOOKUP(R300,'Listas de Valores 2'!$K$1:$L$1000,2,0),"")</f>
        <v>Vicerrectoría Administrativa Y Financiera</v>
      </c>
      <c r="T300" s="19">
        <f t="shared" si="4"/>
        <v>0.2</v>
      </c>
      <c r="U300" s="28" t="s">
        <v>451</v>
      </c>
      <c r="V300" s="24" t="s">
        <v>45</v>
      </c>
      <c r="W300" s="167">
        <v>7263822</v>
      </c>
      <c r="X300" s="167">
        <v>29055287</v>
      </c>
    </row>
    <row r="301" spans="1:24" ht="45">
      <c r="A301" s="7" t="s">
        <v>1117</v>
      </c>
      <c r="B301" s="9" t="s">
        <v>1118</v>
      </c>
      <c r="C301" s="9" t="s">
        <v>858</v>
      </c>
      <c r="D301" s="11">
        <v>4705312</v>
      </c>
      <c r="E301" s="12">
        <f>COUNTIFS('Modificaciones al contrato'!A:A,"ADICIÓN",'Modificaciones al contrato'!B:B,A301)</f>
        <v>0</v>
      </c>
      <c r="F301" s="13">
        <f>SUMIF('Modificaciones al contrato'!B:B,A301,'Modificaciones al contrato'!F:F)</f>
        <v>0</v>
      </c>
      <c r="G301" s="51">
        <v>4705312</v>
      </c>
      <c r="H301" s="9" t="s">
        <v>1119</v>
      </c>
      <c r="I301" s="31">
        <v>45428</v>
      </c>
      <c r="J301" s="31">
        <v>45488</v>
      </c>
      <c r="K301" s="15">
        <f>COUNTIFS('Modificaciones al contrato'!A:A,"PRORROGA",'Modificaciones al contrato'!B:B,A301)</f>
        <v>0</v>
      </c>
      <c r="L301" s="16">
        <v>45488</v>
      </c>
      <c r="M301" s="15">
        <f>COUNTIFS('Modificaciones al contrato'!A:A,"SUSPENSIÓN",'Modificaciones al contrato'!B:B,A301)</f>
        <v>0</v>
      </c>
      <c r="N301" s="15">
        <f>COUNTIFS('Modificaciones al contrato'!A:A,"REANUDACIÓN",'Modificaciones al contrato'!B:B,A301)</f>
        <v>0</v>
      </c>
      <c r="O301" s="15">
        <f>COUNTIFS('Modificaciones al contrato'!A:A,"MODIFICACIÓN",'Modificaciones al contrato'!B:B,A301)</f>
        <v>0</v>
      </c>
      <c r="P301" s="17" t="s">
        <v>40</v>
      </c>
      <c r="Q301" s="17" t="str">
        <f>IFERROR(VLOOKUP(P301,'Listas de Valores 2'!$A$1:$B$25,2,0),"")</f>
        <v>Contratación Directa</v>
      </c>
      <c r="R301" s="18" t="s">
        <v>106</v>
      </c>
      <c r="S301" s="10" t="str">
        <f>IFERROR(VLOOKUP(R301,'Listas de Valores 2'!$K$1:$L$1000,2,0),"")</f>
        <v>Secretaría General</v>
      </c>
      <c r="T301" s="19">
        <f t="shared" si="4"/>
        <v>0.25</v>
      </c>
      <c r="U301" s="28" t="s">
        <v>451</v>
      </c>
      <c r="V301" s="24" t="s">
        <v>45</v>
      </c>
      <c r="W301" s="167">
        <v>1176328</v>
      </c>
      <c r="X301" s="167">
        <v>3528984</v>
      </c>
    </row>
    <row r="302" spans="1:24" ht="60">
      <c r="A302" s="7" t="s">
        <v>1120</v>
      </c>
      <c r="B302" s="9" t="s">
        <v>1121</v>
      </c>
      <c r="C302" s="9" t="s">
        <v>1122</v>
      </c>
      <c r="D302" s="11">
        <v>15225216</v>
      </c>
      <c r="E302" s="12">
        <f>COUNTIFS('Modificaciones al contrato'!A:A,"ADICIÓN",'Modificaciones al contrato'!B:B,A302)</f>
        <v>0</v>
      </c>
      <c r="F302" s="13">
        <f>SUMIF('Modificaciones al contrato'!B:B,A302,'Modificaciones al contrato'!F:F)</f>
        <v>0</v>
      </c>
      <c r="G302" s="49">
        <v>15225216</v>
      </c>
      <c r="H302" s="9" t="s">
        <v>728</v>
      </c>
      <c r="I302" s="31">
        <v>45426</v>
      </c>
      <c r="J302" s="31">
        <v>45548</v>
      </c>
      <c r="K302" s="15">
        <f>COUNTIFS('Modificaciones al contrato'!A:A,"PRORROGA",'Modificaciones al contrato'!B:B,A302)</f>
        <v>0</v>
      </c>
      <c r="L302" s="16">
        <v>45548</v>
      </c>
      <c r="M302" s="15">
        <f>COUNTIFS('Modificaciones al contrato'!A:A,"SUSPENSIÓN",'Modificaciones al contrato'!B:B,A302)</f>
        <v>0</v>
      </c>
      <c r="N302" s="15">
        <f>COUNTIFS('Modificaciones al contrato'!A:A,"REANUDACIÓN",'Modificaciones al contrato'!B:B,A302)</f>
        <v>0</v>
      </c>
      <c r="O302" s="15">
        <f>COUNTIFS('Modificaciones al contrato'!A:A,"MODIFICACIÓN",'Modificaciones al contrato'!B:B,A302)</f>
        <v>0</v>
      </c>
      <c r="P302" s="41" t="s">
        <v>40</v>
      </c>
      <c r="Q302" s="17" t="str">
        <f>IFERROR(VLOOKUP(P302,'Listas de Valores 2'!$A$1:$B$25,2,0),"")</f>
        <v>Contratación Directa</v>
      </c>
      <c r="R302" s="40" t="s">
        <v>510</v>
      </c>
      <c r="S302" s="10" t="str">
        <f>IFERROR(VLOOKUP(R302,'Listas de Valores 2'!$K$1:$L$1000,2,0),"")</f>
        <v>Vicerrectoría Académica</v>
      </c>
      <c r="T302" s="19">
        <f t="shared" si="4"/>
        <v>0.14166669293887194</v>
      </c>
      <c r="U302" s="28" t="s">
        <v>451</v>
      </c>
      <c r="V302" s="24" t="s">
        <v>45</v>
      </c>
      <c r="W302" s="167">
        <v>2156906</v>
      </c>
      <c r="X302" s="167">
        <v>13068310</v>
      </c>
    </row>
    <row r="303" spans="1:24" ht="45">
      <c r="A303" s="7" t="s">
        <v>1123</v>
      </c>
      <c r="B303" s="9" t="s">
        <v>1124</v>
      </c>
      <c r="C303" s="9" t="s">
        <v>1125</v>
      </c>
      <c r="D303" s="11">
        <v>10163380</v>
      </c>
      <c r="E303" s="12">
        <f>COUNTIFS('Modificaciones al contrato'!A:A,"ADICIÓN",'Modificaciones al contrato'!B:B,A303)</f>
        <v>0</v>
      </c>
      <c r="F303" s="13">
        <f>SUMIF('Modificaciones al contrato'!B:B,A303,'Modificaciones al contrato'!F:F)</f>
        <v>0</v>
      </c>
      <c r="G303" s="51">
        <v>10163380</v>
      </c>
      <c r="H303" s="9" t="s">
        <v>583</v>
      </c>
      <c r="I303" s="31">
        <v>45432</v>
      </c>
      <c r="J303" s="31">
        <v>45554</v>
      </c>
      <c r="K303" s="15">
        <f>COUNTIFS('Modificaciones al contrato'!A:A,"PRORROGA",'Modificaciones al contrato'!B:B,A303)</f>
        <v>0</v>
      </c>
      <c r="L303" s="16">
        <v>45554</v>
      </c>
      <c r="M303" s="15">
        <f>COUNTIFS('Modificaciones al contrato'!A:A,"SUSPENSIÓN",'Modificaciones al contrato'!B:B,A303)</f>
        <v>0</v>
      </c>
      <c r="N303" s="15">
        <f>COUNTIFS('Modificaciones al contrato'!A:A,"REANUDACIÓN",'Modificaciones al contrato'!B:B,A303)</f>
        <v>0</v>
      </c>
      <c r="O303" s="15">
        <f>COUNTIFS('Modificaciones al contrato'!A:A,"MODIFICACIÓN",'Modificaciones al contrato'!B:B,A303)</f>
        <v>0</v>
      </c>
      <c r="P303" s="17" t="s">
        <v>40</v>
      </c>
      <c r="Q303" s="17" t="str">
        <f>IFERROR(VLOOKUP(P303,'Listas de Valores 2'!$A$1:$B$25,2,0),"")</f>
        <v>Contratación Directa</v>
      </c>
      <c r="R303" s="18" t="s">
        <v>41</v>
      </c>
      <c r="S303" s="10" t="str">
        <f>IFERROR(VLOOKUP(R303,'Listas de Valores 2'!$K$1:$L$1000,2,0),"")</f>
        <v>Dirección De Tecnología</v>
      </c>
      <c r="T303" s="19">
        <f t="shared" si="4"/>
        <v>9.1666650267922672E-2</v>
      </c>
      <c r="U303" s="28" t="s">
        <v>451</v>
      </c>
      <c r="V303" s="24" t="s">
        <v>45</v>
      </c>
      <c r="W303" s="167">
        <v>931643</v>
      </c>
      <c r="X303" s="167">
        <v>9231737</v>
      </c>
    </row>
    <row r="304" spans="1:24" ht="45">
      <c r="A304" s="7" t="s">
        <v>1126</v>
      </c>
      <c r="B304" s="9" t="s">
        <v>1127</v>
      </c>
      <c r="C304" s="9" t="s">
        <v>1128</v>
      </c>
      <c r="D304" s="11">
        <v>7253492</v>
      </c>
      <c r="E304" s="12">
        <f>COUNTIFS('Modificaciones al contrato'!A:A,"ADICIÓN",'Modificaciones al contrato'!B:B,A304)</f>
        <v>0</v>
      </c>
      <c r="F304" s="13">
        <f>SUMIF('Modificaciones al contrato'!B:B,A304,'Modificaciones al contrato'!F:F)</f>
        <v>0</v>
      </c>
      <c r="G304" s="51">
        <v>7253492</v>
      </c>
      <c r="H304" s="9" t="s">
        <v>728</v>
      </c>
      <c r="I304" s="31">
        <v>45435</v>
      </c>
      <c r="J304" s="31">
        <v>45557</v>
      </c>
      <c r="K304" s="15">
        <f>COUNTIFS('Modificaciones al contrato'!A:A,"PRORROGA",'Modificaciones al contrato'!B:B,A304)</f>
        <v>0</v>
      </c>
      <c r="L304" s="16">
        <v>45557</v>
      </c>
      <c r="M304" s="15">
        <f>COUNTIFS('Modificaciones al contrato'!A:A,"SUSPENSIÓN",'Modificaciones al contrato'!B:B,A304)</f>
        <v>0</v>
      </c>
      <c r="N304" s="15">
        <f>COUNTIFS('Modificaciones al contrato'!A:A,"REANUDACIÓN",'Modificaciones al contrato'!B:B,A304)</f>
        <v>0</v>
      </c>
      <c r="O304" s="15">
        <f>COUNTIFS('Modificaciones al contrato'!A:A,"MODIFICACIÓN",'Modificaciones al contrato'!B:B,A304)</f>
        <v>0</v>
      </c>
      <c r="P304" s="17" t="s">
        <v>40</v>
      </c>
      <c r="Q304" s="17" t="str">
        <f>IFERROR(VLOOKUP(P304,'Listas de Valores 2'!$A$1:$B$25,2,0),"")</f>
        <v>Contratación Directa</v>
      </c>
      <c r="R304" s="18" t="s">
        <v>756</v>
      </c>
      <c r="S304" s="10" t="str">
        <f>IFERROR(VLOOKUP(R304,'Listas de Valores 2'!$K$1:$L$1000,2,0),"")</f>
        <v>Vicerrectoría Académica</v>
      </c>
      <c r="T304" s="19">
        <f t="shared" si="4"/>
        <v>6.6666648284715829E-2</v>
      </c>
      <c r="U304" s="28" t="s">
        <v>451</v>
      </c>
      <c r="V304" s="24" t="s">
        <v>45</v>
      </c>
      <c r="W304" s="167">
        <v>483566</v>
      </c>
      <c r="X304" s="167">
        <v>6769926</v>
      </c>
    </row>
    <row r="305" spans="1:24" ht="45">
      <c r="A305" s="7" t="s">
        <v>1129</v>
      </c>
      <c r="B305" s="9" t="s">
        <v>1130</v>
      </c>
      <c r="C305" s="9" t="s">
        <v>755</v>
      </c>
      <c r="D305" s="11">
        <v>24643848</v>
      </c>
      <c r="E305" s="12">
        <f>COUNTIFS('Modificaciones al contrato'!A:A,"ADICIÓN",'Modificaciones al contrato'!B:B,A305)</f>
        <v>0</v>
      </c>
      <c r="F305" s="13">
        <f>SUMIF('Modificaciones al contrato'!B:B,A305,'Modificaciones al contrato'!F:F)</f>
        <v>0</v>
      </c>
      <c r="G305" s="51">
        <v>24643848</v>
      </c>
      <c r="H305" s="9" t="s">
        <v>728</v>
      </c>
      <c r="I305" s="31">
        <v>45432</v>
      </c>
      <c r="J305" s="31">
        <v>45554</v>
      </c>
      <c r="K305" s="15">
        <f>COUNTIFS('Modificaciones al contrato'!A:A,"PRORROGA",'Modificaciones al contrato'!B:B,A305)</f>
        <v>0</v>
      </c>
      <c r="L305" s="16">
        <v>45554</v>
      </c>
      <c r="M305" s="15">
        <f>COUNTIFS('Modificaciones al contrato'!A:A,"SUSPENSIÓN",'Modificaciones al contrato'!B:B,A305)</f>
        <v>0</v>
      </c>
      <c r="N305" s="15">
        <f>COUNTIFS('Modificaciones al contrato'!A:A,"REANUDACIÓN",'Modificaciones al contrato'!B:B,A305)</f>
        <v>0</v>
      </c>
      <c r="O305" s="15">
        <f>COUNTIFS('Modificaciones al contrato'!A:A,"MODIFICACIÓN",'Modificaciones al contrato'!B:B,A305)</f>
        <v>0</v>
      </c>
      <c r="P305" s="17" t="s">
        <v>40</v>
      </c>
      <c r="Q305" s="17" t="str">
        <f>IFERROR(VLOOKUP(P305,'Listas de Valores 2'!$A$1:$B$25,2,0),"")</f>
        <v>Contratación Directa</v>
      </c>
      <c r="R305" s="18" t="s">
        <v>756</v>
      </c>
      <c r="S305" s="10" t="str">
        <f>IFERROR(VLOOKUP(R305,'Listas de Valores 2'!$K$1:$L$1000,2,0),"")</f>
        <v>Vicerrectoría Académica</v>
      </c>
      <c r="T305" s="19">
        <f t="shared" si="4"/>
        <v>9.1666650435435246E-2</v>
      </c>
      <c r="U305" s="28" t="s">
        <v>451</v>
      </c>
      <c r="V305" s="24" t="s">
        <v>45</v>
      </c>
      <c r="W305" s="167">
        <v>2259019</v>
      </c>
      <c r="X305" s="167">
        <v>22384829</v>
      </c>
    </row>
    <row r="306" spans="1:24" ht="60">
      <c r="A306" s="7" t="s">
        <v>1131</v>
      </c>
      <c r="B306" s="9" t="s">
        <v>1132</v>
      </c>
      <c r="C306" s="9" t="s">
        <v>1133</v>
      </c>
      <c r="D306" s="11">
        <v>2902776528</v>
      </c>
      <c r="E306" s="12">
        <f>COUNTIFS('Modificaciones al contrato'!A:A,"ADICIÓN",'Modificaciones al contrato'!B:B,A306)</f>
        <v>0</v>
      </c>
      <c r="F306" s="13">
        <f>SUMIF('Modificaciones al contrato'!B:B,A306,'Modificaciones al contrato'!F:F)</f>
        <v>0</v>
      </c>
      <c r="G306" s="51">
        <v>2902776528</v>
      </c>
      <c r="H306" s="9" t="s">
        <v>972</v>
      </c>
      <c r="I306" s="31">
        <v>45442</v>
      </c>
      <c r="J306" s="31">
        <v>45806</v>
      </c>
      <c r="K306" s="15">
        <f>COUNTIFS('Modificaciones al contrato'!A:A,"PRORROGA",'Modificaciones al contrato'!B:B,A306)</f>
        <v>0</v>
      </c>
      <c r="L306" s="16">
        <v>45806</v>
      </c>
      <c r="M306" s="15">
        <f>COUNTIFS('Modificaciones al contrato'!A:A,"SUSPENSIÓN",'Modificaciones al contrato'!B:B,A306)</f>
        <v>0</v>
      </c>
      <c r="N306" s="15">
        <f>COUNTIFS('Modificaciones al contrato'!A:A,"REANUDACIÓN",'Modificaciones al contrato'!B:B,A306)</f>
        <v>0</v>
      </c>
      <c r="O306" s="15">
        <f>COUNTIFS('Modificaciones al contrato'!A:A,"MODIFICACIÓN",'Modificaciones al contrato'!B:B,A306)</f>
        <v>0</v>
      </c>
      <c r="P306" s="17" t="s">
        <v>967</v>
      </c>
      <c r="Q306" s="17" t="str">
        <f>IFERROR(VLOOKUP(P306,'Listas de Valores 2'!$A$1:$B$25,2,0),"")</f>
        <v>Contratación Directa</v>
      </c>
      <c r="R306" s="18" t="s">
        <v>222</v>
      </c>
      <c r="S306" s="10" t="str">
        <f>IFERROR(VLOOKUP(R306,'Listas de Valores 2'!$K$1:$L$1000,2,0),"")</f>
        <v>Dirección De Tecnología</v>
      </c>
      <c r="T306" s="19">
        <f t="shared" si="4"/>
        <v>1</v>
      </c>
      <c r="U306" s="28" t="s">
        <v>451</v>
      </c>
      <c r="V306" s="24" t="s">
        <v>45</v>
      </c>
      <c r="W306" s="167">
        <v>2902776528</v>
      </c>
      <c r="X306" s="167">
        <v>0</v>
      </c>
    </row>
    <row r="307" spans="1:24" ht="165">
      <c r="A307" s="7" t="s">
        <v>1134</v>
      </c>
      <c r="B307" s="9" t="s">
        <v>1135</v>
      </c>
      <c r="C307" s="9" t="s">
        <v>1136</v>
      </c>
      <c r="D307" s="11">
        <v>0</v>
      </c>
      <c r="E307" s="12">
        <f>COUNTIFS('Modificaciones al contrato'!A:A,"ADICIÓN",'Modificaciones al contrato'!B:B,A307)</f>
        <v>0</v>
      </c>
      <c r="F307" s="13">
        <f>SUMIF('Modificaciones al contrato'!B:B,A307,'Modificaciones al contrato'!F:F)</f>
        <v>0</v>
      </c>
      <c r="G307" s="13" t="s">
        <v>2711</v>
      </c>
      <c r="H307" s="9" t="s">
        <v>1137</v>
      </c>
      <c r="I307" s="31">
        <v>45454</v>
      </c>
      <c r="J307" s="31">
        <v>46183</v>
      </c>
      <c r="K307" s="15">
        <f>COUNTIFS('Modificaciones al contrato'!A:A,"PRORROGA",'Modificaciones al contrato'!B:B,A307)</f>
        <v>0</v>
      </c>
      <c r="L307" s="16" t="s">
        <v>2710</v>
      </c>
      <c r="M307" s="15">
        <f>COUNTIFS('Modificaciones al contrato'!A:A,"SUSPENSIÓN",'Modificaciones al contrato'!B:B,A307)</f>
        <v>0</v>
      </c>
      <c r="N307" s="15">
        <f>COUNTIFS('Modificaciones al contrato'!A:A,"REANUDACIÓN",'Modificaciones al contrato'!B:B,A307)</f>
        <v>0</v>
      </c>
      <c r="O307" s="15">
        <f>COUNTIFS('Modificaciones al contrato'!A:A,"MODIFICACIÓN",'Modificaciones al contrato'!B:B,A307)</f>
        <v>0</v>
      </c>
      <c r="P307" s="17" t="s">
        <v>195</v>
      </c>
      <c r="Q307" s="17" t="str">
        <f>IFERROR(VLOOKUP(P307,'Listas de Valores 2'!$A$1:$B$25,2,0),"")</f>
        <v>Convenio</v>
      </c>
      <c r="R307" s="18" t="s">
        <v>644</v>
      </c>
      <c r="S307" s="10" t="str">
        <f>IFERROR(VLOOKUP(R307,'Listas de Valores 2'!$K$1:$L$1000,2,0),"")</f>
        <v>Vicerrectoría De Extensión</v>
      </c>
      <c r="T307" s="169" t="s">
        <v>57</v>
      </c>
      <c r="U307" s="28" t="s">
        <v>451</v>
      </c>
      <c r="V307" s="24" t="s">
        <v>45</v>
      </c>
      <c r="W307" s="167">
        <v>0</v>
      </c>
      <c r="X307" s="167">
        <v>0</v>
      </c>
    </row>
    <row r="308" spans="1:24" ht="60">
      <c r="A308" s="7" t="s">
        <v>1138</v>
      </c>
      <c r="B308" s="9" t="s">
        <v>1139</v>
      </c>
      <c r="C308" s="9" t="s">
        <v>1140</v>
      </c>
      <c r="D308" s="11">
        <v>7240000</v>
      </c>
      <c r="E308" s="12">
        <f>COUNTIFS('Modificaciones al contrato'!A:A,"ADICIÓN",'Modificaciones al contrato'!B:B,A308)</f>
        <v>0</v>
      </c>
      <c r="F308" s="13">
        <f>SUMIF('Modificaciones al contrato'!B:B,A308,'Modificaciones al contrato'!F:F)</f>
        <v>0</v>
      </c>
      <c r="G308" s="13">
        <v>7240000</v>
      </c>
      <c r="H308" s="9" t="s">
        <v>728</v>
      </c>
      <c r="I308" s="31">
        <v>45433</v>
      </c>
      <c r="J308" s="31">
        <v>45555</v>
      </c>
      <c r="K308" s="15">
        <f>COUNTIFS('Modificaciones al contrato'!A:A,"PRORROGA",'Modificaciones al contrato'!B:B,A308)</f>
        <v>0</v>
      </c>
      <c r="L308" s="16">
        <v>45555</v>
      </c>
      <c r="M308" s="15">
        <f>COUNTIFS('Modificaciones al contrato'!A:A,"SUSPENSIÓN",'Modificaciones al contrato'!B:B,A308)</f>
        <v>0</v>
      </c>
      <c r="N308" s="15">
        <f>COUNTIFS('Modificaciones al contrato'!A:A,"REANUDACIÓN",'Modificaciones al contrato'!B:B,A308)</f>
        <v>0</v>
      </c>
      <c r="O308" s="15">
        <f>COUNTIFS('Modificaciones al contrato'!A:A,"MODIFICACIÓN",'Modificaciones al contrato'!B:B,A308)</f>
        <v>0</v>
      </c>
      <c r="P308" s="17" t="s">
        <v>40</v>
      </c>
      <c r="Q308" s="17" t="str">
        <f>IFERROR(VLOOKUP(P308,'Listas de Valores 2'!$A$1:$B$25,2,0),"")</f>
        <v>Contratación Directa</v>
      </c>
      <c r="R308" s="18" t="s">
        <v>475</v>
      </c>
      <c r="S308" s="10" t="str">
        <f>IFERROR(VLOOKUP(R308,'Listas de Valores 2'!$K$1:$L$1000,2,0),"")</f>
        <v>Vicerrectoría Académica</v>
      </c>
      <c r="T308" s="19">
        <f t="shared" si="4"/>
        <v>8.3333287292817679E-2</v>
      </c>
      <c r="U308" s="28" t="s">
        <v>451</v>
      </c>
      <c r="V308" s="24" t="s">
        <v>45</v>
      </c>
      <c r="W308" s="167">
        <v>603333</v>
      </c>
      <c r="X308" s="167">
        <v>6636667</v>
      </c>
    </row>
    <row r="309" spans="1:24" ht="45">
      <c r="A309" s="7" t="s">
        <v>1141</v>
      </c>
      <c r="B309" s="9" t="s">
        <v>1142</v>
      </c>
      <c r="C309" s="9" t="s">
        <v>439</v>
      </c>
      <c r="D309" s="11">
        <v>21600000</v>
      </c>
      <c r="E309" s="12">
        <f>COUNTIFS('Modificaciones al contrato'!A:A,"ADICIÓN",'Modificaciones al contrato'!B:B,A309)</f>
        <v>0</v>
      </c>
      <c r="F309" s="13">
        <f>SUMIF('Modificaciones al contrato'!B:B,A309,'Modificaciones al contrato'!F:F)</f>
        <v>0</v>
      </c>
      <c r="G309" s="13">
        <v>21600000</v>
      </c>
      <c r="H309" s="9" t="s">
        <v>583</v>
      </c>
      <c r="I309" s="31">
        <v>45447</v>
      </c>
      <c r="J309" s="31">
        <v>45568</v>
      </c>
      <c r="K309" s="15">
        <f>COUNTIFS('Modificaciones al contrato'!A:A,"PRORROGA",'Modificaciones al contrato'!B:B,A309)</f>
        <v>0</v>
      </c>
      <c r="L309" s="16">
        <v>45568</v>
      </c>
      <c r="M309" s="15">
        <f>COUNTIFS('Modificaciones al contrato'!A:A,"SUSPENSIÓN",'Modificaciones al contrato'!B:B,A309)</f>
        <v>0</v>
      </c>
      <c r="N309" s="15">
        <f>COUNTIFS('Modificaciones al contrato'!A:A,"REANUDACIÓN",'Modificaciones al contrato'!B:B,A309)</f>
        <v>0</v>
      </c>
      <c r="O309" s="15">
        <f>COUNTIFS('Modificaciones al contrato'!A:A,"MODIFICACIÓN",'Modificaciones al contrato'!B:B,A309)</f>
        <v>0</v>
      </c>
      <c r="P309" s="17" t="s">
        <v>40</v>
      </c>
      <c r="Q309" s="17" t="str">
        <f>IFERROR(VLOOKUP(P309,'Listas de Valores 2'!$A$1:$B$25,2,0),"")</f>
        <v>Contratación Directa</v>
      </c>
      <c r="R309" s="18" t="s">
        <v>169</v>
      </c>
      <c r="S309" s="10" t="str">
        <f>IFERROR(VLOOKUP(R309,'Listas de Valores 2'!$K$1:$L$1000,2,0),"")</f>
        <v>Dirección De Tecnología</v>
      </c>
      <c r="T309" s="19">
        <f t="shared" si="4"/>
        <v>0</v>
      </c>
      <c r="U309" s="28" t="s">
        <v>451</v>
      </c>
      <c r="V309" s="24" t="s">
        <v>45</v>
      </c>
      <c r="W309" s="167">
        <v>0</v>
      </c>
      <c r="X309" s="167">
        <v>21600000</v>
      </c>
    </row>
    <row r="310" spans="1:24" ht="75">
      <c r="A310" s="7" t="s">
        <v>1143</v>
      </c>
      <c r="B310" s="9" t="s">
        <v>639</v>
      </c>
      <c r="C310" s="9" t="s">
        <v>1144</v>
      </c>
      <c r="D310" s="11">
        <v>12687476</v>
      </c>
      <c r="E310" s="12">
        <f>COUNTIFS('Modificaciones al contrato'!A:A,"ADICIÓN",'Modificaciones al contrato'!B:B,A310)</f>
        <v>0</v>
      </c>
      <c r="F310" s="13">
        <f>SUMIF('Modificaciones al contrato'!B:B,A310,'Modificaciones al contrato'!F:F)</f>
        <v>0</v>
      </c>
      <c r="G310" s="13">
        <v>12687476</v>
      </c>
      <c r="H310" s="9" t="s">
        <v>583</v>
      </c>
      <c r="I310" s="31">
        <v>45447</v>
      </c>
      <c r="J310" s="31">
        <v>45568</v>
      </c>
      <c r="K310" s="15">
        <f>COUNTIFS('Modificaciones al contrato'!A:A,"PRORROGA",'Modificaciones al contrato'!B:B,A310)</f>
        <v>0</v>
      </c>
      <c r="L310" s="16">
        <v>45568</v>
      </c>
      <c r="M310" s="15">
        <f>COUNTIFS('Modificaciones al contrato'!A:A,"SUSPENSIÓN",'Modificaciones al contrato'!B:B,A310)</f>
        <v>0</v>
      </c>
      <c r="N310" s="15">
        <f>COUNTIFS('Modificaciones al contrato'!A:A,"REANUDACIÓN",'Modificaciones al contrato'!B:B,A310)</f>
        <v>0</v>
      </c>
      <c r="O310" s="15">
        <f>COUNTIFS('Modificaciones al contrato'!A:A,"MODIFICACIÓN",'Modificaciones al contrato'!B:B,A310)</f>
        <v>0</v>
      </c>
      <c r="P310" s="17" t="s">
        <v>40</v>
      </c>
      <c r="Q310" s="17" t="str">
        <f>IFERROR(VLOOKUP(P310,'Listas de Valores 2'!$A$1:$B$25,2,0),"")</f>
        <v>Contratación Directa</v>
      </c>
      <c r="R310" s="18" t="s">
        <v>144</v>
      </c>
      <c r="S310" s="10" t="str">
        <f>IFERROR(VLOOKUP(R310,'Listas de Valores 2'!$K$1:$L$1000,2,0),"")</f>
        <v>Dirección De Tecnología</v>
      </c>
      <c r="T310" s="19">
        <f t="shared" si="4"/>
        <v>0</v>
      </c>
      <c r="U310" s="28" t="s">
        <v>451</v>
      </c>
      <c r="V310" s="24" t="s">
        <v>45</v>
      </c>
      <c r="W310" s="167">
        <v>0</v>
      </c>
      <c r="X310" s="167">
        <v>12687476</v>
      </c>
    </row>
    <row r="311" spans="1:24" ht="45">
      <c r="A311" s="7" t="s">
        <v>1145</v>
      </c>
      <c r="B311" s="9" t="s">
        <v>799</v>
      </c>
      <c r="C311" s="9" t="s">
        <v>38</v>
      </c>
      <c r="D311" s="11">
        <v>23200000</v>
      </c>
      <c r="E311" s="12">
        <f>COUNTIFS('Modificaciones al contrato'!A:A,"ADICIÓN",'Modificaciones al contrato'!B:B,A311)</f>
        <v>0</v>
      </c>
      <c r="F311" s="13">
        <f>SUMIF('Modificaciones al contrato'!B:B,A311,'Modificaciones al contrato'!F:F)</f>
        <v>0</v>
      </c>
      <c r="G311" s="13">
        <v>23200000</v>
      </c>
      <c r="H311" s="9" t="s">
        <v>583</v>
      </c>
      <c r="I311" s="31">
        <v>45460</v>
      </c>
      <c r="J311" s="31">
        <v>45581</v>
      </c>
      <c r="K311" s="15">
        <f>COUNTIFS('Modificaciones al contrato'!A:A,"PRORROGA",'Modificaciones al contrato'!B:B,A311)</f>
        <v>0</v>
      </c>
      <c r="L311" s="16">
        <v>45581</v>
      </c>
      <c r="M311" s="15">
        <f>COUNTIFS('Modificaciones al contrato'!A:A,"SUSPENSIÓN",'Modificaciones al contrato'!B:B,A311)</f>
        <v>0</v>
      </c>
      <c r="N311" s="15">
        <f>COUNTIFS('Modificaciones al contrato'!A:A,"REANUDACIÓN",'Modificaciones al contrato'!B:B,A311)</f>
        <v>0</v>
      </c>
      <c r="O311" s="15">
        <f>COUNTIFS('Modificaciones al contrato'!A:A,"MODIFICACIÓN",'Modificaciones al contrato'!B:B,A311)</f>
        <v>0</v>
      </c>
      <c r="P311" s="17" t="s">
        <v>40</v>
      </c>
      <c r="Q311" s="17" t="str">
        <f>IFERROR(VLOOKUP(P311,'Listas de Valores 2'!$A$1:$B$25,2,0),"")</f>
        <v>Contratación Directa</v>
      </c>
      <c r="R311" s="18" t="s">
        <v>41</v>
      </c>
      <c r="S311" s="10" t="str">
        <f>IFERROR(VLOOKUP(R311,'Listas de Valores 2'!$K$1:$L$1000,2,0),"")</f>
        <v>Dirección De Tecnología</v>
      </c>
      <c r="T311" s="19">
        <f t="shared" si="4"/>
        <v>0</v>
      </c>
      <c r="U311" s="28" t="s">
        <v>451</v>
      </c>
      <c r="V311" s="24" t="s">
        <v>45</v>
      </c>
      <c r="W311" s="167">
        <v>0</v>
      </c>
      <c r="X311" s="167">
        <v>23200000</v>
      </c>
    </row>
    <row r="312" spans="1:24" ht="60">
      <c r="A312" s="7" t="s">
        <v>1146</v>
      </c>
      <c r="B312" s="9" t="s">
        <v>1147</v>
      </c>
      <c r="C312" s="9" t="s">
        <v>38</v>
      </c>
      <c r="D312" s="11">
        <v>21600000</v>
      </c>
      <c r="E312" s="12">
        <f>COUNTIFS('Modificaciones al contrato'!A:A,"ADICIÓN",'Modificaciones al contrato'!B:B,A312)</f>
        <v>0</v>
      </c>
      <c r="F312" s="13">
        <f>SUMIF('Modificaciones al contrato'!B:B,A312,'Modificaciones al contrato'!F:F)</f>
        <v>0</v>
      </c>
      <c r="G312" s="13">
        <v>21600000</v>
      </c>
      <c r="H312" s="9" t="s">
        <v>1148</v>
      </c>
      <c r="I312" s="31">
        <v>45447</v>
      </c>
      <c r="J312" s="31">
        <v>45568</v>
      </c>
      <c r="K312" s="15">
        <f>COUNTIFS('Modificaciones al contrato'!A:A,"PRORROGA",'Modificaciones al contrato'!B:B,A312)</f>
        <v>0</v>
      </c>
      <c r="L312" s="16">
        <v>45568</v>
      </c>
      <c r="M312" s="15">
        <f>COUNTIFS('Modificaciones al contrato'!A:A,"SUSPENSIÓN",'Modificaciones al contrato'!B:B,A312)</f>
        <v>0</v>
      </c>
      <c r="N312" s="15">
        <f>COUNTIFS('Modificaciones al contrato'!A:A,"REANUDACIÓN",'Modificaciones al contrato'!B:B,A312)</f>
        <v>0</v>
      </c>
      <c r="O312" s="15">
        <f>COUNTIFS('Modificaciones al contrato'!A:A,"MODIFICACIÓN",'Modificaciones al contrato'!B:B,A312)</f>
        <v>0</v>
      </c>
      <c r="P312" s="17" t="s">
        <v>40</v>
      </c>
      <c r="Q312" s="17" t="str">
        <f>IFERROR(VLOOKUP(P312,'Listas de Valores 2'!$A$1:$B$25,2,0),"")</f>
        <v>Contratación Directa</v>
      </c>
      <c r="R312" s="18" t="s">
        <v>169</v>
      </c>
      <c r="S312" s="10" t="str">
        <f>IFERROR(VLOOKUP(R312,'Listas de Valores 2'!$K$1:$L$1000,2,0),"")</f>
        <v>Dirección De Tecnología</v>
      </c>
      <c r="T312" s="19">
        <f t="shared" si="4"/>
        <v>0</v>
      </c>
      <c r="U312" s="28" t="s">
        <v>451</v>
      </c>
      <c r="V312" s="24" t="s">
        <v>45</v>
      </c>
      <c r="W312" s="167">
        <v>0</v>
      </c>
      <c r="X312" s="167">
        <v>21600000</v>
      </c>
    </row>
    <row r="313" spans="1:24" ht="60">
      <c r="A313" s="7" t="s">
        <v>1149</v>
      </c>
      <c r="B313" s="9" t="s">
        <v>970</v>
      </c>
      <c r="C313" s="9" t="s">
        <v>1150</v>
      </c>
      <c r="D313" s="11">
        <v>809239706</v>
      </c>
      <c r="E313" s="12">
        <f>COUNTIFS('Modificaciones al contrato'!A:A,"ADICIÓN",'Modificaciones al contrato'!B:B,#REF!)</f>
        <v>0</v>
      </c>
      <c r="F313" s="13">
        <f>SUMIF('Modificaciones al contrato'!B:B,#REF!,'Modificaciones al contrato'!F:F)</f>
        <v>0</v>
      </c>
      <c r="G313" s="51">
        <v>809239706</v>
      </c>
      <c r="H313" s="9" t="s">
        <v>1151</v>
      </c>
      <c r="I313" s="31">
        <v>45435</v>
      </c>
      <c r="J313" s="31">
        <v>45736</v>
      </c>
      <c r="K313" s="14">
        <f>COUNTIFS('Modificaciones al contrato'!A:A,"PRORROGA",'Modificaciones al contrato'!B:B,#REF!)</f>
        <v>0</v>
      </c>
      <c r="L313" s="35">
        <v>45736</v>
      </c>
      <c r="M313" s="14">
        <f>COUNTIFS('Modificaciones al contrato'!A:A,"SUSPENSIÓN",'Modificaciones al contrato'!B:B,#REF!)</f>
        <v>0</v>
      </c>
      <c r="N313" s="14">
        <f>COUNTIFS('Modificaciones al contrato'!A:A,"REANUDACIÓN",'Modificaciones al contrato'!B:B,#REF!)</f>
        <v>0</v>
      </c>
      <c r="O313" s="14">
        <f>COUNTIFS('Modificaciones al contrato'!A:A,"MODIFICACIÓN",'Modificaciones al contrato'!B:B,#REF!)</f>
        <v>0</v>
      </c>
      <c r="P313" s="36" t="s">
        <v>967</v>
      </c>
      <c r="Q313" s="20" t="str">
        <f>IFERROR(VLOOKUP(P313,'Listas de Valores 2'!$A$1:$B$25,2,0),"")</f>
        <v>Contratación Directa</v>
      </c>
      <c r="R313" s="40" t="s">
        <v>144</v>
      </c>
      <c r="S313" s="10" t="str">
        <f>IFERROR(VLOOKUP(R313,'Listas de Valores 2'!$K$1:$L$1000,2,0),"")</f>
        <v>Dirección De Tecnología</v>
      </c>
      <c r="T313" s="19">
        <f t="shared" si="4"/>
        <v>1</v>
      </c>
      <c r="U313" s="28" t="s">
        <v>451</v>
      </c>
      <c r="V313" s="24" t="s">
        <v>45</v>
      </c>
      <c r="W313" s="167">
        <v>809239706</v>
      </c>
      <c r="X313" s="167">
        <v>0</v>
      </c>
    </row>
    <row r="314" spans="1:24" ht="45">
      <c r="A314" s="7" t="s">
        <v>1152</v>
      </c>
      <c r="B314" s="9" t="s">
        <v>1153</v>
      </c>
      <c r="C314" s="9" t="s">
        <v>1154</v>
      </c>
      <c r="D314" s="11">
        <v>12050420</v>
      </c>
      <c r="E314" s="12">
        <f>COUNTIFS('Modificaciones al contrato'!A:A,"ADICIÓN",'Modificaciones al contrato'!B:B,A314)</f>
        <v>0</v>
      </c>
      <c r="F314" s="13">
        <f>SUMIF('Modificaciones al contrato'!B:B,A314,'Modificaciones al contrato'!F:F)</f>
        <v>0</v>
      </c>
      <c r="G314" s="13">
        <v>12050420</v>
      </c>
      <c r="H314" s="9" t="s">
        <v>728</v>
      </c>
      <c r="I314" s="31">
        <v>45448</v>
      </c>
      <c r="J314" s="31">
        <v>45569</v>
      </c>
      <c r="K314" s="15">
        <f>COUNTIFS('Modificaciones al contrato'!A:A,"PRORROGA",'Modificaciones al contrato'!B:B,A314)</f>
        <v>0</v>
      </c>
      <c r="L314" s="16">
        <v>45569</v>
      </c>
      <c r="M314" s="15">
        <f>COUNTIFS('Modificaciones al contrato'!A:A,"SUSPENSIÓN",'Modificaciones al contrato'!B:B,A314)</f>
        <v>0</v>
      </c>
      <c r="N314" s="15">
        <f>COUNTIFS('Modificaciones al contrato'!A:A,"REANUDACIÓN",'Modificaciones al contrato'!B:B,A314)</f>
        <v>0</v>
      </c>
      <c r="O314" s="15">
        <f>COUNTIFS('Modificaciones al contrato'!A:A,"MODIFICACIÓN",'Modificaciones al contrato'!B:B,A314)</f>
        <v>0</v>
      </c>
      <c r="P314" s="17" t="s">
        <v>40</v>
      </c>
      <c r="Q314" s="17" t="str">
        <f>IFERROR(VLOOKUP(P314,'Listas de Valores 2'!$A$1:$B$25,2,0),"")</f>
        <v>Contratación Directa</v>
      </c>
      <c r="R314" s="18" t="s">
        <v>404</v>
      </c>
      <c r="S314" s="10" t="str">
        <f>IFERROR(VLOOKUP(R314,'Listas de Valores 2'!$K$1:$L$1000,2,0),"")</f>
        <v>Vicerrectoría Académica</v>
      </c>
      <c r="T314" s="19">
        <f t="shared" si="4"/>
        <v>0</v>
      </c>
      <c r="U314" s="28" t="s">
        <v>451</v>
      </c>
      <c r="V314" s="24" t="s">
        <v>45</v>
      </c>
      <c r="W314" s="167">
        <v>0</v>
      </c>
      <c r="X314" s="167">
        <v>12050420</v>
      </c>
    </row>
    <row r="315" spans="1:24" ht="45">
      <c r="A315" s="7" t="s">
        <v>1155</v>
      </c>
      <c r="B315" s="9" t="s">
        <v>1156</v>
      </c>
      <c r="C315" s="9" t="s">
        <v>759</v>
      </c>
      <c r="D315" s="11">
        <v>12687476</v>
      </c>
      <c r="E315" s="12">
        <f>COUNTIFS('Modificaciones al contrato'!A:A,"ADICIÓN",'Modificaciones al contrato'!B:B,A315)</f>
        <v>0</v>
      </c>
      <c r="F315" s="13">
        <f>SUMIF('Modificaciones al contrato'!B:B,A315,'Modificaciones al contrato'!F:F)</f>
        <v>0</v>
      </c>
      <c r="G315" s="13">
        <v>12687476</v>
      </c>
      <c r="H315" s="9" t="s">
        <v>583</v>
      </c>
      <c r="I315" s="31">
        <v>45447</v>
      </c>
      <c r="J315" s="31">
        <v>45568</v>
      </c>
      <c r="K315" s="15">
        <f>COUNTIFS('Modificaciones al contrato'!A:A,"PRORROGA",'Modificaciones al contrato'!B:B,A315)</f>
        <v>0</v>
      </c>
      <c r="L315" s="16">
        <v>45568</v>
      </c>
      <c r="M315" s="15">
        <f>COUNTIFS('Modificaciones al contrato'!A:A,"SUSPENSIÓN",'Modificaciones al contrato'!B:B,A315)</f>
        <v>0</v>
      </c>
      <c r="N315" s="15">
        <f>COUNTIFS('Modificaciones al contrato'!A:A,"REANUDACIÓN",'Modificaciones al contrato'!B:B,A315)</f>
        <v>0</v>
      </c>
      <c r="O315" s="15">
        <f>COUNTIFS('Modificaciones al contrato'!A:A,"MODIFICACIÓN",'Modificaciones al contrato'!B:B,A315)</f>
        <v>0</v>
      </c>
      <c r="P315" s="17" t="s">
        <v>40</v>
      </c>
      <c r="Q315" s="17" t="str">
        <f>IFERROR(VLOOKUP(P315,'Listas de Valores 2'!$A$1:$B$25,2,0),"")</f>
        <v>Contratación Directa</v>
      </c>
      <c r="R315" s="18" t="s">
        <v>169</v>
      </c>
      <c r="S315" s="10" t="str">
        <f>IFERROR(VLOOKUP(R315,'Listas de Valores 2'!$K$1:$L$1000,2,0),"")</f>
        <v>Dirección De Tecnología</v>
      </c>
      <c r="T315" s="19">
        <f t="shared" si="4"/>
        <v>0</v>
      </c>
      <c r="U315" s="28" t="s">
        <v>451</v>
      </c>
      <c r="V315" s="24" t="s">
        <v>45</v>
      </c>
      <c r="W315" s="167">
        <v>0</v>
      </c>
      <c r="X315" s="167">
        <v>12687476</v>
      </c>
    </row>
    <row r="316" spans="1:24" ht="45">
      <c r="A316" s="7" t="s">
        <v>1157</v>
      </c>
      <c r="B316" s="9" t="s">
        <v>1158</v>
      </c>
      <c r="C316" s="9" t="s">
        <v>1007</v>
      </c>
      <c r="D316" s="11">
        <v>13500000</v>
      </c>
      <c r="E316" s="12">
        <f>COUNTIFS('Modificaciones al contrato'!A:A,"ADICIÓN",'Modificaciones al contrato'!B:B,A316)</f>
        <v>0</v>
      </c>
      <c r="F316" s="13">
        <f>SUMIF('Modificaciones al contrato'!B:B,A316,'Modificaciones al contrato'!F:F)</f>
        <v>0</v>
      </c>
      <c r="G316" s="13">
        <v>13500000</v>
      </c>
      <c r="H316" s="9" t="s">
        <v>1159</v>
      </c>
      <c r="I316" s="171">
        <v>45447</v>
      </c>
      <c r="J316" s="171">
        <v>45538</v>
      </c>
      <c r="K316" s="172">
        <f>COUNTIFS('Modificaciones al contrato'!A:A,"PRORROGA",'Modificaciones al contrato'!B:B,A316)</f>
        <v>0</v>
      </c>
      <c r="L316" s="173">
        <v>45538</v>
      </c>
      <c r="M316" s="15">
        <f>COUNTIFS('Modificaciones al contrato'!A:A,"SUSPENSIÓN",'Modificaciones al contrato'!B:B,A316)</f>
        <v>0</v>
      </c>
      <c r="N316" s="15">
        <f>COUNTIFS('Modificaciones al contrato'!A:A,"REANUDACIÓN",'Modificaciones al contrato'!B:B,A316)</f>
        <v>0</v>
      </c>
      <c r="O316" s="15">
        <f>COUNTIFS('Modificaciones al contrato'!A:A,"MODIFICACIÓN",'Modificaciones al contrato'!B:B,A316)</f>
        <v>0</v>
      </c>
      <c r="P316" s="17" t="s">
        <v>40</v>
      </c>
      <c r="Q316" s="17" t="str">
        <f>IFERROR(VLOOKUP(P316,'Listas de Valores 2'!$A$1:$B$25,2,0),"")</f>
        <v>Contratación Directa</v>
      </c>
      <c r="R316" s="18" t="s">
        <v>56</v>
      </c>
      <c r="S316" s="10" t="str">
        <f>IFERROR(VLOOKUP(R316,'Listas de Valores 2'!$K$1:$L$1000,2,0),"")</f>
        <v>Secretaría General</v>
      </c>
      <c r="T316" s="19">
        <f t="shared" si="4"/>
        <v>0</v>
      </c>
      <c r="U316" s="28" t="s">
        <v>451</v>
      </c>
      <c r="V316" s="24" t="s">
        <v>45</v>
      </c>
      <c r="W316" s="167">
        <v>0</v>
      </c>
      <c r="X316" s="167">
        <v>13500000</v>
      </c>
    </row>
    <row r="317" spans="1:24" ht="60">
      <c r="A317" s="7" t="s">
        <v>1160</v>
      </c>
      <c r="B317" s="9" t="s">
        <v>1161</v>
      </c>
      <c r="C317" s="9" t="s">
        <v>1115</v>
      </c>
      <c r="D317" s="11">
        <v>102023757</v>
      </c>
      <c r="E317" s="12">
        <f>COUNTIFS('Modificaciones al contrato'!A:A,"ADICIÓN",'Modificaciones al contrato'!B:B,A317)</f>
        <v>0</v>
      </c>
      <c r="F317" s="13">
        <f>SUMIF('Modificaciones al contrato'!B:B,A317,'Modificaciones al contrato'!F:F)</f>
        <v>0</v>
      </c>
      <c r="G317" s="11">
        <v>102023757</v>
      </c>
      <c r="H317" s="170" t="s">
        <v>1116</v>
      </c>
      <c r="I317" s="177">
        <v>45436</v>
      </c>
      <c r="J317" s="177">
        <v>45483</v>
      </c>
      <c r="K317" s="178">
        <v>0</v>
      </c>
      <c r="L317" s="179">
        <v>45483</v>
      </c>
      <c r="M317" s="15">
        <f>COUNTIFS('Modificaciones al contrato'!A:A,"SUSPENSIÓN",'Modificaciones al contrato'!B:B,A317)</f>
        <v>0</v>
      </c>
      <c r="N317" s="15">
        <f>COUNTIFS('Modificaciones al contrato'!A:A,"REANUDACIÓN",'Modificaciones al contrato'!B:B,A317)</f>
        <v>0</v>
      </c>
      <c r="O317" s="15">
        <f>COUNTIFS('Modificaciones al contrato'!A:A,"MODIFICACIÓN",'Modificaciones al contrato'!B:B,A317)</f>
        <v>0</v>
      </c>
      <c r="P317" s="17" t="s">
        <v>591</v>
      </c>
      <c r="Q317" s="17" t="str">
        <f>IFERROR(VLOOKUP(P317,'Listas de Valores 2'!$A$1:$B$25,2,0),"")</f>
        <v>Contratación Directa</v>
      </c>
      <c r="R317" s="18" t="s">
        <v>157</v>
      </c>
      <c r="S317" s="10" t="str">
        <f>IFERROR(VLOOKUP(R317,'Listas de Valores 2'!$K$1:$L$1000,2,0),"")</f>
        <v>Dirección De Tecnología</v>
      </c>
      <c r="T317" s="19">
        <f t="shared" si="4"/>
        <v>0</v>
      </c>
      <c r="U317" s="29" t="s">
        <v>57</v>
      </c>
      <c r="V317" s="24" t="s">
        <v>45</v>
      </c>
      <c r="W317" s="167">
        <v>0</v>
      </c>
      <c r="X317" s="167">
        <v>52001500</v>
      </c>
    </row>
    <row r="318" spans="1:24" ht="105">
      <c r="A318" s="7" t="s">
        <v>1162</v>
      </c>
      <c r="B318" s="9" t="s">
        <v>1163</v>
      </c>
      <c r="C318" s="9" t="s">
        <v>1164</v>
      </c>
      <c r="D318" s="11">
        <v>11418912</v>
      </c>
      <c r="E318" s="12">
        <f>COUNTIFS('Modificaciones al contrato'!A:A,"ADICIÓN",'Modificaciones al contrato'!B:B,A318)</f>
        <v>0</v>
      </c>
      <c r="F318" s="13">
        <f>SUMIF('Modificaciones al contrato'!B:B,A318,'Modificaciones al contrato'!F:F)</f>
        <v>0</v>
      </c>
      <c r="G318" s="13">
        <v>11418912</v>
      </c>
      <c r="H318" s="9" t="s">
        <v>1165</v>
      </c>
      <c r="I318" s="174">
        <v>45454</v>
      </c>
      <c r="J318" s="174">
        <v>45545</v>
      </c>
      <c r="K318" s="175">
        <f>COUNTIFS('Modificaciones al contrato'!A:A,"PRORROGA",'Modificaciones al contrato'!B:B,A318)</f>
        <v>0</v>
      </c>
      <c r="L318" s="176">
        <v>45545</v>
      </c>
      <c r="M318" s="15">
        <f>COUNTIFS('Modificaciones al contrato'!A:A,"SUSPENSIÓN",'Modificaciones al contrato'!B:B,A318)</f>
        <v>0</v>
      </c>
      <c r="N318" s="15">
        <f>COUNTIFS('Modificaciones al contrato'!A:A,"REANUDACIÓN",'Modificaciones al contrato'!B:B,A318)</f>
        <v>0</v>
      </c>
      <c r="O318" s="15">
        <f>COUNTIFS('Modificaciones al contrato'!A:A,"MODIFICACIÓN",'Modificaciones al contrato'!B:B,A318)</f>
        <v>0</v>
      </c>
      <c r="P318" s="17" t="s">
        <v>40</v>
      </c>
      <c r="Q318" s="17" t="str">
        <f>IFERROR(VLOOKUP(P318,'Listas de Valores 2'!$A$1:$B$25,2,0),"")</f>
        <v>Contratación Directa</v>
      </c>
      <c r="R318" s="18" t="s">
        <v>409</v>
      </c>
      <c r="S318" s="10" t="str">
        <f>IFERROR(VLOOKUP(R318,'Listas de Valores 2'!$K$1:$L$1000,2,0),"")</f>
        <v>Vicerrectoría Administrativa Y Financiera</v>
      </c>
      <c r="T318" s="19">
        <f t="shared" si="4"/>
        <v>0</v>
      </c>
      <c r="U318" s="28" t="s">
        <v>451</v>
      </c>
      <c r="V318" s="24" t="s">
        <v>45</v>
      </c>
      <c r="W318" s="167">
        <v>0</v>
      </c>
      <c r="X318" s="167">
        <v>11418912</v>
      </c>
    </row>
    <row r="319" spans="1:24" ht="105">
      <c r="A319" s="7" t="s">
        <v>1166</v>
      </c>
      <c r="B319" s="9" t="s">
        <v>1167</v>
      </c>
      <c r="C319" s="9" t="s">
        <v>1168</v>
      </c>
      <c r="D319" s="11">
        <v>13623840</v>
      </c>
      <c r="E319" s="12">
        <f>COUNTIFS('Modificaciones al contrato'!A:A,"ADICIÓN",'Modificaciones al contrato'!B:B,A319)</f>
        <v>0</v>
      </c>
      <c r="F319" s="13">
        <f>SUMIF('Modificaciones al contrato'!B:B,A319,'Modificaciones al contrato'!F:F)</f>
        <v>0</v>
      </c>
      <c r="G319" s="13">
        <v>13623840</v>
      </c>
      <c r="H319" s="9" t="s">
        <v>1169</v>
      </c>
      <c r="I319" s="31">
        <v>45468</v>
      </c>
      <c r="J319" s="31">
        <v>45650</v>
      </c>
      <c r="K319" s="15">
        <f>COUNTIFS('Modificaciones al contrato'!A:A,"PRORROGA",'Modificaciones al contrato'!B:B,A319)</f>
        <v>0</v>
      </c>
      <c r="L319" s="16">
        <v>45650</v>
      </c>
      <c r="M319" s="15">
        <f>COUNTIFS('Modificaciones al contrato'!A:A,"SUSPENSIÓN",'Modificaciones al contrato'!B:B,A319)</f>
        <v>0</v>
      </c>
      <c r="N319" s="15">
        <f>COUNTIFS('Modificaciones al contrato'!A:A,"REANUDACIÓN",'Modificaciones al contrato'!B:B,A319)</f>
        <v>0</v>
      </c>
      <c r="O319" s="15">
        <f>COUNTIFS('Modificaciones al contrato'!A:A,"MODIFICACIÓN",'Modificaciones al contrato'!B:B,A319)</f>
        <v>0</v>
      </c>
      <c r="P319" s="17" t="s">
        <v>40</v>
      </c>
      <c r="Q319" s="17" t="str">
        <f>IFERROR(VLOOKUP(P319,'Listas de Valores 2'!$A$1:$B$25,2,0),"")</f>
        <v>Contratación Directa</v>
      </c>
      <c r="R319" s="18" t="s">
        <v>342</v>
      </c>
      <c r="S319" s="10" t="str">
        <f>IFERROR(VLOOKUP(R319,'Listas de Valores 2'!$K$1:$L$1000,2,0),"")</f>
        <v>Oficina Asesora de Auditoría Interna</v>
      </c>
      <c r="T319" s="19">
        <f t="shared" si="4"/>
        <v>0</v>
      </c>
      <c r="U319" s="28" t="s">
        <v>451</v>
      </c>
      <c r="V319" s="24" t="s">
        <v>45</v>
      </c>
      <c r="W319" s="167">
        <v>0</v>
      </c>
      <c r="X319" s="167">
        <v>13623840</v>
      </c>
    </row>
    <row r="320" spans="1:24" ht="45">
      <c r="A320" s="7" t="s">
        <v>1170</v>
      </c>
      <c r="B320" s="9" t="s">
        <v>1171</v>
      </c>
      <c r="C320" s="9" t="s">
        <v>1172</v>
      </c>
      <c r="D320" s="11">
        <v>9410628</v>
      </c>
      <c r="E320" s="12">
        <f>COUNTIFS('Modificaciones al contrato'!A:A,"ADICIÓN",'Modificaciones al contrato'!B:B,A320)</f>
        <v>0</v>
      </c>
      <c r="F320" s="13">
        <f>SUMIF('Modificaciones al contrato'!B:B,A320,'Modificaciones al contrato'!F:F)</f>
        <v>0</v>
      </c>
      <c r="G320" s="13">
        <v>9410628</v>
      </c>
      <c r="H320" s="9" t="s">
        <v>1173</v>
      </c>
      <c r="I320" s="31">
        <v>45454</v>
      </c>
      <c r="J320" s="31">
        <v>45575</v>
      </c>
      <c r="K320" s="15">
        <f>COUNTIFS('Modificaciones al contrato'!A:A,"PRORROGA",'Modificaciones al contrato'!B:B,A320)</f>
        <v>0</v>
      </c>
      <c r="L320" s="16">
        <v>45575</v>
      </c>
      <c r="M320" s="15">
        <f>COUNTIFS('Modificaciones al contrato'!A:A,"SUSPENSIÓN",'Modificaciones al contrato'!B:B,A320)</f>
        <v>0</v>
      </c>
      <c r="N320" s="15">
        <f>COUNTIFS('Modificaciones al contrato'!A:A,"REANUDACIÓN",'Modificaciones al contrato'!B:B,A320)</f>
        <v>0</v>
      </c>
      <c r="O320" s="15">
        <f>COUNTIFS('Modificaciones al contrato'!A:A,"MODIFICACIÓN",'Modificaciones al contrato'!B:B,A320)</f>
        <v>0</v>
      </c>
      <c r="P320" s="17" t="s">
        <v>40</v>
      </c>
      <c r="Q320" s="17" t="str">
        <f>IFERROR(VLOOKUP(P320,'Listas de Valores 2'!$A$1:$B$25,2,0),"")</f>
        <v>Contratación Directa</v>
      </c>
      <c r="R320" s="18" t="s">
        <v>756</v>
      </c>
      <c r="S320" s="10" t="str">
        <f>IFERROR(VLOOKUP(R320,'Listas de Valores 2'!$K$1:$L$1000,2,0),"")</f>
        <v>Vicerrectoría Académica</v>
      </c>
      <c r="T320" s="19">
        <f t="shared" si="4"/>
        <v>0</v>
      </c>
      <c r="U320" s="28" t="s">
        <v>451</v>
      </c>
      <c r="V320" s="24" t="s">
        <v>45</v>
      </c>
      <c r="W320" s="167">
        <v>0</v>
      </c>
      <c r="X320" s="167">
        <v>9410628</v>
      </c>
    </row>
    <row r="321" spans="1:24" ht="90">
      <c r="A321" s="7" t="s">
        <v>1174</v>
      </c>
      <c r="B321" s="9" t="s">
        <v>1175</v>
      </c>
      <c r="C321" s="9" t="s">
        <v>1176</v>
      </c>
      <c r="D321" s="11">
        <v>28920900</v>
      </c>
      <c r="E321" s="12">
        <f>COUNTIFS('Modificaciones al contrato'!A:A,"ADICIÓN",'Modificaciones al contrato'!B:B,A321)</f>
        <v>0</v>
      </c>
      <c r="F321" s="13">
        <f>SUMIF('Modificaciones al contrato'!B:B,A321,'Modificaciones al contrato'!F:F)</f>
        <v>0</v>
      </c>
      <c r="G321" s="13">
        <v>28920900</v>
      </c>
      <c r="H321" s="9" t="s">
        <v>1177</v>
      </c>
      <c r="I321" s="31">
        <v>45491</v>
      </c>
      <c r="J321" s="31">
        <v>45643</v>
      </c>
      <c r="K321" s="15">
        <f>COUNTIFS('Modificaciones al contrato'!A:A,"PRORROGA",'Modificaciones al contrato'!B:B,A321)</f>
        <v>0</v>
      </c>
      <c r="L321" s="16">
        <v>45643</v>
      </c>
      <c r="M321" s="15">
        <f>COUNTIFS('Modificaciones al contrato'!A:A,"SUSPENSIÓN",'Modificaciones al contrato'!B:B,A321)</f>
        <v>0</v>
      </c>
      <c r="N321" s="15">
        <f>COUNTIFS('Modificaciones al contrato'!A:A,"REANUDACIÓN",'Modificaciones al contrato'!B:B,A321)</f>
        <v>0</v>
      </c>
      <c r="O321" s="15">
        <f>COUNTIFS('Modificaciones al contrato'!A:A,"MODIFICACIÓN",'Modificaciones al contrato'!B:B,A321)</f>
        <v>0</v>
      </c>
      <c r="P321" s="17" t="s">
        <v>597</v>
      </c>
      <c r="Q321" s="17" t="str">
        <f>IFERROR(VLOOKUP(P321,'Listas de Valores 2'!$A$1:$B$25,2,0),"")</f>
        <v>Mínima Cuantía</v>
      </c>
      <c r="R321" s="18" t="s">
        <v>185</v>
      </c>
      <c r="S321" s="10" t="str">
        <f>IFERROR(VLOOKUP(R321,'Listas de Valores 2'!$K$1:$L$1000,2,0),"")</f>
        <v>Vicerrectoría Académica</v>
      </c>
      <c r="T321" s="19">
        <f t="shared" si="4"/>
        <v>0</v>
      </c>
      <c r="U321" s="28" t="s">
        <v>451</v>
      </c>
      <c r="V321" s="24" t="s">
        <v>45</v>
      </c>
      <c r="W321" s="167">
        <v>0</v>
      </c>
      <c r="X321" s="167">
        <v>26058620</v>
      </c>
    </row>
    <row r="322" spans="1:24" ht="45">
      <c r="A322" s="7" t="s">
        <v>1178</v>
      </c>
      <c r="B322" s="9" t="s">
        <v>1179</v>
      </c>
      <c r="C322" s="9" t="s">
        <v>1180</v>
      </c>
      <c r="D322" s="11">
        <v>9082552</v>
      </c>
      <c r="E322" s="12">
        <f>COUNTIFS('Modificaciones al contrato'!A:A,"ADICIÓN",'Modificaciones al contrato'!B:B,A322)</f>
        <v>0</v>
      </c>
      <c r="F322" s="13">
        <f>SUMIF('Modificaciones al contrato'!B:B,A322,'Modificaciones al contrato'!F:F)</f>
        <v>0</v>
      </c>
      <c r="G322" s="13">
        <v>9082552</v>
      </c>
      <c r="H322" s="9" t="s">
        <v>1173</v>
      </c>
      <c r="I322" s="31">
        <v>45475</v>
      </c>
      <c r="J322" s="31">
        <v>45536</v>
      </c>
      <c r="K322" s="15">
        <f>COUNTIFS('Modificaciones al contrato'!A:A,"PRORROGA",'Modificaciones al contrato'!B:B,A322)</f>
        <v>0</v>
      </c>
      <c r="L322" s="16">
        <v>45536</v>
      </c>
      <c r="M322" s="15">
        <f>COUNTIFS('Modificaciones al contrato'!A:A,"SUSPENSIÓN",'Modificaciones al contrato'!B:B,A322)</f>
        <v>0</v>
      </c>
      <c r="N322" s="15">
        <f>COUNTIFS('Modificaciones al contrato'!A:A,"REANUDACIÓN",'Modificaciones al contrato'!B:B,A322)</f>
        <v>0</v>
      </c>
      <c r="O322" s="15">
        <f>COUNTIFS('Modificaciones al contrato'!A:A,"MODIFICACIÓN",'Modificaciones al contrato'!B:B,A322)</f>
        <v>0</v>
      </c>
      <c r="P322" s="17" t="s">
        <v>40</v>
      </c>
      <c r="Q322" s="17" t="str">
        <f>IFERROR(VLOOKUP(P322,'Listas de Valores 2'!$A$1:$B$25,2,0),"")</f>
        <v>Contratación Directa</v>
      </c>
      <c r="R322" s="18" t="s">
        <v>404</v>
      </c>
      <c r="S322" s="10" t="str">
        <f>IFERROR(VLOOKUP(R322,'Listas de Valores 2'!$K$1:$L$1000,2,0),"")</f>
        <v>Vicerrectoría Académica</v>
      </c>
      <c r="T322" s="19">
        <f t="shared" si="4"/>
        <v>0</v>
      </c>
      <c r="U322" s="28" t="s">
        <v>451</v>
      </c>
      <c r="V322" s="24" t="s">
        <v>45</v>
      </c>
      <c r="W322" s="167">
        <v>0</v>
      </c>
      <c r="X322" s="167">
        <v>4541276</v>
      </c>
    </row>
    <row r="323" spans="1:24" ht="150">
      <c r="A323" s="7" t="s">
        <v>1181</v>
      </c>
      <c r="B323" s="9" t="s">
        <v>1182</v>
      </c>
      <c r="C323" s="9" t="s">
        <v>1183</v>
      </c>
      <c r="D323" s="11">
        <v>0</v>
      </c>
      <c r="E323" s="12">
        <f>COUNTIFS('Modificaciones al contrato'!A:A,"ADICIÓN",'Modificaciones al contrato'!B:B,A323)</f>
        <v>0</v>
      </c>
      <c r="F323" s="13">
        <f>SUMIF('Modificaciones al contrato'!B:B,A323,'Modificaciones al contrato'!F:F)</f>
        <v>0</v>
      </c>
      <c r="G323" s="13" t="s">
        <v>2711</v>
      </c>
      <c r="H323" s="9" t="s">
        <v>1184</v>
      </c>
      <c r="I323" s="31">
        <v>45443</v>
      </c>
      <c r="J323" s="31">
        <v>47268</v>
      </c>
      <c r="K323" s="15">
        <f>COUNTIFS('Modificaciones al contrato'!A:A,"PRORROGA",'Modificaciones al contrato'!B:B,A323)</f>
        <v>0</v>
      </c>
      <c r="L323" s="16">
        <v>47268</v>
      </c>
      <c r="M323" s="15">
        <f>COUNTIFS('Modificaciones al contrato'!A:A,"SUSPENSIÓN",'Modificaciones al contrato'!B:B,A323)</f>
        <v>0</v>
      </c>
      <c r="N323" s="15">
        <f>COUNTIFS('Modificaciones al contrato'!A:A,"REANUDACIÓN",'Modificaciones al contrato'!B:B,A323)</f>
        <v>0</v>
      </c>
      <c r="O323" s="15">
        <f>COUNTIFS('Modificaciones al contrato'!A:A,"MODIFICACIÓN",'Modificaciones al contrato'!B:B,A323)</f>
        <v>0</v>
      </c>
      <c r="P323" s="17" t="s">
        <v>195</v>
      </c>
      <c r="Q323" s="17" t="str">
        <f>IFERROR(VLOOKUP(P323,'Listas de Valores 2'!$A$1:$B$25,2,0),"")</f>
        <v>Convenio</v>
      </c>
      <c r="R323" s="18" t="s">
        <v>122</v>
      </c>
      <c r="S323" s="10" t="str">
        <f>IFERROR(VLOOKUP(R323,'Listas de Valores 2'!$K$1:$L$1000,2,0),"")</f>
        <v>Vicerrectoría De Extensión</v>
      </c>
      <c r="T323" s="169" t="s">
        <v>57</v>
      </c>
      <c r="U323" s="28" t="s">
        <v>451</v>
      </c>
      <c r="V323" s="24" t="s">
        <v>45</v>
      </c>
      <c r="W323" s="167">
        <v>0</v>
      </c>
      <c r="X323" s="167">
        <v>0</v>
      </c>
    </row>
    <row r="324" spans="1:24" ht="45">
      <c r="A324" s="7" t="s">
        <v>1186</v>
      </c>
      <c r="B324" s="9" t="s">
        <v>1187</v>
      </c>
      <c r="C324" s="9" t="s">
        <v>1188</v>
      </c>
      <c r="D324" s="11">
        <v>35590044</v>
      </c>
      <c r="E324" s="12">
        <f>COUNTIFS('Modificaciones al contrato'!A:A,"ADICIÓN",'Modificaciones al contrato'!B:B,A324)</f>
        <v>0</v>
      </c>
      <c r="F324" s="13">
        <f>SUMIF('Modificaciones al contrato'!B:B,A324,'Modificaciones al contrato'!F:F)</f>
        <v>0</v>
      </c>
      <c r="G324" s="13">
        <v>35590044</v>
      </c>
      <c r="H324" s="9" t="s">
        <v>1189</v>
      </c>
      <c r="I324" s="31">
        <v>45463</v>
      </c>
      <c r="J324" s="31">
        <v>45510</v>
      </c>
      <c r="K324" s="15">
        <f>COUNTIFS('Modificaciones al contrato'!A:A,"PRORROGA",'Modificaciones al contrato'!B:B,A324)</f>
        <v>0</v>
      </c>
      <c r="L324" s="16">
        <v>45510</v>
      </c>
      <c r="M324" s="15">
        <f>COUNTIFS('Modificaciones al contrato'!A:A,"SUSPENSIÓN",'Modificaciones al contrato'!B:B,A324)</f>
        <v>0</v>
      </c>
      <c r="N324" s="15">
        <f>COUNTIFS('Modificaciones al contrato'!A:A,"REANUDACIÓN",'Modificaciones al contrato'!B:B,A324)</f>
        <v>0</v>
      </c>
      <c r="O324" s="15">
        <f>COUNTIFS('Modificaciones al contrato'!A:A,"MODIFICACIÓN",'Modificaciones al contrato'!B:B,A324)</f>
        <v>0</v>
      </c>
      <c r="P324" s="17" t="s">
        <v>591</v>
      </c>
      <c r="Q324" s="17" t="str">
        <f>IFERROR(VLOOKUP(P324,'Listas de Valores 2'!$A$1:$B$25,2,0),"")</f>
        <v>Contratación Directa</v>
      </c>
      <c r="R324" s="18" t="s">
        <v>791</v>
      </c>
      <c r="S324" s="10" t="str">
        <f>IFERROR(VLOOKUP(R324,'Listas de Valores 2'!$K$1:$L$1000,2,0),"")</f>
        <v>Vicerrectoría Administrativa Y Financiera</v>
      </c>
      <c r="T324" s="19">
        <f t="shared" ref="T324:T337" si="5">W324/G324</f>
        <v>0</v>
      </c>
      <c r="U324" s="29" t="s">
        <v>57</v>
      </c>
      <c r="V324" s="24" t="s">
        <v>45</v>
      </c>
      <c r="W324" s="167">
        <v>0</v>
      </c>
      <c r="X324" s="167">
        <v>35590044</v>
      </c>
    </row>
    <row r="325" spans="1:24" ht="45">
      <c r="A325" s="7" t="s">
        <v>1190</v>
      </c>
      <c r="B325" s="9" t="s">
        <v>1191</v>
      </c>
      <c r="C325" s="9" t="s">
        <v>1192</v>
      </c>
      <c r="D325" s="11">
        <v>20000000</v>
      </c>
      <c r="E325" s="12">
        <f>COUNTIFS('Modificaciones al contrato'!A:A,"ADICIÓN",'Modificaciones al contrato'!B:B,A325)</f>
        <v>0</v>
      </c>
      <c r="F325" s="13">
        <f>SUMIF('Modificaciones al contrato'!B:B,A325,'Modificaciones al contrato'!F:F)</f>
        <v>0</v>
      </c>
      <c r="G325" s="13">
        <v>20000000</v>
      </c>
      <c r="H325" s="9" t="s">
        <v>583</v>
      </c>
      <c r="I325" s="31">
        <v>45460</v>
      </c>
      <c r="J325" s="31">
        <v>45581</v>
      </c>
      <c r="K325" s="15">
        <f>COUNTIFS('Modificaciones al contrato'!A:A,"PRORROGA",'Modificaciones al contrato'!B:B,A325)</f>
        <v>0</v>
      </c>
      <c r="L325" s="16">
        <v>45581</v>
      </c>
      <c r="M325" s="15">
        <f>COUNTIFS('Modificaciones al contrato'!A:A,"SUSPENSIÓN",'Modificaciones al contrato'!B:B,A325)</f>
        <v>0</v>
      </c>
      <c r="N325" s="15">
        <f>COUNTIFS('Modificaciones al contrato'!A:A,"REANUDACIÓN",'Modificaciones al contrato'!B:B,A325)</f>
        <v>0</v>
      </c>
      <c r="O325" s="15">
        <f>COUNTIFS('Modificaciones al contrato'!A:A,"MODIFICACIÓN",'Modificaciones al contrato'!B:B,A325)</f>
        <v>0</v>
      </c>
      <c r="P325" s="17" t="s">
        <v>40</v>
      </c>
      <c r="Q325" s="17" t="str">
        <f>IFERROR(VLOOKUP(P325,'Listas de Valores 2'!$A$1:$B$25,2,0),"")</f>
        <v>Contratación Directa</v>
      </c>
      <c r="R325" s="18" t="s">
        <v>169</v>
      </c>
      <c r="S325" s="10" t="str">
        <f>IFERROR(VLOOKUP(R325,'Listas de Valores 2'!$K$1:$L$1000,2,0),"")</f>
        <v>Dirección De Tecnología</v>
      </c>
      <c r="T325" s="19">
        <f t="shared" si="5"/>
        <v>0</v>
      </c>
      <c r="U325" s="28" t="s">
        <v>451</v>
      </c>
      <c r="V325" s="24" t="s">
        <v>45</v>
      </c>
      <c r="W325" s="167">
        <v>0</v>
      </c>
      <c r="X325" s="167">
        <v>20000000</v>
      </c>
    </row>
    <row r="326" spans="1:24" ht="45">
      <c r="A326" s="7" t="s">
        <v>1193</v>
      </c>
      <c r="B326" s="9" t="s">
        <v>1194</v>
      </c>
      <c r="C326" s="9" t="s">
        <v>38</v>
      </c>
      <c r="D326" s="11">
        <v>21600000</v>
      </c>
      <c r="E326" s="12">
        <f>COUNTIFS('Modificaciones al contrato'!A:A,"ADICIÓN",'Modificaciones al contrato'!B:B,A326)</f>
        <v>0</v>
      </c>
      <c r="F326" s="13">
        <f>SUMIF('Modificaciones al contrato'!B:B,A326,'Modificaciones al contrato'!F:F)</f>
        <v>0</v>
      </c>
      <c r="G326" s="13">
        <v>21600000</v>
      </c>
      <c r="H326" s="9" t="s">
        <v>1195</v>
      </c>
      <c r="I326" s="31">
        <v>45477</v>
      </c>
      <c r="J326" s="31">
        <v>45538</v>
      </c>
      <c r="K326" s="15">
        <f>COUNTIFS('Modificaciones al contrato'!A:A,"PRORROGA",'Modificaciones al contrato'!B:B,A326)</f>
        <v>0</v>
      </c>
      <c r="L326" s="16">
        <v>45538</v>
      </c>
      <c r="M326" s="15">
        <f>COUNTIFS('Modificaciones al contrato'!A:A,"SUSPENSIÓN",'Modificaciones al contrato'!B:B,A326)</f>
        <v>0</v>
      </c>
      <c r="N326" s="15">
        <f>COUNTIFS('Modificaciones al contrato'!A:A,"REANUDACIÓN",'Modificaciones al contrato'!B:B,A326)</f>
        <v>0</v>
      </c>
      <c r="O326" s="15">
        <f>COUNTIFS('Modificaciones al contrato'!A:A,"MODIFICACIÓN",'Modificaciones al contrato'!B:B,A326)</f>
        <v>0</v>
      </c>
      <c r="P326" s="17" t="s">
        <v>40</v>
      </c>
      <c r="Q326" s="17" t="str">
        <f>IFERROR(VLOOKUP(P326,'Listas de Valores 2'!$A$1:$B$25,2,0),"")</f>
        <v>Contratación Directa</v>
      </c>
      <c r="R326" s="18" t="s">
        <v>169</v>
      </c>
      <c r="S326" s="10" t="str">
        <f>IFERROR(VLOOKUP(R326,'Listas de Valores 2'!$K$1:$L$1000,2,0),"")</f>
        <v>Dirección De Tecnología</v>
      </c>
      <c r="T326" s="19">
        <f t="shared" si="5"/>
        <v>0</v>
      </c>
      <c r="U326" s="28" t="s">
        <v>451</v>
      </c>
      <c r="V326" s="24" t="s">
        <v>45</v>
      </c>
      <c r="W326" s="167">
        <v>0</v>
      </c>
      <c r="X326" s="167">
        <v>10800000</v>
      </c>
    </row>
    <row r="327" spans="1:24" ht="45">
      <c r="A327" s="7" t="s">
        <v>1196</v>
      </c>
      <c r="B327" s="9" t="s">
        <v>1197</v>
      </c>
      <c r="C327" s="9" t="s">
        <v>1198</v>
      </c>
      <c r="D327" s="11">
        <v>10800000</v>
      </c>
      <c r="E327" s="12">
        <f>COUNTIFS('Modificaciones al contrato'!A:A,"ADICIÓN",'Modificaciones al contrato'!B:B,A327)</f>
        <v>0</v>
      </c>
      <c r="F327" s="13">
        <f>SUMIF('Modificaciones al contrato'!B:B,A327,'Modificaciones al contrato'!F:F)</f>
        <v>0</v>
      </c>
      <c r="G327" s="13">
        <v>10800000</v>
      </c>
      <c r="H327" s="9" t="s">
        <v>1195</v>
      </c>
      <c r="I327" s="31">
        <v>45475</v>
      </c>
      <c r="J327" s="31">
        <v>45536</v>
      </c>
      <c r="K327" s="15">
        <f>COUNTIFS('Modificaciones al contrato'!A:A,"PRORROGA",'Modificaciones al contrato'!B:B,A327)</f>
        <v>0</v>
      </c>
      <c r="L327" s="16">
        <v>45536</v>
      </c>
      <c r="M327" s="15">
        <f>COUNTIFS('Modificaciones al contrato'!A:A,"SUSPENSIÓN",'Modificaciones al contrato'!B:B,A327)</f>
        <v>0</v>
      </c>
      <c r="N327" s="15">
        <f>COUNTIFS('Modificaciones al contrato'!A:A,"REANUDACIÓN",'Modificaciones al contrato'!B:B,A327)</f>
        <v>0</v>
      </c>
      <c r="O327" s="15">
        <f>COUNTIFS('Modificaciones al contrato'!A:A,"MODIFICACIÓN",'Modificaciones al contrato'!B:B,A327)</f>
        <v>0</v>
      </c>
      <c r="P327" s="17" t="s">
        <v>40</v>
      </c>
      <c r="Q327" s="17" t="str">
        <f>IFERROR(VLOOKUP(P327,'Listas de Valores 2'!$A$1:$B$25,2,0),"")</f>
        <v>Contratación Directa</v>
      </c>
      <c r="R327" s="18" t="s">
        <v>222</v>
      </c>
      <c r="S327" s="10" t="str">
        <f>IFERROR(VLOOKUP(R327,'Listas de Valores 2'!$K$1:$L$1000,2,0),"")</f>
        <v>Dirección De Tecnología</v>
      </c>
      <c r="T327" s="19">
        <f t="shared" si="5"/>
        <v>0</v>
      </c>
      <c r="U327" s="28" t="s">
        <v>451</v>
      </c>
      <c r="V327" s="24" t="s">
        <v>45</v>
      </c>
      <c r="W327" s="167">
        <v>0</v>
      </c>
      <c r="X327" s="167">
        <v>10800000</v>
      </c>
    </row>
    <row r="328" spans="1:24" ht="90">
      <c r="A328" s="7" t="s">
        <v>1199</v>
      </c>
      <c r="B328" s="9" t="s">
        <v>59</v>
      </c>
      <c r="C328" s="9" t="s">
        <v>1200</v>
      </c>
      <c r="D328" s="11">
        <v>7612608</v>
      </c>
      <c r="E328" s="12">
        <f>COUNTIFS('Modificaciones al contrato'!A:A,"ADICIÓN",'Modificaciones al contrato'!B:B,A313)</f>
        <v>0</v>
      </c>
      <c r="F328" s="13">
        <f>SUMIF('Modificaciones al contrato'!B:B,A313,'Modificaciones al contrato'!F:F)</f>
        <v>0</v>
      </c>
      <c r="G328" s="51">
        <v>7612608</v>
      </c>
      <c r="H328" s="9" t="s">
        <v>1201</v>
      </c>
      <c r="I328" s="31">
        <v>45468</v>
      </c>
      <c r="J328" s="31">
        <v>45528</v>
      </c>
      <c r="K328" s="15">
        <f>COUNTIFS('Modificaciones al contrato'!A:A,"PRORROGA",'Modificaciones al contrato'!B:B,A313)</f>
        <v>0</v>
      </c>
      <c r="L328" s="16">
        <v>45528</v>
      </c>
      <c r="M328" s="15">
        <f>COUNTIFS('Modificaciones al contrato'!A:A,"SUSPENSIÓN",'Modificaciones al contrato'!B:B,A313)</f>
        <v>0</v>
      </c>
      <c r="N328" s="15">
        <f>COUNTIFS('Modificaciones al contrato'!A:A,"REANUDACIÓN",'Modificaciones al contrato'!B:B,A313)</f>
        <v>0</v>
      </c>
      <c r="O328" s="15">
        <f>COUNTIFS('Modificaciones al contrato'!A:A,"MODIFICACIÓN",'Modificaciones al contrato'!B:B,A313)</f>
        <v>0</v>
      </c>
      <c r="P328" s="17" t="s">
        <v>40</v>
      </c>
      <c r="Q328" s="20" t="str">
        <f>IFERROR(VLOOKUP(P328,'Listas de Valores 2'!$A$1:$B$25,2,0),"")</f>
        <v>Contratación Directa</v>
      </c>
      <c r="R328" s="18" t="s">
        <v>62</v>
      </c>
      <c r="S328" s="10" t="str">
        <f>IFERROR(VLOOKUP(R328,'Listas de Valores 2'!$K$1:$L$1000,2,0),"")</f>
        <v>Vicerrectoría Administrativa Y Financiera</v>
      </c>
      <c r="T328" s="19">
        <f t="shared" si="5"/>
        <v>0</v>
      </c>
      <c r="U328" s="28" t="s">
        <v>451</v>
      </c>
      <c r="V328" s="24" t="s">
        <v>45</v>
      </c>
      <c r="W328" s="167">
        <v>0</v>
      </c>
      <c r="X328" s="167">
        <v>7612608</v>
      </c>
    </row>
    <row r="329" spans="1:24" ht="45">
      <c r="A329" s="7" t="s">
        <v>1202</v>
      </c>
      <c r="B329" s="9" t="s">
        <v>1203</v>
      </c>
      <c r="C329" s="9" t="s">
        <v>1204</v>
      </c>
      <c r="D329" s="11">
        <v>9578667</v>
      </c>
      <c r="E329" s="12">
        <f>COUNTIFS('Modificaciones al contrato'!A:A,"ADICIÓN",'Modificaciones al contrato'!B:B,A329)</f>
        <v>0</v>
      </c>
      <c r="F329" s="13">
        <f>SUMIF('Modificaciones al contrato'!B:B,A329,'Modificaciones al contrato'!F:F)</f>
        <v>0</v>
      </c>
      <c r="G329" s="13">
        <v>9578667</v>
      </c>
      <c r="H329" s="9" t="s">
        <v>1205</v>
      </c>
      <c r="I329" s="31">
        <v>45467</v>
      </c>
      <c r="J329" s="31">
        <v>45527</v>
      </c>
      <c r="K329" s="15">
        <f>COUNTIFS('Modificaciones al contrato'!A:A,"PRORROGA",'Modificaciones al contrato'!B:B,A329)</f>
        <v>0</v>
      </c>
      <c r="L329" s="16">
        <v>45527</v>
      </c>
      <c r="M329" s="15">
        <f>COUNTIFS('Modificaciones al contrato'!A:A,"SUSPENSIÓN",'Modificaciones al contrato'!B:B,A329)</f>
        <v>0</v>
      </c>
      <c r="N329" s="15">
        <f>COUNTIFS('Modificaciones al contrato'!A:A,"REANUDACIÓN",'Modificaciones al contrato'!B:B,A329)</f>
        <v>0</v>
      </c>
      <c r="O329" s="15">
        <f>COUNTIFS('Modificaciones al contrato'!A:A,"MODIFICACIÓN",'Modificaciones al contrato'!B:B,A329)</f>
        <v>0</v>
      </c>
      <c r="P329" s="17" t="s">
        <v>40</v>
      </c>
      <c r="Q329" s="17" t="str">
        <f>IFERROR(VLOOKUP(P329,'Listas de Valores 2'!$A$1:$B$25,2,0),"")</f>
        <v>Contratación Directa</v>
      </c>
      <c r="R329" s="18" t="s">
        <v>796</v>
      </c>
      <c r="S329" s="10" t="str">
        <f>IFERROR(VLOOKUP(R329,'Listas de Valores 2'!$K$1:$L$1000,2,0),"")</f>
        <v>Vicerrectoría Académica</v>
      </c>
      <c r="T329" s="19">
        <f t="shared" si="5"/>
        <v>0</v>
      </c>
      <c r="U329" s="28" t="s">
        <v>451</v>
      </c>
      <c r="V329" s="24" t="s">
        <v>45</v>
      </c>
      <c r="W329" s="167">
        <v>0</v>
      </c>
      <c r="X329" s="167">
        <v>5081690</v>
      </c>
    </row>
    <row r="330" spans="1:24" ht="75">
      <c r="A330" s="7" t="s">
        <v>1206</v>
      </c>
      <c r="B330" s="9" t="s">
        <v>1207</v>
      </c>
      <c r="C330" s="9" t="s">
        <v>1052</v>
      </c>
      <c r="D330" s="11">
        <v>10000000</v>
      </c>
      <c r="E330" s="12">
        <f>COUNTIFS('Modificaciones al contrato'!A:A,"ADICIÓN",'Modificaciones al contrato'!B:B,A330)</f>
        <v>0</v>
      </c>
      <c r="F330" s="13">
        <f>SUMIF('Modificaciones al contrato'!B:B,A330,'Modificaciones al contrato'!F:F)</f>
        <v>0</v>
      </c>
      <c r="G330" s="13">
        <v>10000000</v>
      </c>
      <c r="H330" s="9" t="s">
        <v>1208</v>
      </c>
      <c r="I330" s="31">
        <v>45468</v>
      </c>
      <c r="J330" s="31">
        <v>45528</v>
      </c>
      <c r="K330" s="15">
        <f>COUNTIFS('Modificaciones al contrato'!A:A,"PRORROGA",'Modificaciones al contrato'!B:B,A330)</f>
        <v>0</v>
      </c>
      <c r="L330" s="16">
        <v>45528</v>
      </c>
      <c r="M330" s="15">
        <f>COUNTIFS('Modificaciones al contrato'!A:A,"SUSPENSIÓN",'Modificaciones al contrato'!B:B,A330)</f>
        <v>0</v>
      </c>
      <c r="N330" s="15">
        <f>COUNTIFS('Modificaciones al contrato'!A:A,"REANUDACIÓN",'Modificaciones al contrato'!B:B,A330)</f>
        <v>0</v>
      </c>
      <c r="O330" s="15">
        <f>COUNTIFS('Modificaciones al contrato'!A:A,"MODIFICACIÓN",'Modificaciones al contrato'!B:B,A330)</f>
        <v>0</v>
      </c>
      <c r="P330" s="17" t="s">
        <v>40</v>
      </c>
      <c r="Q330" s="17" t="str">
        <f>IFERROR(VLOOKUP(P330,'Listas de Valores 2'!$A$1:$B$25,2,0),"")</f>
        <v>Contratación Directa</v>
      </c>
      <c r="R330" s="18" t="s">
        <v>62</v>
      </c>
      <c r="S330" s="10" t="str">
        <f>IFERROR(VLOOKUP(R330,'Listas de Valores 2'!$K$1:$L$1000,2,0),"")</f>
        <v>Vicerrectoría Administrativa Y Financiera</v>
      </c>
      <c r="T330" s="19">
        <f t="shared" si="5"/>
        <v>0</v>
      </c>
      <c r="U330" s="28" t="s">
        <v>451</v>
      </c>
      <c r="V330" s="24" t="s">
        <v>45</v>
      </c>
      <c r="W330" s="167">
        <v>0</v>
      </c>
      <c r="X330" s="167">
        <v>10000000</v>
      </c>
    </row>
    <row r="331" spans="1:24" ht="75">
      <c r="A331" s="7" t="s">
        <v>1209</v>
      </c>
      <c r="B331" s="9" t="s">
        <v>1210</v>
      </c>
      <c r="C331" s="9" t="s">
        <v>1211</v>
      </c>
      <c r="D331" s="11">
        <v>10000000</v>
      </c>
      <c r="E331" s="12">
        <f>COUNTIFS('Modificaciones al contrato'!A:A,"ADICIÓN",'Modificaciones al contrato'!B:B,A331)</f>
        <v>0</v>
      </c>
      <c r="F331" s="13">
        <f>SUMIF('Modificaciones al contrato'!B:B,A331,'Modificaciones al contrato'!F:F)</f>
        <v>0</v>
      </c>
      <c r="G331" s="13">
        <v>10000000</v>
      </c>
      <c r="H331" s="9" t="s">
        <v>1208</v>
      </c>
      <c r="I331" s="31">
        <v>45469</v>
      </c>
      <c r="J331" s="31">
        <v>45529</v>
      </c>
      <c r="K331" s="15">
        <f>COUNTIFS('Modificaciones al contrato'!A:A,"PRORROGA",'Modificaciones al contrato'!B:B,A331)</f>
        <v>0</v>
      </c>
      <c r="L331" s="16">
        <v>45529</v>
      </c>
      <c r="M331" s="15">
        <f>COUNTIFS('Modificaciones al contrato'!A:A,"SUSPENSIÓN",'Modificaciones al contrato'!B:B,A331)</f>
        <v>0</v>
      </c>
      <c r="N331" s="15">
        <f>COUNTIFS('Modificaciones al contrato'!A:A,"REANUDACIÓN",'Modificaciones al contrato'!B:B,A331)</f>
        <v>0</v>
      </c>
      <c r="O331" s="15">
        <f>COUNTIFS('Modificaciones al contrato'!A:A,"MODIFICACIÓN",'Modificaciones al contrato'!B:B,A331)</f>
        <v>0</v>
      </c>
      <c r="P331" s="17" t="s">
        <v>40</v>
      </c>
      <c r="Q331" s="17" t="str">
        <f>IFERROR(VLOOKUP(P331,'Listas de Valores 2'!$A$1:$B$25,2,0),"")</f>
        <v>Contratación Directa</v>
      </c>
      <c r="R331" s="18" t="s">
        <v>62</v>
      </c>
      <c r="S331" s="10" t="str">
        <f>IFERROR(VLOOKUP(R331,'Listas de Valores 2'!$K$1:$L$1000,2,0),"")</f>
        <v>Vicerrectoría Administrativa Y Financiera</v>
      </c>
      <c r="T331" s="19">
        <f t="shared" si="5"/>
        <v>0</v>
      </c>
      <c r="U331" s="28" t="s">
        <v>451</v>
      </c>
      <c r="V331" s="24" t="s">
        <v>45</v>
      </c>
      <c r="W331" s="167">
        <v>0</v>
      </c>
      <c r="X331" s="167">
        <v>10000000</v>
      </c>
    </row>
    <row r="332" spans="1:24" ht="105">
      <c r="A332" s="7" t="s">
        <v>1212</v>
      </c>
      <c r="B332" s="9" t="s">
        <v>1213</v>
      </c>
      <c r="C332" s="9" t="s">
        <v>1214</v>
      </c>
      <c r="D332" s="11">
        <v>14200000</v>
      </c>
      <c r="E332" s="12">
        <f>COUNTIFS('Modificaciones al contrato'!A:A,"ADICIÓN",'Modificaciones al contrato'!B:B,A332)</f>
        <v>0</v>
      </c>
      <c r="F332" s="13">
        <f>SUMIF('Modificaciones al contrato'!B:B,A332,'Modificaciones al contrato'!F:F)</f>
        <v>0</v>
      </c>
      <c r="G332" s="13">
        <v>14200000</v>
      </c>
      <c r="H332" s="9" t="s">
        <v>1215</v>
      </c>
      <c r="I332" s="31">
        <v>45467</v>
      </c>
      <c r="J332" s="31">
        <v>45527</v>
      </c>
      <c r="K332" s="15">
        <f>COUNTIFS('Modificaciones al contrato'!A:A,"PRORROGA",'Modificaciones al contrato'!B:B,A332)</f>
        <v>0</v>
      </c>
      <c r="L332" s="16">
        <v>45527</v>
      </c>
      <c r="M332" s="15">
        <f>COUNTIFS('Modificaciones al contrato'!A:A,"SUSPENSIÓN",'Modificaciones al contrato'!B:B,A332)</f>
        <v>0</v>
      </c>
      <c r="N332" s="15">
        <f>COUNTIFS('Modificaciones al contrato'!A:A,"REANUDACIÓN",'Modificaciones al contrato'!B:B,A332)</f>
        <v>0</v>
      </c>
      <c r="O332" s="15">
        <f>COUNTIFS('Modificaciones al contrato'!A:A,"MODIFICACIÓN",'Modificaciones al contrato'!B:B,A332)</f>
        <v>0</v>
      </c>
      <c r="P332" s="17" t="s">
        <v>40</v>
      </c>
      <c r="Q332" s="17" t="str">
        <f>IFERROR(VLOOKUP(P332,'Listas de Valores 2'!$A$1:$B$25,2,0),"")</f>
        <v>Contratación Directa</v>
      </c>
      <c r="R332" s="18" t="s">
        <v>342</v>
      </c>
      <c r="S332" s="10" t="str">
        <f>IFERROR(VLOOKUP(R332,'Listas de Valores 2'!$K$1:$L$1000,2,0),"")</f>
        <v>Oficina Asesora de Auditoría Interna</v>
      </c>
      <c r="T332" s="19">
        <f t="shared" si="5"/>
        <v>0</v>
      </c>
      <c r="U332" s="28" t="s">
        <v>451</v>
      </c>
      <c r="V332" s="24" t="s">
        <v>45</v>
      </c>
      <c r="W332" s="167">
        <v>0</v>
      </c>
      <c r="X332" s="167">
        <v>14200000</v>
      </c>
    </row>
    <row r="333" spans="1:24" ht="45">
      <c r="A333" s="7" t="s">
        <v>1216</v>
      </c>
      <c r="B333" s="9" t="s">
        <v>1217</v>
      </c>
      <c r="C333" s="9" t="s">
        <v>38</v>
      </c>
      <c r="D333" s="11">
        <v>13176000</v>
      </c>
      <c r="E333" s="12">
        <f>COUNTIFS('Modificaciones al contrato'!A:A,"ADICIÓN",'Modificaciones al contrato'!B:B,A333)</f>
        <v>0</v>
      </c>
      <c r="F333" s="13">
        <f>SUMIF('Modificaciones al contrato'!B:B,A333,'Modificaciones al contrato'!F:F)</f>
        <v>0</v>
      </c>
      <c r="G333" s="13">
        <v>13176000</v>
      </c>
      <c r="H333" s="9" t="s">
        <v>1195</v>
      </c>
      <c r="I333" s="31">
        <v>45468</v>
      </c>
      <c r="J333" s="31">
        <v>45528</v>
      </c>
      <c r="K333" s="15">
        <f>COUNTIFS('Modificaciones al contrato'!A:A,"PRORROGA",'Modificaciones al contrato'!B:B,A333)</f>
        <v>0</v>
      </c>
      <c r="L333" s="16">
        <v>45528</v>
      </c>
      <c r="M333" s="15">
        <f>COUNTIFS('Modificaciones al contrato'!A:A,"SUSPENSIÓN",'Modificaciones al contrato'!B:B,A333)</f>
        <v>0</v>
      </c>
      <c r="N333" s="15">
        <f>COUNTIFS('Modificaciones al contrato'!A:A,"REANUDACIÓN",'Modificaciones al contrato'!B:B,A333)</f>
        <v>0</v>
      </c>
      <c r="O333" s="15">
        <f>COUNTIFS('Modificaciones al contrato'!A:A,"MODIFICACIÓN",'Modificaciones al contrato'!B:B,A333)</f>
        <v>0</v>
      </c>
      <c r="P333" s="17" t="s">
        <v>40</v>
      </c>
      <c r="Q333" s="17" t="str">
        <f>IFERROR(VLOOKUP(P333,'Listas de Valores 2'!$A$1:$B$25,2,0),"")</f>
        <v>Contratación Directa</v>
      </c>
      <c r="R333" s="18" t="s">
        <v>41</v>
      </c>
      <c r="S333" s="10" t="str">
        <f>IFERROR(VLOOKUP(R333,'Listas de Valores 2'!$K$1:$L$1000,2,0),"")</f>
        <v>Dirección De Tecnología</v>
      </c>
      <c r="T333" s="19">
        <f t="shared" si="5"/>
        <v>0</v>
      </c>
      <c r="U333" s="28" t="s">
        <v>451</v>
      </c>
      <c r="V333" s="24" t="s">
        <v>45</v>
      </c>
      <c r="W333" s="167">
        <v>0</v>
      </c>
      <c r="X333" s="167">
        <v>13176000</v>
      </c>
    </row>
    <row r="334" spans="1:24" ht="75">
      <c r="A334" s="7" t="s">
        <v>1218</v>
      </c>
      <c r="B334" s="9" t="s">
        <v>1219</v>
      </c>
      <c r="C334" s="9" t="s">
        <v>1220</v>
      </c>
      <c r="D334" s="11">
        <v>0</v>
      </c>
      <c r="E334" s="12">
        <f>COUNTIFS('Modificaciones al contrato'!A:A,"ADICIÓN",'Modificaciones al contrato'!B:B,A334)</f>
        <v>0</v>
      </c>
      <c r="F334" s="13">
        <f>SUMIF('Modificaciones al contrato'!B:B,A334,'Modificaciones al contrato'!F:F)</f>
        <v>0</v>
      </c>
      <c r="G334" s="13" t="s">
        <v>2711</v>
      </c>
      <c r="H334" s="9" t="s">
        <v>1221</v>
      </c>
      <c r="I334" s="31">
        <v>45447</v>
      </c>
      <c r="J334" s="31">
        <v>47272</v>
      </c>
      <c r="K334" s="15">
        <f>COUNTIFS('Modificaciones al contrato'!A:A,"PRORROGA",'Modificaciones al contrato'!B:B,A334)</f>
        <v>0</v>
      </c>
      <c r="L334" s="16">
        <v>47272</v>
      </c>
      <c r="M334" s="15">
        <f>COUNTIFS('Modificaciones al contrato'!A:A,"SUSPENSIÓN",'Modificaciones al contrato'!B:B,A334)</f>
        <v>0</v>
      </c>
      <c r="N334" s="15">
        <f>COUNTIFS('Modificaciones al contrato'!A:A,"REANUDACIÓN",'Modificaciones al contrato'!B:B,A334)</f>
        <v>0</v>
      </c>
      <c r="O334" s="15">
        <f>COUNTIFS('Modificaciones al contrato'!A:A,"MODIFICACIÓN",'Modificaciones al contrato'!B:B,A334)</f>
        <v>0</v>
      </c>
      <c r="P334" s="17" t="s">
        <v>195</v>
      </c>
      <c r="Q334" s="17" t="str">
        <f>IFERROR(VLOOKUP(P334,'Listas de Valores 2'!$A$1:$B$25,2,0),"")</f>
        <v>Convenio</v>
      </c>
      <c r="R334" s="18" t="s">
        <v>352</v>
      </c>
      <c r="S334" s="10" t="str">
        <f>IFERROR(VLOOKUP(R334,'Listas de Valores 2'!$K$1:$L$1000,2,0),"")</f>
        <v>Vicerrectoría Académica</v>
      </c>
      <c r="T334" s="169" t="s">
        <v>57</v>
      </c>
      <c r="U334" s="169" t="s">
        <v>57</v>
      </c>
      <c r="V334" s="24" t="s">
        <v>45</v>
      </c>
      <c r="W334" s="167">
        <v>0</v>
      </c>
      <c r="X334" s="167">
        <v>0</v>
      </c>
    </row>
    <row r="335" spans="1:24" ht="90">
      <c r="A335" s="7" t="s">
        <v>1222</v>
      </c>
      <c r="B335" s="9" t="s">
        <v>1223</v>
      </c>
      <c r="C335" s="9" t="s">
        <v>1224</v>
      </c>
      <c r="D335" s="11">
        <v>12000000</v>
      </c>
      <c r="E335" s="12">
        <f>COUNTIFS('Modificaciones al contrato'!A:A,"ADICIÓN",'Modificaciones al contrato'!B:B,A335)</f>
        <v>0</v>
      </c>
      <c r="F335" s="13">
        <f>SUMIF('Modificaciones al contrato'!B:B,A335,'Modificaciones al contrato'!F:F)</f>
        <v>0</v>
      </c>
      <c r="G335" s="13">
        <v>12000000</v>
      </c>
      <c r="H335" s="9" t="s">
        <v>1225</v>
      </c>
      <c r="I335" s="31">
        <v>45475</v>
      </c>
      <c r="J335" s="31">
        <v>45536</v>
      </c>
      <c r="K335" s="15">
        <f>COUNTIFS('Modificaciones al contrato'!A:A,"PRORROGA",'Modificaciones al contrato'!B:B,A335)</f>
        <v>0</v>
      </c>
      <c r="L335" s="16">
        <v>45536</v>
      </c>
      <c r="M335" s="15">
        <f>COUNTIFS('Modificaciones al contrato'!A:A,"SUSPENSIÓN",'Modificaciones al contrato'!B:B,A335)</f>
        <v>0</v>
      </c>
      <c r="N335" s="15">
        <f>COUNTIFS('Modificaciones al contrato'!A:A,"REANUDACIÓN",'Modificaciones al contrato'!B:B,A335)</f>
        <v>0</v>
      </c>
      <c r="O335" s="15">
        <f>COUNTIFS('Modificaciones al contrato'!A:A,"MODIFICACIÓN",'Modificaciones al contrato'!B:B,A335)</f>
        <v>0</v>
      </c>
      <c r="P335" s="17" t="s">
        <v>40</v>
      </c>
      <c r="Q335" s="17" t="str">
        <f>IFERROR(VLOOKUP(P335,'Listas de Valores 2'!$A$1:$B$25,2,0),"")</f>
        <v>Contratación Directa</v>
      </c>
      <c r="R335" s="18" t="s">
        <v>210</v>
      </c>
      <c r="S335" s="10" t="str">
        <f>IFERROR(VLOOKUP(R335,'Listas de Valores 2'!$K$1:$L$1000,2,0),"")</f>
        <v>Vicerrectoría Administrativa Y Financiera</v>
      </c>
      <c r="T335" s="19">
        <f t="shared" si="5"/>
        <v>0</v>
      </c>
      <c r="U335" s="28" t="s">
        <v>451</v>
      </c>
      <c r="V335" s="24" t="s">
        <v>45</v>
      </c>
      <c r="W335" s="167">
        <v>0</v>
      </c>
      <c r="X335" s="167">
        <v>12000000</v>
      </c>
    </row>
    <row r="336" spans="1:24" ht="45">
      <c r="A336" s="7" t="s">
        <v>1226</v>
      </c>
      <c r="B336" s="9" t="s">
        <v>1227</v>
      </c>
      <c r="C336" s="9" t="s">
        <v>38</v>
      </c>
      <c r="D336" s="11">
        <v>10800000</v>
      </c>
      <c r="E336" s="12">
        <f>COUNTIFS('Modificaciones al contrato'!A:A,"ADICIÓN",'Modificaciones al contrato'!B:B,A336)</f>
        <v>0</v>
      </c>
      <c r="F336" s="13">
        <f>SUMIF('Modificaciones al contrato'!B:B,A336,'Modificaciones al contrato'!F:F)</f>
        <v>0</v>
      </c>
      <c r="G336" s="13">
        <v>10800000</v>
      </c>
      <c r="H336" s="9" t="s">
        <v>1195</v>
      </c>
      <c r="I336" s="31">
        <v>45468</v>
      </c>
      <c r="J336" s="31">
        <v>45528</v>
      </c>
      <c r="K336" s="15">
        <f>COUNTIFS('Modificaciones al contrato'!A:A,"PRORROGA",'Modificaciones al contrato'!B:B,A336)</f>
        <v>0</v>
      </c>
      <c r="L336" s="16">
        <v>45528</v>
      </c>
      <c r="M336" s="15">
        <f>COUNTIFS('Modificaciones al contrato'!A:A,"SUSPENSIÓN",'Modificaciones al contrato'!B:B,A336)</f>
        <v>0</v>
      </c>
      <c r="N336" s="15">
        <f>COUNTIFS('Modificaciones al contrato'!A:A,"REANUDACIÓN",'Modificaciones al contrato'!B:B,A336)</f>
        <v>0</v>
      </c>
      <c r="O336" s="15">
        <f>COUNTIFS('Modificaciones al contrato'!A:A,"MODIFICACIÓN",'Modificaciones al contrato'!B:B,A336)</f>
        <v>0</v>
      </c>
      <c r="P336" s="17" t="s">
        <v>40</v>
      </c>
      <c r="Q336" s="17" t="str">
        <f>IFERROR(VLOOKUP(P336,'Listas de Valores 2'!$A$1:$B$25,2,0),"")</f>
        <v>Contratación Directa</v>
      </c>
      <c r="R336" s="18" t="s">
        <v>41</v>
      </c>
      <c r="S336" s="10" t="str">
        <f>IFERROR(VLOOKUP(R336,'Listas de Valores 2'!$K$1:$L$1000,2,0),"")</f>
        <v>Dirección De Tecnología</v>
      </c>
      <c r="T336" s="19">
        <f t="shared" si="5"/>
        <v>0</v>
      </c>
      <c r="U336" s="28" t="s">
        <v>451</v>
      </c>
      <c r="V336" s="24" t="s">
        <v>45</v>
      </c>
      <c r="W336" s="167">
        <v>0</v>
      </c>
      <c r="X336" s="167">
        <v>10800000</v>
      </c>
    </row>
    <row r="337" spans="1:24" ht="90">
      <c r="A337" s="7" t="s">
        <v>1236</v>
      </c>
      <c r="B337" s="9" t="s">
        <v>1237</v>
      </c>
      <c r="C337" s="9" t="s">
        <v>1238</v>
      </c>
      <c r="D337" s="11">
        <v>24643848</v>
      </c>
      <c r="E337" s="12">
        <f>COUNTIFS('Modificaciones al contrato'!A:A,"ADICIÓN",'Modificaciones al contrato'!B:B,A337)</f>
        <v>1</v>
      </c>
      <c r="F337" s="13">
        <f>SUMIF('Modificaciones al contrato'!B:B,A337,'Modificaciones al contrato'!F:F)</f>
        <v>12321924</v>
      </c>
      <c r="G337" s="13">
        <v>36965772</v>
      </c>
      <c r="H337" s="9" t="s">
        <v>309</v>
      </c>
      <c r="I337" s="30">
        <v>45336</v>
      </c>
      <c r="J337" s="30">
        <v>45456</v>
      </c>
      <c r="K337" s="15">
        <f>COUNTIFS('Modificaciones al contrato'!A:A,"PRORROGA",'Modificaciones al contrato'!B:B,A337)</f>
        <v>1</v>
      </c>
      <c r="L337" s="16">
        <v>45517</v>
      </c>
      <c r="M337" s="15">
        <f>COUNTIFS('Modificaciones al contrato'!A:A,"SUSPENSIÓN",'Modificaciones al contrato'!B:B,A337)</f>
        <v>0</v>
      </c>
      <c r="N337" s="15">
        <f>COUNTIFS('Modificaciones al contrato'!A:A,"REANUDACIÓN",'Modificaciones al contrato'!B:B,A337)</f>
        <v>0</v>
      </c>
      <c r="O337" s="15">
        <f>COUNTIFS('Modificaciones al contrato'!A:A,"MODIFICACIÓN",'Modificaciones al contrato'!B:B,A337)</f>
        <v>0</v>
      </c>
      <c r="P337" s="17" t="s">
        <v>40</v>
      </c>
      <c r="Q337" s="17" t="str">
        <f>IFERROR(VLOOKUP(P337,'Listas de Valores 2'!$A$1:$B$25,2,0),"")</f>
        <v>Contratación Directa</v>
      </c>
      <c r="R337" s="18" t="s">
        <v>539</v>
      </c>
      <c r="S337" s="10" t="str">
        <f>IFERROR(VLOOKUP(R337,'Listas de Valores 2'!$K$1:$L$1000,2,0),"")</f>
        <v>Vicerrectoría De Extensión</v>
      </c>
      <c r="T337" s="19">
        <f t="shared" si="5"/>
        <v>0.59444444985485489</v>
      </c>
      <c r="U337" s="23" t="s">
        <v>44</v>
      </c>
      <c r="V337" s="24" t="s">
        <v>45</v>
      </c>
      <c r="W337" s="167">
        <v>21974098</v>
      </c>
      <c r="X337" s="167">
        <v>14991674</v>
      </c>
    </row>
  </sheetData>
  <autoFilter ref="A1:X337" xr:uid="{00000000-0001-0000-0000-000000000000}"/>
  <customSheetViews>
    <customSheetView guid="{ECD6278A-E78E-49BD-8D1C-889996498785}" filter="1" showAutoFilter="1">
      <pageMargins left="0.7" right="0.7" top="0.75" bottom="0.75" header="0.3" footer="0.3"/>
      <autoFilter ref="B1:BE402" xr:uid="{77F907A5-4D6B-4EEF-AA79-E3A9511A773A}"/>
    </customSheetView>
    <customSheetView guid="{CABC42EB-E7E8-40B1-8FFD-312B3FC0C500}" filter="1" showAutoFilter="1">
      <pageMargins left="0.7" right="0.7" top="0.75" bottom="0.75" header="0.3" footer="0.3"/>
      <autoFilter ref="B1:BE402" xr:uid="{7526F64C-C42B-4350-BEDA-C8559A65031C}"/>
    </customSheetView>
    <customSheetView guid="{0CAF4BE4-5FC4-4C2E-B16F-5E38028CFB53}" filter="1" showAutoFilter="1">
      <pageMargins left="0.7" right="0.7" top="0.75" bottom="0.75" header="0.3" footer="0.3"/>
      <autoFilter ref="A1:BE253" xr:uid="{509046AA-EB4C-4FB7-AA37-B4AEF30BAFB6}"/>
    </customSheetView>
    <customSheetView guid="{8C4FA9C9-00BB-435C-BCDA-C56BEFC3237D}" filter="1" showAutoFilter="1">
      <pageMargins left="0.7" right="0.7" top="0.75" bottom="0.75" header="0.3" footer="0.3"/>
      <autoFilter ref="A1:BL808" xr:uid="{DA2A9C46-A85F-43B7-9323-364174286239}"/>
    </customSheetView>
    <customSheetView guid="{EC219AB0-EAEC-4FC8-86CA-4F5D7F64635F}" filter="1" showAutoFilter="1">
      <pageMargins left="0.7" right="0.7" top="0.75" bottom="0.75" header="0.3" footer="0.3"/>
      <autoFilter ref="X1:X978" xr:uid="{8912B6ED-B06C-47A2-9EDD-0938564266C8}"/>
    </customSheetView>
  </customSheetViews>
  <conditionalFormatting sqref="A2:A337">
    <cfRule type="expression" dxfId="58" priority="1">
      <formula>V2="TERMINADO BILATERAL"</formula>
    </cfRule>
    <cfRule type="expression" dxfId="57" priority="2">
      <formula>V2="LIQUIDADO"</formula>
    </cfRule>
  </conditionalFormatting>
  <conditionalFormatting sqref="E2:G316 K2:K316 M2:O337 E317:F317 E318:G337 K318:K337">
    <cfRule type="cellIs" dxfId="56" priority="5" operator="greaterThan">
      <formula>0</formula>
    </cfRule>
  </conditionalFormatting>
  <hyperlinks>
    <hyperlink ref="U2" r:id="rId1" xr:uid="{00000000-0004-0000-0000-000000000000}"/>
    <hyperlink ref="U3" r:id="rId2" xr:uid="{00000000-0004-0000-0000-000002000000}"/>
    <hyperlink ref="U4" r:id="rId3" xr:uid="{00000000-0004-0000-0000-000004000000}"/>
    <hyperlink ref="U5" r:id="rId4" xr:uid="{00000000-0004-0000-0000-000006000000}"/>
    <hyperlink ref="U6" r:id="rId5" xr:uid="{00000000-0004-0000-0000-000008000000}"/>
    <hyperlink ref="U7" r:id="rId6" xr:uid="{00000000-0004-0000-0000-00000A000000}"/>
    <hyperlink ref="U8" r:id="rId7" xr:uid="{00000000-0004-0000-0000-00000C000000}"/>
    <hyperlink ref="U9" r:id="rId8" xr:uid="{00000000-0004-0000-0000-00000E000000}"/>
    <hyperlink ref="U10" r:id="rId9" xr:uid="{00000000-0004-0000-0000-000010000000}"/>
    <hyperlink ref="U11" r:id="rId10" xr:uid="{00000000-0004-0000-0000-000012000000}"/>
    <hyperlink ref="U12" r:id="rId11" xr:uid="{00000000-0004-0000-0000-000014000000}"/>
    <hyperlink ref="U13" r:id="rId12" xr:uid="{00000000-0004-0000-0000-000016000000}"/>
    <hyperlink ref="U14" r:id="rId13" xr:uid="{00000000-0004-0000-0000-000018000000}"/>
    <hyperlink ref="U15" r:id="rId14" xr:uid="{00000000-0004-0000-0000-00001A000000}"/>
    <hyperlink ref="U16" r:id="rId15" xr:uid="{00000000-0004-0000-0000-00001C000000}"/>
    <hyperlink ref="U17" r:id="rId16" xr:uid="{00000000-0004-0000-0000-00001E000000}"/>
    <hyperlink ref="U18" r:id="rId17" xr:uid="{00000000-0004-0000-0000-000020000000}"/>
    <hyperlink ref="U19" r:id="rId18" xr:uid="{00000000-0004-0000-0000-000022000000}"/>
    <hyperlink ref="U20" r:id="rId19" xr:uid="{00000000-0004-0000-0000-000024000000}"/>
    <hyperlink ref="U21" r:id="rId20" xr:uid="{00000000-0004-0000-0000-000026000000}"/>
    <hyperlink ref="U22" r:id="rId21" xr:uid="{00000000-0004-0000-0000-000028000000}"/>
    <hyperlink ref="U23" r:id="rId22" xr:uid="{00000000-0004-0000-0000-00002A000000}"/>
    <hyperlink ref="U24" r:id="rId23" xr:uid="{00000000-0004-0000-0000-00002C000000}"/>
    <hyperlink ref="U25" r:id="rId24" xr:uid="{00000000-0004-0000-0000-00002E000000}"/>
    <hyperlink ref="U26" r:id="rId25" xr:uid="{00000000-0004-0000-0000-000030000000}"/>
    <hyperlink ref="U27" r:id="rId26" xr:uid="{00000000-0004-0000-0000-000032000000}"/>
    <hyperlink ref="U28" r:id="rId27" xr:uid="{00000000-0004-0000-0000-000034000000}"/>
    <hyperlink ref="U29" r:id="rId28" xr:uid="{00000000-0004-0000-0000-000036000000}"/>
    <hyperlink ref="U30" r:id="rId29" xr:uid="{00000000-0004-0000-0000-000038000000}"/>
    <hyperlink ref="U31" r:id="rId30" xr:uid="{00000000-0004-0000-0000-00003A000000}"/>
    <hyperlink ref="U32" r:id="rId31" xr:uid="{00000000-0004-0000-0000-00003C000000}"/>
    <hyperlink ref="U33" r:id="rId32" xr:uid="{00000000-0004-0000-0000-00003E000000}"/>
    <hyperlink ref="U34" r:id="rId33" xr:uid="{00000000-0004-0000-0000-000040000000}"/>
    <hyperlink ref="U35" r:id="rId34" xr:uid="{00000000-0004-0000-0000-000043000000}"/>
    <hyperlink ref="U36" r:id="rId35" xr:uid="{00000000-0004-0000-0000-000045000000}"/>
    <hyperlink ref="U37" r:id="rId36" xr:uid="{00000000-0004-0000-0000-000047000000}"/>
    <hyperlink ref="U38" r:id="rId37" xr:uid="{00000000-0004-0000-0000-000049000000}"/>
    <hyperlink ref="U39" r:id="rId38" xr:uid="{00000000-0004-0000-0000-00004B000000}"/>
    <hyperlink ref="U40" r:id="rId39" xr:uid="{00000000-0004-0000-0000-00004D000000}"/>
    <hyperlink ref="U41" r:id="rId40" xr:uid="{00000000-0004-0000-0000-00004E000000}"/>
    <hyperlink ref="U42" r:id="rId41" xr:uid="{00000000-0004-0000-0000-000051000000}"/>
    <hyperlink ref="U43" r:id="rId42" xr:uid="{00000000-0004-0000-0000-000053000000}"/>
    <hyperlink ref="U44" r:id="rId43" xr:uid="{00000000-0004-0000-0000-000056000000}"/>
    <hyperlink ref="U45" r:id="rId44" xr:uid="{00000000-0004-0000-0000-000058000000}"/>
    <hyperlink ref="U46" r:id="rId45" xr:uid="{00000000-0004-0000-0000-00005A000000}"/>
    <hyperlink ref="U47" r:id="rId46" xr:uid="{00000000-0004-0000-0000-00005C000000}"/>
    <hyperlink ref="U48" r:id="rId47" xr:uid="{00000000-0004-0000-0000-00005E000000}"/>
    <hyperlink ref="U49" r:id="rId48" xr:uid="{00000000-0004-0000-0000-000060000000}"/>
    <hyperlink ref="U50" r:id="rId49" xr:uid="{00000000-0004-0000-0000-000062000000}"/>
    <hyperlink ref="U51" r:id="rId50" xr:uid="{00000000-0004-0000-0000-000064000000}"/>
    <hyperlink ref="U52" r:id="rId51" xr:uid="{00000000-0004-0000-0000-000066000000}"/>
    <hyperlink ref="U53" r:id="rId52" xr:uid="{00000000-0004-0000-0000-000068000000}"/>
    <hyperlink ref="U54" r:id="rId53" xr:uid="{00000000-0004-0000-0000-00006A000000}"/>
    <hyperlink ref="U55" r:id="rId54" xr:uid="{00000000-0004-0000-0000-00006C000000}"/>
    <hyperlink ref="U56" r:id="rId55" xr:uid="{00000000-0004-0000-0000-00006E000000}"/>
    <hyperlink ref="U57" r:id="rId56" xr:uid="{00000000-0004-0000-0000-000070000000}"/>
    <hyperlink ref="U58" r:id="rId57" xr:uid="{00000000-0004-0000-0000-000072000000}"/>
    <hyperlink ref="U59" r:id="rId58" xr:uid="{00000000-0004-0000-0000-000074000000}"/>
    <hyperlink ref="U60" r:id="rId59" xr:uid="{00000000-0004-0000-0000-000076000000}"/>
    <hyperlink ref="U61" r:id="rId60" xr:uid="{00000000-0004-0000-0000-000078000000}"/>
    <hyperlink ref="U62" r:id="rId61" xr:uid="{00000000-0004-0000-0000-00007A000000}"/>
    <hyperlink ref="U63" r:id="rId62" xr:uid="{00000000-0004-0000-0000-00007C000000}"/>
    <hyperlink ref="U64" r:id="rId63" xr:uid="{00000000-0004-0000-0000-00007E000000}"/>
    <hyperlink ref="U65" r:id="rId64" xr:uid="{00000000-0004-0000-0000-000080000000}"/>
    <hyperlink ref="U66" r:id="rId65" xr:uid="{00000000-0004-0000-0000-000082000000}"/>
    <hyperlink ref="U67" r:id="rId66" xr:uid="{00000000-0004-0000-0000-000084000000}"/>
    <hyperlink ref="U68" r:id="rId67" xr:uid="{00000000-0004-0000-0000-000086000000}"/>
    <hyperlink ref="U69" r:id="rId68" xr:uid="{00000000-0004-0000-0000-000088000000}"/>
    <hyperlink ref="U70" r:id="rId69" xr:uid="{00000000-0004-0000-0000-00008A000000}"/>
    <hyperlink ref="U71" r:id="rId70" xr:uid="{00000000-0004-0000-0000-00008C000000}"/>
    <hyperlink ref="U72" r:id="rId71" xr:uid="{00000000-0004-0000-0000-00008E000000}"/>
    <hyperlink ref="U73" r:id="rId72" xr:uid="{00000000-0004-0000-0000-000090000000}"/>
    <hyperlink ref="U74" r:id="rId73" xr:uid="{00000000-0004-0000-0000-000092000000}"/>
    <hyperlink ref="U75" r:id="rId74" xr:uid="{00000000-0004-0000-0000-000094000000}"/>
    <hyperlink ref="U76" r:id="rId75" xr:uid="{00000000-0004-0000-0000-000096000000}"/>
    <hyperlink ref="U77" r:id="rId76" xr:uid="{00000000-0004-0000-0000-000098000000}"/>
    <hyperlink ref="U78" r:id="rId77" xr:uid="{00000000-0004-0000-0000-00009A000000}"/>
    <hyperlink ref="U79" r:id="rId78" xr:uid="{00000000-0004-0000-0000-00009C000000}"/>
    <hyperlink ref="U80" r:id="rId79" xr:uid="{00000000-0004-0000-0000-00009E000000}"/>
    <hyperlink ref="U81" r:id="rId80" xr:uid="{00000000-0004-0000-0000-0000A0000000}"/>
    <hyperlink ref="U82" r:id="rId81" xr:uid="{00000000-0004-0000-0000-0000A2000000}"/>
    <hyperlink ref="U83" r:id="rId82" xr:uid="{00000000-0004-0000-0000-0000A4000000}"/>
    <hyperlink ref="U84" r:id="rId83" xr:uid="{00000000-0004-0000-0000-0000A6000000}"/>
    <hyperlink ref="U85" r:id="rId84" xr:uid="{00000000-0004-0000-0000-0000A8000000}"/>
    <hyperlink ref="U86" r:id="rId85" xr:uid="{00000000-0004-0000-0000-0000AA000000}"/>
    <hyperlink ref="U87" r:id="rId86" xr:uid="{00000000-0004-0000-0000-0000AC000000}"/>
    <hyperlink ref="U88" r:id="rId87" xr:uid="{00000000-0004-0000-0000-0000AE000000}"/>
    <hyperlink ref="U89" r:id="rId88" xr:uid="{00000000-0004-0000-0000-0000B0000000}"/>
    <hyperlink ref="U90" r:id="rId89" xr:uid="{00000000-0004-0000-0000-0000B2000000}"/>
    <hyperlink ref="U91" r:id="rId90" xr:uid="{00000000-0004-0000-0000-0000B4000000}"/>
    <hyperlink ref="U92" r:id="rId91" xr:uid="{00000000-0004-0000-0000-0000B6000000}"/>
    <hyperlink ref="U93" r:id="rId92" xr:uid="{00000000-0004-0000-0000-0000B8000000}"/>
    <hyperlink ref="U94" r:id="rId93" xr:uid="{00000000-0004-0000-0000-0000BA000000}"/>
    <hyperlink ref="U95" r:id="rId94" xr:uid="{00000000-0004-0000-0000-0000BC000000}"/>
    <hyperlink ref="U96" r:id="rId95" xr:uid="{00000000-0004-0000-0000-0000BE000000}"/>
    <hyperlink ref="U97" r:id="rId96" xr:uid="{00000000-0004-0000-0000-0000C0000000}"/>
    <hyperlink ref="U98" r:id="rId97" xr:uid="{00000000-0004-0000-0000-0000C2000000}"/>
    <hyperlink ref="U99" r:id="rId98" xr:uid="{00000000-0004-0000-0000-0000C4000000}"/>
    <hyperlink ref="U100" r:id="rId99" xr:uid="{00000000-0004-0000-0000-0000C6000000}"/>
    <hyperlink ref="U101" r:id="rId100" xr:uid="{00000000-0004-0000-0000-0000C8000000}"/>
    <hyperlink ref="U102" r:id="rId101" xr:uid="{00000000-0004-0000-0000-0000CA000000}"/>
    <hyperlink ref="U103" r:id="rId102" xr:uid="{00000000-0004-0000-0000-0000CC000000}"/>
    <hyperlink ref="U104" r:id="rId103" xr:uid="{00000000-0004-0000-0000-0000CE000000}"/>
    <hyperlink ref="U105" r:id="rId104" xr:uid="{00000000-0004-0000-0000-0000D0000000}"/>
    <hyperlink ref="U106" r:id="rId105" xr:uid="{00000000-0004-0000-0000-0000D2000000}"/>
    <hyperlink ref="U107" r:id="rId106" xr:uid="{00000000-0004-0000-0000-0000D4000000}"/>
    <hyperlink ref="U108" r:id="rId107" xr:uid="{00000000-0004-0000-0000-0000D6000000}"/>
    <hyperlink ref="U109" r:id="rId108" xr:uid="{00000000-0004-0000-0000-0000D8000000}"/>
    <hyperlink ref="U110" r:id="rId109" xr:uid="{00000000-0004-0000-0000-0000DA000000}"/>
    <hyperlink ref="U111" r:id="rId110" xr:uid="{00000000-0004-0000-0000-0000DC000000}"/>
    <hyperlink ref="U112" r:id="rId111" xr:uid="{00000000-0004-0000-0000-0000DE000000}"/>
    <hyperlink ref="U113" r:id="rId112" xr:uid="{00000000-0004-0000-0000-0000E0000000}"/>
    <hyperlink ref="U114" r:id="rId113" xr:uid="{00000000-0004-0000-0000-0000E2000000}"/>
    <hyperlink ref="U115" r:id="rId114" xr:uid="{00000000-0004-0000-0000-0000E4000000}"/>
    <hyperlink ref="U116" r:id="rId115" xr:uid="{00000000-0004-0000-0000-0000E6000000}"/>
    <hyperlink ref="U117" r:id="rId116" xr:uid="{00000000-0004-0000-0000-0000E8000000}"/>
    <hyperlink ref="U118" r:id="rId117" xr:uid="{00000000-0004-0000-0000-0000EA000000}"/>
    <hyperlink ref="U119" r:id="rId118" xr:uid="{00000000-0004-0000-0000-0000EC000000}"/>
    <hyperlink ref="U120" r:id="rId119" xr:uid="{00000000-0004-0000-0000-0000EE000000}"/>
    <hyperlink ref="U121" r:id="rId120" xr:uid="{00000000-0004-0000-0000-0000F0000000}"/>
    <hyperlink ref="U122" r:id="rId121" xr:uid="{00000000-0004-0000-0000-0000F2000000}"/>
    <hyperlink ref="U123" r:id="rId122" xr:uid="{00000000-0004-0000-0000-0000F4000000}"/>
    <hyperlink ref="U124" r:id="rId123" xr:uid="{00000000-0004-0000-0000-0000F6000000}"/>
    <hyperlink ref="U125" r:id="rId124" xr:uid="{00000000-0004-0000-0000-0000F8000000}"/>
    <hyperlink ref="U126" r:id="rId125" xr:uid="{00000000-0004-0000-0000-0000FA000000}"/>
    <hyperlink ref="U127" r:id="rId126" xr:uid="{00000000-0004-0000-0000-0000FC000000}"/>
    <hyperlink ref="U128" r:id="rId127" xr:uid="{00000000-0004-0000-0000-0000FE000000}"/>
    <hyperlink ref="U129" r:id="rId128" xr:uid="{00000000-0004-0000-0000-000000010000}"/>
    <hyperlink ref="U130" r:id="rId129" xr:uid="{00000000-0004-0000-0000-000002010000}"/>
    <hyperlink ref="U131" r:id="rId130" xr:uid="{00000000-0004-0000-0000-000004010000}"/>
    <hyperlink ref="U132" r:id="rId131" xr:uid="{00000000-0004-0000-0000-000005010000}"/>
    <hyperlink ref="U133" r:id="rId132" xr:uid="{00000000-0004-0000-0000-000007010000}"/>
    <hyperlink ref="U134" r:id="rId133" xr:uid="{00000000-0004-0000-0000-000009010000}"/>
    <hyperlink ref="U135" r:id="rId134" xr:uid="{00000000-0004-0000-0000-00000B010000}"/>
    <hyperlink ref="U136" r:id="rId135" xr:uid="{00000000-0004-0000-0000-00000C010000}"/>
    <hyperlink ref="U137" r:id="rId136" xr:uid="{00000000-0004-0000-0000-00000E010000}"/>
    <hyperlink ref="U138" r:id="rId137" xr:uid="{00000000-0004-0000-0000-00000F010000}"/>
    <hyperlink ref="U139" r:id="rId138" xr:uid="{00000000-0004-0000-0000-000011010000}"/>
    <hyperlink ref="U140" r:id="rId139" xr:uid="{00000000-0004-0000-0000-000013010000}"/>
    <hyperlink ref="U141" r:id="rId140" xr:uid="{00000000-0004-0000-0000-000015010000}"/>
    <hyperlink ref="U142" r:id="rId141" xr:uid="{00000000-0004-0000-0000-000017010000}"/>
    <hyperlink ref="U143" r:id="rId142" xr:uid="{00000000-0004-0000-0000-000019010000}"/>
    <hyperlink ref="U144" r:id="rId143" xr:uid="{00000000-0004-0000-0000-00001B010000}"/>
    <hyperlink ref="U145" r:id="rId144" xr:uid="{00000000-0004-0000-0000-00001D010000}"/>
    <hyperlink ref="U146" r:id="rId145" xr:uid="{00000000-0004-0000-0000-00001F010000}"/>
    <hyperlink ref="U147" r:id="rId146" xr:uid="{00000000-0004-0000-0000-000021010000}"/>
    <hyperlink ref="U148" r:id="rId147" xr:uid="{00000000-0004-0000-0000-000023010000}"/>
    <hyperlink ref="U150" r:id="rId148" xr:uid="{00000000-0004-0000-0000-000026010000}"/>
    <hyperlink ref="U151" r:id="rId149" xr:uid="{00000000-0004-0000-0000-000028010000}"/>
    <hyperlink ref="U152" r:id="rId150" xr:uid="{00000000-0004-0000-0000-00002A010000}"/>
    <hyperlink ref="U153" r:id="rId151" xr:uid="{00000000-0004-0000-0000-00002C010000}"/>
    <hyperlink ref="U154" r:id="rId152" xr:uid="{00000000-0004-0000-0000-00002E010000}"/>
    <hyperlink ref="U155" r:id="rId153" xr:uid="{00000000-0004-0000-0000-000030010000}"/>
    <hyperlink ref="U156" r:id="rId154" xr:uid="{00000000-0004-0000-0000-000032010000}"/>
    <hyperlink ref="U157" r:id="rId155" xr:uid="{00000000-0004-0000-0000-000034010000}"/>
    <hyperlink ref="U158" r:id="rId156" xr:uid="{00000000-0004-0000-0000-000036010000}"/>
    <hyperlink ref="U159" r:id="rId157" xr:uid="{00000000-0004-0000-0000-000038010000}"/>
    <hyperlink ref="U160" r:id="rId158" xr:uid="{00000000-0004-0000-0000-00003A010000}"/>
    <hyperlink ref="U161" r:id="rId159" xr:uid="{00000000-0004-0000-0000-00003C010000}"/>
    <hyperlink ref="U162" r:id="rId160" xr:uid="{00000000-0004-0000-0000-00003E010000}"/>
    <hyperlink ref="U163" r:id="rId161" xr:uid="{00000000-0004-0000-0000-000040010000}"/>
    <hyperlink ref="U164" r:id="rId162" xr:uid="{00000000-0004-0000-0000-000042010000}"/>
    <hyperlink ref="U165" r:id="rId163" xr:uid="{00000000-0004-0000-0000-000044010000}"/>
    <hyperlink ref="U166" r:id="rId164" xr:uid="{00000000-0004-0000-0000-000046010000}"/>
    <hyperlink ref="U167" r:id="rId165" xr:uid="{00000000-0004-0000-0000-000048010000}"/>
    <hyperlink ref="U168" r:id="rId166" xr:uid="{00000000-0004-0000-0000-00004A010000}"/>
    <hyperlink ref="U169" r:id="rId167" xr:uid="{00000000-0004-0000-0000-00004C010000}"/>
    <hyperlink ref="U170" r:id="rId168" xr:uid="{00000000-0004-0000-0000-00004E010000}"/>
    <hyperlink ref="U171" r:id="rId169" xr:uid="{00000000-0004-0000-0000-000050010000}"/>
    <hyperlink ref="U172" r:id="rId170" xr:uid="{00000000-0004-0000-0000-000052010000}"/>
    <hyperlink ref="U173" r:id="rId171" xr:uid="{00000000-0004-0000-0000-000054010000}"/>
    <hyperlink ref="U174" r:id="rId172" xr:uid="{00000000-0004-0000-0000-000056010000}"/>
    <hyperlink ref="U175" r:id="rId173" xr:uid="{00000000-0004-0000-0000-000058010000}"/>
    <hyperlink ref="U176" r:id="rId174" xr:uid="{00000000-0004-0000-0000-00005A010000}"/>
    <hyperlink ref="U177" r:id="rId175" xr:uid="{00000000-0004-0000-0000-00005C010000}"/>
    <hyperlink ref="U178" r:id="rId176" xr:uid="{00000000-0004-0000-0000-00005E010000}"/>
    <hyperlink ref="U179" r:id="rId177" xr:uid="{00000000-0004-0000-0000-000060010000}"/>
    <hyperlink ref="U180" r:id="rId178" xr:uid="{00000000-0004-0000-0000-000062010000}"/>
    <hyperlink ref="U181" r:id="rId179" xr:uid="{00000000-0004-0000-0000-000064010000}"/>
    <hyperlink ref="U182" r:id="rId180" xr:uid="{00000000-0004-0000-0000-000066010000}"/>
    <hyperlink ref="U183" r:id="rId181" xr:uid="{00000000-0004-0000-0000-000068010000}"/>
    <hyperlink ref="U184" r:id="rId182" xr:uid="{00000000-0004-0000-0000-00006A010000}"/>
    <hyperlink ref="U185" r:id="rId183" xr:uid="{00000000-0004-0000-0000-00006C010000}"/>
    <hyperlink ref="U186" r:id="rId184" xr:uid="{00000000-0004-0000-0000-00006E010000}"/>
    <hyperlink ref="U187" r:id="rId185" xr:uid="{00000000-0004-0000-0000-000070010000}"/>
    <hyperlink ref="U188" r:id="rId186" xr:uid="{00000000-0004-0000-0000-000072010000}"/>
    <hyperlink ref="U189" r:id="rId187" xr:uid="{00000000-0004-0000-0000-000074010000}"/>
    <hyperlink ref="U190" r:id="rId188" xr:uid="{00000000-0004-0000-0000-000076010000}"/>
    <hyperlink ref="U191" r:id="rId189" xr:uid="{00000000-0004-0000-0000-000078010000}"/>
    <hyperlink ref="U192" r:id="rId190" xr:uid="{00000000-0004-0000-0000-00007A010000}"/>
    <hyperlink ref="U193" r:id="rId191" xr:uid="{00000000-0004-0000-0000-00007C010000}"/>
    <hyperlink ref="U194" r:id="rId192" xr:uid="{00000000-0004-0000-0000-00007E010000}"/>
    <hyperlink ref="U195" r:id="rId193" xr:uid="{00000000-0004-0000-0000-000080010000}"/>
    <hyperlink ref="U196" r:id="rId194" xr:uid="{00000000-0004-0000-0000-000082010000}"/>
    <hyperlink ref="U197" r:id="rId195" xr:uid="{00000000-0004-0000-0000-000084010000}"/>
    <hyperlink ref="U198" r:id="rId196" xr:uid="{00000000-0004-0000-0000-000086010000}"/>
    <hyperlink ref="U199" r:id="rId197" xr:uid="{00000000-0004-0000-0000-000088010000}"/>
    <hyperlink ref="U200" r:id="rId198" xr:uid="{00000000-0004-0000-0000-00008A010000}"/>
    <hyperlink ref="U201" r:id="rId199" xr:uid="{00000000-0004-0000-0000-00008C010000}"/>
    <hyperlink ref="U202" r:id="rId200" xr:uid="{00000000-0004-0000-0000-00008E010000}"/>
    <hyperlink ref="U203" r:id="rId201" xr:uid="{00000000-0004-0000-0000-000090010000}"/>
    <hyperlink ref="U204" r:id="rId202" xr:uid="{00000000-0004-0000-0000-000092010000}"/>
    <hyperlink ref="U205" r:id="rId203" xr:uid="{00000000-0004-0000-0000-000094010000}"/>
    <hyperlink ref="U206" r:id="rId204" xr:uid="{00000000-0004-0000-0000-000096010000}"/>
    <hyperlink ref="U207" r:id="rId205" xr:uid="{00000000-0004-0000-0000-000098010000}"/>
    <hyperlink ref="U208" r:id="rId206" xr:uid="{00000000-0004-0000-0000-00009A010000}"/>
    <hyperlink ref="U209" r:id="rId207" xr:uid="{00000000-0004-0000-0000-00009C010000}"/>
    <hyperlink ref="U210" r:id="rId208" xr:uid="{00000000-0004-0000-0000-00009E010000}"/>
    <hyperlink ref="U211" r:id="rId209" xr:uid="{00000000-0004-0000-0000-0000A0010000}"/>
    <hyperlink ref="U212" r:id="rId210" xr:uid="{00000000-0004-0000-0000-0000A2010000}"/>
    <hyperlink ref="U213" r:id="rId211" xr:uid="{00000000-0004-0000-0000-0000A4010000}"/>
    <hyperlink ref="U214" r:id="rId212" xr:uid="{00000000-0004-0000-0000-0000A6010000}"/>
    <hyperlink ref="U215" r:id="rId213" xr:uid="{00000000-0004-0000-0000-0000A8010000}"/>
    <hyperlink ref="U216" r:id="rId214" xr:uid="{00000000-0004-0000-0000-0000AA010000}"/>
    <hyperlink ref="U217" r:id="rId215" xr:uid="{00000000-0004-0000-0000-0000AC010000}"/>
    <hyperlink ref="U218" r:id="rId216" xr:uid="{00000000-0004-0000-0000-0000AE010000}"/>
    <hyperlink ref="U219" r:id="rId217" xr:uid="{00000000-0004-0000-0000-0000B0010000}"/>
    <hyperlink ref="U220" r:id="rId218" xr:uid="{00000000-0004-0000-0000-0000B2010000}"/>
    <hyperlink ref="U221" r:id="rId219" xr:uid="{00000000-0004-0000-0000-0000B4010000}"/>
    <hyperlink ref="U222" r:id="rId220" xr:uid="{00000000-0004-0000-0000-0000B6010000}"/>
    <hyperlink ref="U223" r:id="rId221" xr:uid="{00000000-0004-0000-0000-0000B8010000}"/>
    <hyperlink ref="U224" r:id="rId222" xr:uid="{00000000-0004-0000-0000-0000BA010000}"/>
    <hyperlink ref="U225" r:id="rId223" xr:uid="{00000000-0004-0000-0000-0000BB010000}"/>
    <hyperlink ref="U226" r:id="rId224" xr:uid="{00000000-0004-0000-0000-0000BD010000}"/>
    <hyperlink ref="U227" r:id="rId225" xr:uid="{00000000-0004-0000-0000-0000BF010000}"/>
    <hyperlink ref="U228" r:id="rId226" xr:uid="{00000000-0004-0000-0000-0000C1010000}"/>
    <hyperlink ref="U230" r:id="rId227" xr:uid="{00000000-0004-0000-0000-0000C4010000}"/>
    <hyperlink ref="U231" r:id="rId228" xr:uid="{00000000-0004-0000-0000-0000C6010000}"/>
    <hyperlink ref="U232" r:id="rId229" xr:uid="{00000000-0004-0000-0000-0000C8010000}"/>
    <hyperlink ref="U233" r:id="rId230" xr:uid="{00000000-0004-0000-0000-0000CA010000}"/>
    <hyperlink ref="U234" r:id="rId231" xr:uid="{00000000-0004-0000-0000-0000CC010000}"/>
    <hyperlink ref="U235" r:id="rId232" xr:uid="{00000000-0004-0000-0000-0000CE010000}"/>
    <hyperlink ref="U236" r:id="rId233" xr:uid="{00000000-0004-0000-0000-0000D0010000}"/>
    <hyperlink ref="U237" r:id="rId234" xr:uid="{00000000-0004-0000-0000-0000D2010000}"/>
    <hyperlink ref="U238" r:id="rId235" xr:uid="{00000000-0004-0000-0000-0000D4010000}"/>
    <hyperlink ref="U239" r:id="rId236" xr:uid="{00000000-0004-0000-0000-0000D6010000}"/>
    <hyperlink ref="U240" r:id="rId237" xr:uid="{00000000-0004-0000-0000-0000D8010000}"/>
    <hyperlink ref="U241" r:id="rId238" xr:uid="{00000000-0004-0000-0000-0000DA010000}"/>
    <hyperlink ref="U242" r:id="rId239" xr:uid="{00000000-0004-0000-0000-0000DC010000}"/>
    <hyperlink ref="U243" r:id="rId240" xr:uid="{00000000-0004-0000-0000-0000DE010000}"/>
    <hyperlink ref="U244" r:id="rId241" xr:uid="{00000000-0004-0000-0000-0000E0010000}"/>
    <hyperlink ref="U245" r:id="rId242" xr:uid="{00000000-0004-0000-0000-0000E2010000}"/>
    <hyperlink ref="U246" r:id="rId243" xr:uid="{00000000-0004-0000-0000-0000E4010000}"/>
    <hyperlink ref="U247" r:id="rId244" xr:uid="{00000000-0004-0000-0000-0000E6010000}"/>
    <hyperlink ref="U248" r:id="rId245" xr:uid="{00000000-0004-0000-0000-0000E8010000}"/>
    <hyperlink ref="U249" r:id="rId246" xr:uid="{00000000-0004-0000-0000-0000EA010000}"/>
    <hyperlink ref="U250" r:id="rId247" xr:uid="{00000000-0004-0000-0000-0000EC010000}"/>
    <hyperlink ref="U251" r:id="rId248" xr:uid="{00000000-0004-0000-0000-0000EE010000}"/>
    <hyperlink ref="U252" r:id="rId249" xr:uid="{00000000-0004-0000-0000-0000F0010000}"/>
    <hyperlink ref="U253" r:id="rId250" xr:uid="{00000000-0004-0000-0000-0000F2010000}"/>
    <hyperlink ref="U254" r:id="rId251" xr:uid="{00000000-0004-0000-0000-0000F4010000}"/>
    <hyperlink ref="U256" r:id="rId252" xr:uid="{00000000-0004-0000-0000-0000F7010000}"/>
    <hyperlink ref="U257" r:id="rId253" xr:uid="{00000000-0004-0000-0000-0000F9010000}"/>
    <hyperlink ref="U258" r:id="rId254" xr:uid="{00000000-0004-0000-0000-0000FB010000}"/>
    <hyperlink ref="U259" r:id="rId255" xr:uid="{00000000-0004-0000-0000-0000FD010000}"/>
    <hyperlink ref="U260" r:id="rId256" xr:uid="{00000000-0004-0000-0000-0000FF010000}"/>
    <hyperlink ref="U261" r:id="rId257" xr:uid="{00000000-0004-0000-0000-000001020000}"/>
    <hyperlink ref="U262" r:id="rId258" xr:uid="{00000000-0004-0000-0000-000003020000}"/>
    <hyperlink ref="U263" r:id="rId259" xr:uid="{00000000-0004-0000-0000-000005020000}"/>
    <hyperlink ref="U264" r:id="rId260" xr:uid="{00000000-0004-0000-0000-000007020000}"/>
    <hyperlink ref="U265" r:id="rId261" xr:uid="{00000000-0004-0000-0000-000009020000}"/>
    <hyperlink ref="U266" r:id="rId262" xr:uid="{00000000-0004-0000-0000-00000B020000}"/>
    <hyperlink ref="U267" r:id="rId263" xr:uid="{00000000-0004-0000-0000-00000D020000}"/>
    <hyperlink ref="U268" r:id="rId264" xr:uid="{00000000-0004-0000-0000-00000F020000}"/>
    <hyperlink ref="U269" r:id="rId265" xr:uid="{00000000-0004-0000-0000-000011020000}"/>
    <hyperlink ref="U270" r:id="rId266" xr:uid="{00000000-0004-0000-0000-000013020000}"/>
    <hyperlink ref="U271" r:id="rId267" xr:uid="{00000000-0004-0000-0000-000015020000}"/>
    <hyperlink ref="U272" r:id="rId268" xr:uid="{00000000-0004-0000-0000-000017020000}"/>
    <hyperlink ref="U273" r:id="rId269" xr:uid="{00000000-0004-0000-0000-000019020000}"/>
    <hyperlink ref="U274" r:id="rId270" xr:uid="{00000000-0004-0000-0000-00001B020000}"/>
    <hyperlink ref="U275" r:id="rId271" xr:uid="{00000000-0004-0000-0000-00001D020000}"/>
    <hyperlink ref="U276" r:id="rId272" xr:uid="{00000000-0004-0000-0000-00001F020000}"/>
    <hyperlink ref="U277" r:id="rId273" xr:uid="{00000000-0004-0000-0000-000021020000}"/>
    <hyperlink ref="U278" r:id="rId274" xr:uid="{00000000-0004-0000-0000-000023020000}"/>
    <hyperlink ref="U279" r:id="rId275" xr:uid="{00000000-0004-0000-0000-000025020000}"/>
    <hyperlink ref="U280" r:id="rId276" xr:uid="{00000000-0004-0000-0000-000027020000}"/>
    <hyperlink ref="U281" r:id="rId277" xr:uid="{00000000-0004-0000-0000-000029020000}"/>
    <hyperlink ref="U282" r:id="rId278" xr:uid="{00000000-0004-0000-0000-00002B020000}"/>
    <hyperlink ref="U283" r:id="rId279" xr:uid="{00000000-0004-0000-0000-00002D020000}"/>
    <hyperlink ref="U284" r:id="rId280" xr:uid="{00000000-0004-0000-0000-00002F020000}"/>
    <hyperlink ref="U285" r:id="rId281" xr:uid="{00000000-0004-0000-0000-000031020000}"/>
    <hyperlink ref="U286" r:id="rId282" xr:uid="{00000000-0004-0000-0000-000033020000}"/>
    <hyperlink ref="U287" r:id="rId283" xr:uid="{00000000-0004-0000-0000-000035020000}"/>
    <hyperlink ref="U288" r:id="rId284" xr:uid="{00000000-0004-0000-0000-000037020000}"/>
    <hyperlink ref="U290" r:id="rId285" xr:uid="{00000000-0004-0000-0000-00003A020000}"/>
    <hyperlink ref="U291" r:id="rId286" xr:uid="{00000000-0004-0000-0000-00003C020000}"/>
    <hyperlink ref="U295" r:id="rId287" xr:uid="{00000000-0004-0000-0000-000042020000}"/>
    <hyperlink ref="U296" r:id="rId288" xr:uid="{00000000-0004-0000-0000-000044020000}"/>
    <hyperlink ref="U297" r:id="rId289" xr:uid="{00000000-0004-0000-0000-000046020000}"/>
    <hyperlink ref="U299" r:id="rId290" xr:uid="{00000000-0004-0000-0000-000048020000}"/>
    <hyperlink ref="U301" r:id="rId291" xr:uid="{00000000-0004-0000-0000-00004B020000}"/>
    <hyperlink ref="U302" r:id="rId292" xr:uid="{00000000-0004-0000-0000-00004D020000}"/>
    <hyperlink ref="U303" r:id="rId293" xr:uid="{00000000-0004-0000-0000-00004F020000}"/>
    <hyperlink ref="U304" r:id="rId294" xr:uid="{00000000-0004-0000-0000-000051020000}"/>
    <hyperlink ref="U305" r:id="rId295" xr:uid="{00000000-0004-0000-0000-000053020000}"/>
    <hyperlink ref="U306" r:id="rId296" xr:uid="{00000000-0004-0000-0000-000055020000}"/>
    <hyperlink ref="U307" r:id="rId297" xr:uid="{00000000-0004-0000-0000-000057020000}"/>
    <hyperlink ref="U308" r:id="rId298" xr:uid="{00000000-0004-0000-0000-000058020000}"/>
    <hyperlink ref="U309" r:id="rId299" xr:uid="{00000000-0004-0000-0000-00005A020000}"/>
    <hyperlink ref="U310" r:id="rId300" xr:uid="{00000000-0004-0000-0000-00005C020000}"/>
    <hyperlink ref="U311" r:id="rId301" xr:uid="{00000000-0004-0000-0000-00005E020000}"/>
    <hyperlink ref="U312" r:id="rId302" xr:uid="{00000000-0004-0000-0000-000060020000}"/>
    <hyperlink ref="U313" r:id="rId303" xr:uid="{00000000-0004-0000-0000-000062020000}"/>
    <hyperlink ref="U314" r:id="rId304" xr:uid="{00000000-0004-0000-0000-000064020000}"/>
    <hyperlink ref="U315" r:id="rId305" xr:uid="{00000000-0004-0000-0000-000066020000}"/>
    <hyperlink ref="U316" r:id="rId306" xr:uid="{00000000-0004-0000-0000-000068020000}"/>
    <hyperlink ref="U318" r:id="rId307" xr:uid="{00000000-0004-0000-0000-00006B020000}"/>
    <hyperlink ref="U319" r:id="rId308" xr:uid="{00000000-0004-0000-0000-00006D020000}"/>
    <hyperlink ref="U320" r:id="rId309" xr:uid="{00000000-0004-0000-0000-00006F020000}"/>
    <hyperlink ref="U321" r:id="rId310" xr:uid="{00000000-0004-0000-0000-000071020000}"/>
    <hyperlink ref="U322" r:id="rId311" xr:uid="{00000000-0004-0000-0000-000072020000}"/>
    <hyperlink ref="U323" r:id="rId312" xr:uid="{00000000-0004-0000-0000-000073020000}"/>
    <hyperlink ref="U325" r:id="rId313" xr:uid="{00000000-0004-0000-0000-000075020000}"/>
    <hyperlink ref="U326" r:id="rId314" xr:uid="{00000000-0004-0000-0000-000077020000}"/>
    <hyperlink ref="U327" r:id="rId315" xr:uid="{00000000-0004-0000-0000-000078020000}"/>
    <hyperlink ref="U328" r:id="rId316" xr:uid="{00000000-0004-0000-0000-000079020000}"/>
    <hyperlink ref="U329" r:id="rId317" xr:uid="{00000000-0004-0000-0000-00007B020000}"/>
    <hyperlink ref="U330" r:id="rId318" xr:uid="{00000000-0004-0000-0000-00007D020000}"/>
    <hyperlink ref="U331" r:id="rId319" xr:uid="{00000000-0004-0000-0000-00007F020000}"/>
    <hyperlink ref="U332" r:id="rId320" xr:uid="{00000000-0004-0000-0000-000081020000}"/>
    <hyperlink ref="U333" r:id="rId321" xr:uid="{00000000-0004-0000-0000-000083020000}"/>
    <hyperlink ref="U335" r:id="rId322" xr:uid="{00000000-0004-0000-0000-000085020000}"/>
    <hyperlink ref="U336" r:id="rId323" xr:uid="{00000000-0004-0000-0000-000086020000}"/>
    <hyperlink ref="U337" r:id="rId324" xr:uid="{00000000-0004-0000-0000-0000BB020000}"/>
    <hyperlink ref="U300" r:id="rId325" display="https://community.secop.gov.co/Public/Tendering/OpportunityDetail/Index?noticeUID=CO1.NTC.6027026&amp;isFromPublicArea=True&amp;isModal=False" xr:uid="{C5670052-CC50-4BC4-9340-3E7E700B370F}"/>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'Listas de Valores 2'!$A$2:$A$24</xm:f>
          </x14:formula1>
          <xm:sqref>P2:P337</xm:sqref>
        </x14:dataValidation>
        <x14:dataValidation type="list" allowBlank="1" showErrorMessage="1" xr:uid="{00000000-0002-0000-0000-000001000000}">
          <x14:formula1>
            <xm:f>'Listas de Valores 2'!$D$2:$D$5</xm:f>
          </x14:formula1>
          <xm:sqref>V2:V337</xm:sqref>
        </x14:dataValidation>
        <x14:dataValidation type="list" allowBlank="1" showErrorMessage="1" xr:uid="{00000000-0002-0000-0000-000002000000}">
          <x14:formula1>
            <xm:f>'Listas de Valores 2'!$K$2:$K$100</xm:f>
          </x14:formula1>
          <xm:sqref>R2:R337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91"/>
  <sheetViews>
    <sheetView workbookViewId="0">
      <pane xSplit="2" ySplit="1" topLeftCell="C2" activePane="bottomRight" state="frozen"/>
      <selection pane="topRight" activeCell="C1" sqref="C1"/>
      <selection pane="bottomLeft" activeCell="A2" sqref="A2"/>
      <selection pane="bottomRight" activeCell="C2" sqref="C2"/>
    </sheetView>
  </sheetViews>
  <sheetFormatPr baseColWidth="10" defaultColWidth="14.42578125" defaultRowHeight="15" customHeight="1"/>
  <cols>
    <col min="1" max="1" width="15.140625" customWidth="1"/>
    <col min="2" max="3" width="15.85546875" customWidth="1"/>
    <col min="4" max="4" width="15.5703125" customWidth="1"/>
    <col min="5" max="5" width="15.85546875" customWidth="1"/>
    <col min="6" max="6" width="19.28515625" customWidth="1"/>
    <col min="7" max="7" width="12.7109375" customWidth="1"/>
    <col min="8" max="8" width="15" customWidth="1"/>
    <col min="9" max="9" width="12.7109375" customWidth="1"/>
    <col min="11" max="11" width="15.28515625" customWidth="1"/>
    <col min="12" max="13" width="15.85546875" customWidth="1"/>
    <col min="14" max="14" width="16.140625" customWidth="1"/>
    <col min="15" max="15" width="20.42578125" customWidth="1"/>
    <col min="16" max="16" width="31.140625" customWidth="1"/>
    <col min="17" max="31" width="10.7109375" customWidth="1"/>
  </cols>
  <sheetData>
    <row r="1" spans="1:31" ht="41.25" customHeight="1">
      <c r="A1" s="56" t="s">
        <v>1245</v>
      </c>
      <c r="B1" s="56" t="s">
        <v>0</v>
      </c>
      <c r="C1" s="56" t="s">
        <v>1246</v>
      </c>
      <c r="D1" s="56" t="s">
        <v>1247</v>
      </c>
      <c r="E1" s="56" t="s">
        <v>1248</v>
      </c>
      <c r="F1" s="57" t="s">
        <v>1249</v>
      </c>
      <c r="G1" s="56" t="s">
        <v>22</v>
      </c>
      <c r="H1" s="58" t="s">
        <v>1250</v>
      </c>
      <c r="I1" s="56" t="s">
        <v>24</v>
      </c>
      <c r="J1" s="58" t="s">
        <v>1251</v>
      </c>
      <c r="K1" s="56" t="s">
        <v>1252</v>
      </c>
      <c r="L1" s="58" t="s">
        <v>1253</v>
      </c>
      <c r="M1" s="56" t="s">
        <v>1254</v>
      </c>
      <c r="N1" s="56" t="s">
        <v>1255</v>
      </c>
      <c r="O1" s="56" t="s">
        <v>1256</v>
      </c>
      <c r="P1" s="56" t="s">
        <v>1257</v>
      </c>
      <c r="Q1" s="59"/>
      <c r="R1" s="59"/>
      <c r="S1" s="59"/>
      <c r="T1" s="59"/>
      <c r="U1" s="59"/>
      <c r="V1" s="59"/>
      <c r="W1" s="59"/>
      <c r="X1" s="59"/>
    </row>
    <row r="2" spans="1:31" ht="27.75" customHeight="1">
      <c r="A2" s="38" t="s">
        <v>1258</v>
      </c>
      <c r="B2" s="7" t="s">
        <v>115</v>
      </c>
      <c r="C2" s="60"/>
      <c r="D2" s="60"/>
      <c r="E2" s="21">
        <v>45351</v>
      </c>
      <c r="F2" s="61">
        <v>4312673</v>
      </c>
      <c r="G2" s="62" t="s">
        <v>810</v>
      </c>
      <c r="H2" s="21">
        <v>45348</v>
      </c>
      <c r="I2" s="62" t="s">
        <v>1259</v>
      </c>
      <c r="J2" s="21">
        <v>45352</v>
      </c>
      <c r="K2" s="62" t="s">
        <v>57</v>
      </c>
      <c r="L2" s="62" t="s">
        <v>57</v>
      </c>
      <c r="M2" s="21">
        <v>45355</v>
      </c>
      <c r="N2" s="62" t="s">
        <v>57</v>
      </c>
      <c r="O2" s="62" t="s">
        <v>57</v>
      </c>
      <c r="P2" s="62"/>
      <c r="Q2" s="63"/>
      <c r="R2" s="63"/>
      <c r="S2" s="63"/>
      <c r="T2" s="63"/>
      <c r="U2" s="63"/>
      <c r="V2" s="63"/>
      <c r="W2" s="63"/>
      <c r="X2" s="63"/>
      <c r="Y2" s="52"/>
      <c r="Z2" s="52"/>
      <c r="AA2" s="52"/>
      <c r="AB2" s="52"/>
      <c r="AC2" s="52"/>
      <c r="AD2" s="52"/>
      <c r="AE2" s="52"/>
    </row>
    <row r="3" spans="1:31" ht="27.75" customHeight="1">
      <c r="A3" s="38" t="s">
        <v>1260</v>
      </c>
      <c r="B3" s="7" t="s">
        <v>115</v>
      </c>
      <c r="C3" s="42"/>
      <c r="D3" s="42"/>
      <c r="E3" s="21">
        <v>45351</v>
      </c>
      <c r="F3" s="62" t="s">
        <v>57</v>
      </c>
      <c r="G3" s="62" t="s">
        <v>57</v>
      </c>
      <c r="H3" s="62" t="s">
        <v>57</v>
      </c>
      <c r="I3" s="62" t="s">
        <v>57</v>
      </c>
      <c r="J3" s="62" t="s">
        <v>57</v>
      </c>
      <c r="K3" s="62" t="s">
        <v>57</v>
      </c>
      <c r="L3" s="62" t="s">
        <v>57</v>
      </c>
      <c r="M3" s="21">
        <v>45355</v>
      </c>
      <c r="N3" s="21">
        <v>45381</v>
      </c>
      <c r="O3" s="21">
        <v>45381</v>
      </c>
      <c r="P3" s="62"/>
      <c r="Q3" s="63"/>
      <c r="R3" s="63"/>
      <c r="S3" s="63"/>
      <c r="T3" s="63"/>
      <c r="U3" s="63"/>
      <c r="V3" s="63"/>
      <c r="W3" s="63"/>
      <c r="X3" s="63"/>
      <c r="Y3" s="52"/>
      <c r="Z3" s="52"/>
      <c r="AA3" s="52"/>
      <c r="AB3" s="52"/>
      <c r="AC3" s="52"/>
      <c r="AD3" s="52"/>
      <c r="AE3" s="52"/>
    </row>
    <row r="4" spans="1:31" ht="27.75" customHeight="1">
      <c r="A4" s="38" t="s">
        <v>1258</v>
      </c>
      <c r="B4" s="7" t="s">
        <v>158</v>
      </c>
      <c r="C4" s="60"/>
      <c r="D4" s="60"/>
      <c r="E4" s="21">
        <v>45351</v>
      </c>
      <c r="F4" s="61">
        <v>5895495</v>
      </c>
      <c r="G4" s="62" t="s">
        <v>706</v>
      </c>
      <c r="H4" s="21">
        <v>45348</v>
      </c>
      <c r="I4" s="62" t="s">
        <v>1261</v>
      </c>
      <c r="J4" s="21">
        <v>45352</v>
      </c>
      <c r="K4" s="62" t="s">
        <v>57</v>
      </c>
      <c r="L4" s="62" t="s">
        <v>57</v>
      </c>
      <c r="M4" s="21">
        <v>45355</v>
      </c>
      <c r="N4" s="62" t="s">
        <v>57</v>
      </c>
      <c r="O4" s="62" t="s">
        <v>57</v>
      </c>
      <c r="P4" s="62"/>
      <c r="Q4" s="63"/>
      <c r="R4" s="63"/>
      <c r="S4" s="63"/>
      <c r="T4" s="63"/>
      <c r="U4" s="63"/>
      <c r="V4" s="63"/>
      <c r="W4" s="63"/>
      <c r="X4" s="63"/>
      <c r="Y4" s="52"/>
      <c r="Z4" s="52"/>
      <c r="AA4" s="52"/>
      <c r="AB4" s="52"/>
      <c r="AC4" s="52"/>
      <c r="AD4" s="52"/>
      <c r="AE4" s="52"/>
    </row>
    <row r="5" spans="1:31" ht="27.75" customHeight="1">
      <c r="A5" s="38" t="s">
        <v>1260</v>
      </c>
      <c r="B5" s="7" t="s">
        <v>158</v>
      </c>
      <c r="C5" s="64"/>
      <c r="D5" s="60"/>
      <c r="E5" s="21">
        <v>45351</v>
      </c>
      <c r="F5" s="62" t="s">
        <v>57</v>
      </c>
      <c r="G5" s="62" t="s">
        <v>57</v>
      </c>
      <c r="H5" s="62" t="s">
        <v>57</v>
      </c>
      <c r="I5" s="62" t="s">
        <v>57</v>
      </c>
      <c r="J5" s="62" t="s">
        <v>57</v>
      </c>
      <c r="K5" s="62" t="s">
        <v>57</v>
      </c>
      <c r="L5" s="62" t="s">
        <v>57</v>
      </c>
      <c r="M5" s="21">
        <v>45355</v>
      </c>
      <c r="N5" s="65">
        <v>45381</v>
      </c>
      <c r="O5" s="48">
        <v>45381</v>
      </c>
      <c r="P5" s="62"/>
      <c r="Q5" s="63"/>
      <c r="R5" s="63"/>
      <c r="S5" s="63"/>
      <c r="T5" s="63"/>
      <c r="U5" s="63"/>
      <c r="V5" s="63"/>
      <c r="W5" s="63"/>
      <c r="X5" s="63"/>
      <c r="Y5" s="52"/>
      <c r="Z5" s="52"/>
      <c r="AA5" s="52"/>
      <c r="AB5" s="52"/>
      <c r="AC5" s="52"/>
      <c r="AD5" s="52"/>
      <c r="AE5" s="52"/>
    </row>
    <row r="6" spans="1:31" ht="27.75" customHeight="1">
      <c r="A6" s="38" t="s">
        <v>1258</v>
      </c>
      <c r="B6" s="7" t="s">
        <v>150</v>
      </c>
      <c r="C6" s="60"/>
      <c r="D6" s="60"/>
      <c r="E6" s="21">
        <v>45351</v>
      </c>
      <c r="F6" s="61">
        <v>3011859</v>
      </c>
      <c r="G6" s="62" t="s">
        <v>797</v>
      </c>
      <c r="H6" s="21">
        <v>45348</v>
      </c>
      <c r="I6" s="62" t="s">
        <v>1262</v>
      </c>
      <c r="J6" s="21">
        <v>45355</v>
      </c>
      <c r="K6" s="62" t="s">
        <v>57</v>
      </c>
      <c r="L6" s="62" t="s">
        <v>57</v>
      </c>
      <c r="M6" s="21">
        <v>45355</v>
      </c>
      <c r="N6" s="62" t="s">
        <v>57</v>
      </c>
      <c r="O6" s="62" t="s">
        <v>57</v>
      </c>
      <c r="P6" s="62"/>
      <c r="Q6" s="63"/>
      <c r="R6" s="63"/>
      <c r="S6" s="63"/>
      <c r="T6" s="63"/>
      <c r="U6" s="63"/>
      <c r="V6" s="63"/>
      <c r="W6" s="63"/>
      <c r="X6" s="63"/>
      <c r="Y6" s="52"/>
      <c r="Z6" s="52"/>
      <c r="AA6" s="52"/>
      <c r="AB6" s="52"/>
      <c r="AC6" s="52"/>
      <c r="AD6" s="52"/>
      <c r="AE6" s="52"/>
    </row>
    <row r="7" spans="1:31" ht="27.75" customHeight="1">
      <c r="A7" s="38" t="s">
        <v>1260</v>
      </c>
      <c r="B7" s="7" t="s">
        <v>150</v>
      </c>
      <c r="C7" s="42"/>
      <c r="D7" s="42"/>
      <c r="E7" s="21">
        <v>45351</v>
      </c>
      <c r="F7" s="62" t="s">
        <v>57</v>
      </c>
      <c r="G7" s="62" t="s">
        <v>57</v>
      </c>
      <c r="H7" s="62" t="s">
        <v>57</v>
      </c>
      <c r="I7" s="62" t="s">
        <v>57</v>
      </c>
      <c r="J7" s="62" t="s">
        <v>57</v>
      </c>
      <c r="K7" s="62" t="s">
        <v>57</v>
      </c>
      <c r="L7" s="62" t="s">
        <v>57</v>
      </c>
      <c r="M7" s="21">
        <v>45355</v>
      </c>
      <c r="N7" s="65">
        <v>45381</v>
      </c>
      <c r="O7" s="48">
        <v>45381</v>
      </c>
      <c r="P7" s="62"/>
      <c r="Q7" s="63"/>
      <c r="R7" s="63"/>
      <c r="S7" s="63"/>
      <c r="T7" s="63"/>
      <c r="U7" s="63"/>
      <c r="V7" s="63"/>
      <c r="W7" s="63"/>
      <c r="X7" s="63"/>
      <c r="Y7" s="52"/>
      <c r="Z7" s="52"/>
      <c r="AA7" s="52"/>
      <c r="AB7" s="52"/>
      <c r="AC7" s="52"/>
      <c r="AD7" s="52"/>
      <c r="AE7" s="52"/>
    </row>
    <row r="8" spans="1:31" ht="27.75" customHeight="1">
      <c r="A8" s="38" t="s">
        <v>1263</v>
      </c>
      <c r="B8" s="7" t="s">
        <v>523</v>
      </c>
      <c r="C8" s="60"/>
      <c r="D8" s="60"/>
      <c r="E8" s="21">
        <v>45322</v>
      </c>
      <c r="F8" s="62" t="s">
        <v>57</v>
      </c>
      <c r="G8" s="62" t="s">
        <v>57</v>
      </c>
      <c r="H8" s="62" t="s">
        <v>57</v>
      </c>
      <c r="I8" s="62" t="s">
        <v>57</v>
      </c>
      <c r="J8" s="62" t="s">
        <v>57</v>
      </c>
      <c r="K8" s="62" t="s">
        <v>57</v>
      </c>
      <c r="L8" s="62" t="s">
        <v>57</v>
      </c>
      <c r="M8" s="21">
        <v>45330</v>
      </c>
      <c r="N8" s="62" t="s">
        <v>57</v>
      </c>
      <c r="O8" s="62" t="s">
        <v>57</v>
      </c>
      <c r="P8" s="62"/>
      <c r="Q8" s="63"/>
      <c r="R8" s="63"/>
      <c r="S8" s="63"/>
      <c r="T8" s="63"/>
      <c r="U8" s="63"/>
      <c r="V8" s="63"/>
      <c r="W8" s="63"/>
      <c r="X8" s="63"/>
      <c r="Y8" s="52"/>
      <c r="Z8" s="52"/>
      <c r="AA8" s="52"/>
      <c r="AB8" s="52"/>
      <c r="AC8" s="52"/>
      <c r="AD8" s="52"/>
      <c r="AE8" s="52"/>
    </row>
    <row r="9" spans="1:31" ht="27.75" customHeight="1">
      <c r="A9" s="38" t="s">
        <v>1263</v>
      </c>
      <c r="B9" s="7" t="s">
        <v>523</v>
      </c>
      <c r="C9" s="60"/>
      <c r="D9" s="60"/>
      <c r="E9" s="21">
        <v>45330</v>
      </c>
      <c r="F9" s="62" t="s">
        <v>57</v>
      </c>
      <c r="G9" s="62" t="s">
        <v>57</v>
      </c>
      <c r="H9" s="62" t="s">
        <v>57</v>
      </c>
      <c r="I9" s="62" t="s">
        <v>57</v>
      </c>
      <c r="J9" s="62" t="s">
        <v>57</v>
      </c>
      <c r="K9" s="62" t="s">
        <v>57</v>
      </c>
      <c r="L9" s="62" t="s">
        <v>57</v>
      </c>
      <c r="M9" s="21">
        <v>45336</v>
      </c>
      <c r="N9" s="62" t="s">
        <v>57</v>
      </c>
      <c r="O9" s="62" t="s">
        <v>57</v>
      </c>
      <c r="P9" s="62"/>
      <c r="Q9" s="63"/>
      <c r="R9" s="63"/>
      <c r="S9" s="63"/>
      <c r="T9" s="63"/>
      <c r="U9" s="63"/>
      <c r="V9" s="63"/>
      <c r="W9" s="63"/>
      <c r="X9" s="63"/>
      <c r="Y9" s="52"/>
      <c r="Z9" s="52"/>
      <c r="AA9" s="52"/>
      <c r="AB9" s="52"/>
      <c r="AC9" s="52"/>
      <c r="AD9" s="52"/>
      <c r="AE9" s="52"/>
    </row>
    <row r="10" spans="1:31" ht="27.75" customHeight="1">
      <c r="A10" s="38" t="s">
        <v>1264</v>
      </c>
      <c r="B10" s="7" t="s">
        <v>140</v>
      </c>
      <c r="C10" s="60"/>
      <c r="D10" s="60"/>
      <c r="E10" s="21">
        <v>45322</v>
      </c>
      <c r="F10" s="62" t="s">
        <v>57</v>
      </c>
      <c r="G10" s="62" t="s">
        <v>57</v>
      </c>
      <c r="H10" s="62" t="s">
        <v>57</v>
      </c>
      <c r="I10" s="62" t="s">
        <v>57</v>
      </c>
      <c r="J10" s="62" t="s">
        <v>57</v>
      </c>
      <c r="K10" s="62" t="s">
        <v>57</v>
      </c>
      <c r="L10" s="62" t="s">
        <v>57</v>
      </c>
      <c r="M10" s="21">
        <v>45322</v>
      </c>
      <c r="N10" s="62" t="s">
        <v>57</v>
      </c>
      <c r="O10" s="62" t="s">
        <v>57</v>
      </c>
      <c r="P10" s="62"/>
      <c r="Q10" s="63"/>
      <c r="R10" s="63"/>
      <c r="S10" s="63"/>
      <c r="T10" s="63"/>
      <c r="U10" s="63"/>
      <c r="V10" s="63"/>
      <c r="W10" s="63"/>
      <c r="X10" s="63"/>
      <c r="Y10" s="52"/>
      <c r="Z10" s="52"/>
      <c r="AA10" s="52"/>
      <c r="AB10" s="52"/>
      <c r="AC10" s="52"/>
      <c r="AD10" s="52"/>
      <c r="AE10" s="52"/>
    </row>
    <row r="11" spans="1:31" ht="27.75" customHeight="1">
      <c r="A11" s="38" t="s">
        <v>1265</v>
      </c>
      <c r="B11" s="7" t="s">
        <v>140</v>
      </c>
      <c r="C11" s="60"/>
      <c r="D11" s="60"/>
      <c r="E11" s="21">
        <v>45330</v>
      </c>
      <c r="F11" s="62" t="s">
        <v>57</v>
      </c>
      <c r="G11" s="62" t="s">
        <v>57</v>
      </c>
      <c r="H11" s="62" t="s">
        <v>57</v>
      </c>
      <c r="I11" s="62" t="s">
        <v>57</v>
      </c>
      <c r="J11" s="62" t="s">
        <v>57</v>
      </c>
      <c r="K11" s="62" t="s">
        <v>57</v>
      </c>
      <c r="L11" s="62" t="s">
        <v>57</v>
      </c>
      <c r="M11" s="21">
        <v>45331</v>
      </c>
      <c r="N11" s="62" t="s">
        <v>57</v>
      </c>
      <c r="O11" s="62" t="s">
        <v>57</v>
      </c>
      <c r="P11" s="62"/>
      <c r="Q11" s="63"/>
      <c r="R11" s="63"/>
      <c r="S11" s="63"/>
      <c r="T11" s="63"/>
      <c r="U11" s="63"/>
      <c r="V11" s="63"/>
      <c r="W11" s="63"/>
      <c r="X11" s="63"/>
      <c r="Y11" s="52"/>
      <c r="Z11" s="52"/>
      <c r="AA11" s="52"/>
      <c r="AB11" s="52"/>
      <c r="AC11" s="52"/>
      <c r="AD11" s="52"/>
      <c r="AE11" s="52"/>
    </row>
    <row r="12" spans="1:31" ht="27.75" customHeight="1">
      <c r="A12" s="38" t="s">
        <v>1263</v>
      </c>
      <c r="B12" s="7" t="s">
        <v>517</v>
      </c>
      <c r="C12" s="60"/>
      <c r="D12" s="60"/>
      <c r="E12" s="21">
        <v>45342</v>
      </c>
      <c r="F12" s="62" t="s">
        <v>57</v>
      </c>
      <c r="G12" s="62" t="s">
        <v>57</v>
      </c>
      <c r="H12" s="62" t="s">
        <v>57</v>
      </c>
      <c r="I12" s="62" t="s">
        <v>57</v>
      </c>
      <c r="J12" s="62" t="s">
        <v>57</v>
      </c>
      <c r="K12" s="62" t="s">
        <v>57</v>
      </c>
      <c r="L12" s="62" t="s">
        <v>57</v>
      </c>
      <c r="M12" s="21">
        <v>45343</v>
      </c>
      <c r="N12" s="62" t="s">
        <v>57</v>
      </c>
      <c r="O12" s="62" t="s">
        <v>57</v>
      </c>
      <c r="P12" s="62"/>
      <c r="Q12" s="63"/>
      <c r="R12" s="63"/>
      <c r="S12" s="63"/>
      <c r="T12" s="63"/>
      <c r="U12" s="63"/>
      <c r="V12" s="63"/>
      <c r="W12" s="63"/>
      <c r="X12" s="63"/>
      <c r="Y12" s="52"/>
      <c r="Z12" s="52"/>
      <c r="AA12" s="52"/>
      <c r="AB12" s="52"/>
      <c r="AC12" s="52"/>
      <c r="AD12" s="52"/>
      <c r="AE12" s="52"/>
    </row>
    <row r="13" spans="1:31" ht="27.75" customHeight="1">
      <c r="A13" s="38" t="s">
        <v>1263</v>
      </c>
      <c r="B13" s="7" t="s">
        <v>389</v>
      </c>
      <c r="C13" s="60"/>
      <c r="D13" s="60"/>
      <c r="E13" s="21">
        <v>45357</v>
      </c>
      <c r="F13" s="62" t="s">
        <v>57</v>
      </c>
      <c r="G13" s="62" t="s">
        <v>57</v>
      </c>
      <c r="H13" s="62" t="s">
        <v>57</v>
      </c>
      <c r="I13" s="62" t="s">
        <v>57</v>
      </c>
      <c r="J13" s="62" t="s">
        <v>57</v>
      </c>
      <c r="K13" s="62" t="s">
        <v>57</v>
      </c>
      <c r="L13" s="62" t="s">
        <v>57</v>
      </c>
      <c r="M13" s="21">
        <v>45359</v>
      </c>
      <c r="N13" s="62" t="s">
        <v>57</v>
      </c>
      <c r="O13" s="62" t="s">
        <v>57</v>
      </c>
      <c r="P13" s="62"/>
      <c r="Q13" s="63"/>
      <c r="R13" s="63"/>
      <c r="S13" s="63"/>
      <c r="T13" s="63"/>
      <c r="U13" s="63"/>
      <c r="V13" s="63"/>
      <c r="W13" s="63"/>
      <c r="X13" s="63"/>
      <c r="Y13" s="52"/>
      <c r="Z13" s="52"/>
      <c r="AA13" s="52"/>
      <c r="AB13" s="52"/>
      <c r="AC13" s="52"/>
      <c r="AD13" s="52"/>
      <c r="AE13" s="52"/>
    </row>
    <row r="14" spans="1:31" ht="27.75" customHeight="1">
      <c r="A14" s="38" t="s">
        <v>1263</v>
      </c>
      <c r="B14" s="7" t="s">
        <v>249</v>
      </c>
      <c r="C14" s="60"/>
      <c r="D14" s="60"/>
      <c r="E14" s="21">
        <v>45357</v>
      </c>
      <c r="F14" s="62" t="s">
        <v>57</v>
      </c>
      <c r="G14" s="62" t="s">
        <v>57</v>
      </c>
      <c r="H14" s="62" t="s">
        <v>57</v>
      </c>
      <c r="I14" s="62" t="s">
        <v>57</v>
      </c>
      <c r="J14" s="62" t="s">
        <v>57</v>
      </c>
      <c r="K14" s="62" t="s">
        <v>57</v>
      </c>
      <c r="L14" s="62" t="s">
        <v>57</v>
      </c>
      <c r="M14" s="21">
        <v>45359</v>
      </c>
      <c r="N14" s="62" t="s">
        <v>57</v>
      </c>
      <c r="O14" s="62" t="s">
        <v>57</v>
      </c>
      <c r="P14" s="62"/>
      <c r="Q14" s="63"/>
      <c r="R14" s="63"/>
      <c r="S14" s="63"/>
      <c r="T14" s="63"/>
      <c r="U14" s="63"/>
      <c r="V14" s="63"/>
      <c r="W14" s="63"/>
      <c r="X14" s="63"/>
      <c r="Y14" s="52"/>
      <c r="Z14" s="52"/>
      <c r="AA14" s="52"/>
      <c r="AB14" s="52"/>
      <c r="AC14" s="52"/>
      <c r="AD14" s="52"/>
      <c r="AE14" s="52"/>
    </row>
    <row r="15" spans="1:31" ht="27.75" customHeight="1">
      <c r="A15" s="38" t="s">
        <v>1263</v>
      </c>
      <c r="B15" s="7" t="s">
        <v>223</v>
      </c>
      <c r="C15" s="60"/>
      <c r="D15" s="60"/>
      <c r="E15" s="21">
        <v>45358</v>
      </c>
      <c r="F15" s="62" t="s">
        <v>57</v>
      </c>
      <c r="G15" s="62" t="s">
        <v>57</v>
      </c>
      <c r="H15" s="62" t="s">
        <v>57</v>
      </c>
      <c r="I15" s="62" t="s">
        <v>57</v>
      </c>
      <c r="J15" s="62" t="s">
        <v>57</v>
      </c>
      <c r="K15" s="62" t="s">
        <v>57</v>
      </c>
      <c r="L15" s="62" t="s">
        <v>57</v>
      </c>
      <c r="M15" s="21">
        <v>45359</v>
      </c>
      <c r="N15" s="62" t="s">
        <v>57</v>
      </c>
      <c r="O15" s="62" t="s">
        <v>57</v>
      </c>
      <c r="P15" s="62"/>
      <c r="Q15" s="63"/>
      <c r="R15" s="63"/>
      <c r="S15" s="63"/>
      <c r="T15" s="63"/>
      <c r="U15" s="63"/>
      <c r="V15" s="63"/>
      <c r="W15" s="63"/>
      <c r="X15" s="63"/>
      <c r="Y15" s="52"/>
      <c r="Z15" s="52"/>
      <c r="AA15" s="52"/>
      <c r="AB15" s="52"/>
      <c r="AC15" s="52"/>
      <c r="AD15" s="52"/>
      <c r="AE15" s="52"/>
    </row>
    <row r="16" spans="1:31" ht="27.75" customHeight="1">
      <c r="A16" s="38" t="s">
        <v>1258</v>
      </c>
      <c r="B16" s="7" t="s">
        <v>165</v>
      </c>
      <c r="C16" s="60"/>
      <c r="D16" s="60"/>
      <c r="E16" s="21">
        <v>45420</v>
      </c>
      <c r="F16" s="61">
        <v>13176000</v>
      </c>
      <c r="G16" s="62" t="s">
        <v>1266</v>
      </c>
      <c r="H16" s="21">
        <v>45404</v>
      </c>
      <c r="I16" s="62" t="s">
        <v>1267</v>
      </c>
      <c r="J16" s="21">
        <v>45422</v>
      </c>
      <c r="K16" s="62" t="s">
        <v>57</v>
      </c>
      <c r="L16" s="62" t="s">
        <v>57</v>
      </c>
      <c r="M16" s="21">
        <v>45422</v>
      </c>
      <c r="N16" s="62" t="s">
        <v>57</v>
      </c>
      <c r="O16" s="62" t="s">
        <v>57</v>
      </c>
      <c r="P16" s="62"/>
      <c r="Q16" s="63"/>
      <c r="R16" s="63"/>
      <c r="S16" s="63"/>
      <c r="T16" s="63"/>
      <c r="U16" s="63"/>
      <c r="V16" s="63"/>
      <c r="W16" s="63"/>
      <c r="X16" s="63"/>
      <c r="Y16" s="52"/>
      <c r="Z16" s="52"/>
      <c r="AA16" s="52"/>
      <c r="AB16" s="52"/>
      <c r="AC16" s="52"/>
      <c r="AD16" s="52"/>
      <c r="AE16" s="52"/>
    </row>
    <row r="17" spans="1:31" ht="27.75" customHeight="1">
      <c r="A17" s="38" t="s">
        <v>1260</v>
      </c>
      <c r="B17" s="7" t="s">
        <v>165</v>
      </c>
      <c r="C17" s="60"/>
      <c r="D17" s="60"/>
      <c r="E17" s="21">
        <v>45420</v>
      </c>
      <c r="F17" s="62" t="s">
        <v>57</v>
      </c>
      <c r="G17" s="62" t="s">
        <v>57</v>
      </c>
      <c r="H17" s="62" t="s">
        <v>57</v>
      </c>
      <c r="I17" s="62" t="s">
        <v>57</v>
      </c>
      <c r="J17" s="62" t="s">
        <v>57</v>
      </c>
      <c r="K17" s="62" t="s">
        <v>57</v>
      </c>
      <c r="L17" s="62" t="s">
        <v>57</v>
      </c>
      <c r="M17" s="21">
        <v>45422</v>
      </c>
      <c r="N17" s="65">
        <v>45484</v>
      </c>
      <c r="O17" s="65">
        <v>45484</v>
      </c>
      <c r="P17" s="62"/>
      <c r="Q17" s="63"/>
      <c r="R17" s="63"/>
      <c r="S17" s="63"/>
      <c r="T17" s="63"/>
      <c r="U17" s="63"/>
      <c r="V17" s="63"/>
      <c r="W17" s="63"/>
      <c r="X17" s="63"/>
      <c r="Y17" s="52"/>
      <c r="Z17" s="52"/>
      <c r="AA17" s="52"/>
      <c r="AB17" s="52"/>
      <c r="AC17" s="52"/>
      <c r="AD17" s="52"/>
      <c r="AE17" s="52"/>
    </row>
    <row r="18" spans="1:31" ht="27.75" customHeight="1">
      <c r="A18" s="38" t="s">
        <v>1258</v>
      </c>
      <c r="B18" s="7" t="s">
        <v>378</v>
      </c>
      <c r="C18" s="60"/>
      <c r="D18" s="60"/>
      <c r="E18" s="21">
        <v>45412</v>
      </c>
      <c r="F18" s="61">
        <v>8518512</v>
      </c>
      <c r="G18" s="62" t="s">
        <v>844</v>
      </c>
      <c r="H18" s="21">
        <v>45404</v>
      </c>
      <c r="I18" s="62" t="s">
        <v>1268</v>
      </c>
      <c r="J18" s="21">
        <v>45415</v>
      </c>
      <c r="K18" s="62" t="s">
        <v>57</v>
      </c>
      <c r="L18" s="62" t="s">
        <v>57</v>
      </c>
      <c r="M18" s="21">
        <v>45418</v>
      </c>
      <c r="N18" s="62" t="s">
        <v>57</v>
      </c>
      <c r="O18" s="62" t="s">
        <v>57</v>
      </c>
      <c r="P18" s="62"/>
      <c r="Q18" s="63"/>
      <c r="R18" s="63"/>
      <c r="S18" s="63"/>
      <c r="T18" s="63"/>
      <c r="U18" s="63"/>
      <c r="V18" s="63"/>
      <c r="W18" s="63"/>
      <c r="X18" s="63"/>
      <c r="Y18" s="52"/>
      <c r="Z18" s="52"/>
      <c r="AA18" s="52"/>
      <c r="AB18" s="52"/>
      <c r="AC18" s="52"/>
      <c r="AD18" s="52"/>
      <c r="AE18" s="52"/>
    </row>
    <row r="19" spans="1:31" ht="27.75" customHeight="1">
      <c r="A19" s="38" t="s">
        <v>1260</v>
      </c>
      <c r="B19" s="7" t="s">
        <v>378</v>
      </c>
      <c r="C19" s="60"/>
      <c r="D19" s="60"/>
      <c r="E19" s="21">
        <v>45412</v>
      </c>
      <c r="F19" s="62" t="s">
        <v>57</v>
      </c>
      <c r="G19" s="62" t="s">
        <v>57</v>
      </c>
      <c r="H19" s="62" t="s">
        <v>57</v>
      </c>
      <c r="I19" s="62" t="s">
        <v>57</v>
      </c>
      <c r="J19" s="62" t="s">
        <v>57</v>
      </c>
      <c r="K19" s="62" t="s">
        <v>57</v>
      </c>
      <c r="L19" s="62" t="s">
        <v>57</v>
      </c>
      <c r="M19" s="21">
        <v>45418</v>
      </c>
      <c r="N19" s="65">
        <v>45494</v>
      </c>
      <c r="O19" s="65">
        <v>45494</v>
      </c>
      <c r="P19" s="62"/>
      <c r="Q19" s="63"/>
      <c r="R19" s="63"/>
      <c r="S19" s="63"/>
      <c r="T19" s="63"/>
      <c r="U19" s="63"/>
      <c r="V19" s="63"/>
      <c r="W19" s="63"/>
      <c r="X19" s="63"/>
      <c r="Y19" s="52"/>
      <c r="Z19" s="52"/>
      <c r="AA19" s="52"/>
      <c r="AB19" s="52"/>
      <c r="AC19" s="52"/>
      <c r="AD19" s="52"/>
      <c r="AE19" s="52"/>
    </row>
    <row r="20" spans="1:31" ht="27.75" customHeight="1">
      <c r="A20" s="38" t="s">
        <v>1258</v>
      </c>
      <c r="B20" s="7" t="s">
        <v>272</v>
      </c>
      <c r="C20" s="60"/>
      <c r="D20" s="60"/>
      <c r="E20" s="21">
        <v>45411</v>
      </c>
      <c r="F20" s="61">
        <v>10800000</v>
      </c>
      <c r="G20" s="62" t="s">
        <v>1269</v>
      </c>
      <c r="H20" s="21">
        <v>45404</v>
      </c>
      <c r="I20" s="62" t="s">
        <v>1270</v>
      </c>
      <c r="J20" s="21">
        <v>45412</v>
      </c>
      <c r="K20" s="62" t="s">
        <v>57</v>
      </c>
      <c r="L20" s="62" t="s">
        <v>57</v>
      </c>
      <c r="M20" s="21">
        <v>45415</v>
      </c>
      <c r="N20" s="62" t="s">
        <v>57</v>
      </c>
      <c r="O20" s="62" t="s">
        <v>57</v>
      </c>
      <c r="P20" s="62"/>
      <c r="Q20" s="63"/>
      <c r="R20" s="63"/>
      <c r="S20" s="63"/>
      <c r="T20" s="63"/>
      <c r="U20" s="63"/>
      <c r="V20" s="63"/>
      <c r="W20" s="63"/>
      <c r="X20" s="63"/>
      <c r="Y20" s="52"/>
      <c r="Z20" s="52"/>
      <c r="AA20" s="52"/>
      <c r="AB20" s="52"/>
      <c r="AC20" s="52"/>
      <c r="AD20" s="52"/>
      <c r="AE20" s="52"/>
    </row>
    <row r="21" spans="1:31" ht="27.75" customHeight="1">
      <c r="A21" s="38" t="s">
        <v>1260</v>
      </c>
      <c r="B21" s="7" t="s">
        <v>272</v>
      </c>
      <c r="C21" s="60"/>
      <c r="D21" s="60"/>
      <c r="E21" s="21">
        <v>45411</v>
      </c>
      <c r="F21" s="62" t="s">
        <v>57</v>
      </c>
      <c r="G21" s="62" t="s">
        <v>57</v>
      </c>
      <c r="H21" s="62" t="s">
        <v>57</v>
      </c>
      <c r="I21" s="62" t="s">
        <v>57</v>
      </c>
      <c r="J21" s="62" t="s">
        <v>57</v>
      </c>
      <c r="K21" s="62" t="s">
        <v>57</v>
      </c>
      <c r="L21" s="62" t="s">
        <v>57</v>
      </c>
      <c r="M21" s="21">
        <v>45415</v>
      </c>
      <c r="N21" s="65">
        <v>45489</v>
      </c>
      <c r="O21" s="65">
        <v>45489</v>
      </c>
      <c r="P21" s="62"/>
      <c r="Q21" s="63"/>
      <c r="R21" s="63"/>
      <c r="S21" s="63"/>
      <c r="T21" s="63"/>
      <c r="U21" s="63"/>
      <c r="V21" s="63"/>
      <c r="W21" s="63"/>
      <c r="X21" s="63"/>
      <c r="Y21" s="52"/>
      <c r="Z21" s="52"/>
      <c r="AA21" s="52"/>
      <c r="AB21" s="52"/>
      <c r="AC21" s="52"/>
      <c r="AD21" s="52"/>
      <c r="AE21" s="52"/>
    </row>
    <row r="22" spans="1:31" ht="27.75" customHeight="1">
      <c r="A22" s="38" t="s">
        <v>1258</v>
      </c>
      <c r="B22" s="7" t="s">
        <v>219</v>
      </c>
      <c r="C22" s="60"/>
      <c r="D22" s="60"/>
      <c r="E22" s="21">
        <v>45411</v>
      </c>
      <c r="F22" s="61">
        <v>7612608</v>
      </c>
      <c r="G22" s="62" t="s">
        <v>863</v>
      </c>
      <c r="H22" s="21">
        <v>45404</v>
      </c>
      <c r="I22" s="62" t="s">
        <v>1271</v>
      </c>
      <c r="J22" s="21">
        <v>45414</v>
      </c>
      <c r="K22" s="62" t="s">
        <v>57</v>
      </c>
      <c r="L22" s="62" t="s">
        <v>57</v>
      </c>
      <c r="M22" s="21">
        <v>45414</v>
      </c>
      <c r="N22" s="62" t="s">
        <v>57</v>
      </c>
      <c r="O22" s="62" t="s">
        <v>57</v>
      </c>
      <c r="P22" s="62"/>
      <c r="Q22" s="63"/>
      <c r="R22" s="63"/>
      <c r="S22" s="63"/>
      <c r="T22" s="63"/>
      <c r="U22" s="63"/>
      <c r="V22" s="63"/>
      <c r="W22" s="63"/>
      <c r="X22" s="63"/>
      <c r="Y22" s="52"/>
      <c r="Z22" s="52"/>
      <c r="AA22" s="52"/>
      <c r="AB22" s="52"/>
      <c r="AC22" s="52"/>
      <c r="AD22" s="52"/>
      <c r="AE22" s="52"/>
    </row>
    <row r="23" spans="1:31" ht="27.75" customHeight="1">
      <c r="A23" s="38" t="s">
        <v>1260</v>
      </c>
      <c r="B23" s="7" t="s">
        <v>219</v>
      </c>
      <c r="C23" s="60"/>
      <c r="D23" s="60"/>
      <c r="E23" s="21">
        <v>45411</v>
      </c>
      <c r="F23" s="62" t="s">
        <v>57</v>
      </c>
      <c r="G23" s="62" t="s">
        <v>57</v>
      </c>
      <c r="H23" s="62" t="s">
        <v>57</v>
      </c>
      <c r="I23" s="62" t="s">
        <v>57</v>
      </c>
      <c r="J23" s="62" t="s">
        <v>57</v>
      </c>
      <c r="K23" s="62" t="s">
        <v>57</v>
      </c>
      <c r="L23" s="62" t="s">
        <v>57</v>
      </c>
      <c r="M23" s="21">
        <v>45414</v>
      </c>
      <c r="N23" s="65">
        <v>45487</v>
      </c>
      <c r="O23" s="65">
        <v>45487</v>
      </c>
      <c r="P23" s="62"/>
      <c r="Q23" s="63"/>
      <c r="R23" s="63"/>
      <c r="S23" s="63"/>
      <c r="T23" s="63"/>
      <c r="U23" s="63"/>
      <c r="V23" s="63"/>
      <c r="W23" s="63"/>
      <c r="X23" s="63"/>
      <c r="Y23" s="52"/>
      <c r="Z23" s="52"/>
      <c r="AA23" s="52"/>
      <c r="AB23" s="52"/>
      <c r="AC23" s="52"/>
      <c r="AD23" s="52"/>
      <c r="AE23" s="52"/>
    </row>
    <row r="24" spans="1:31" ht="27.75" customHeight="1">
      <c r="A24" s="38" t="s">
        <v>1258</v>
      </c>
      <c r="B24" s="7" t="s">
        <v>303</v>
      </c>
      <c r="C24" s="60"/>
      <c r="D24" s="60"/>
      <c r="E24" s="21">
        <v>45417</v>
      </c>
      <c r="F24" s="61">
        <v>9600000</v>
      </c>
      <c r="G24" s="62" t="s">
        <v>1272</v>
      </c>
      <c r="H24" s="21">
        <v>45404</v>
      </c>
      <c r="I24" s="62" t="s">
        <v>1273</v>
      </c>
      <c r="J24" s="21">
        <v>45427</v>
      </c>
      <c r="K24" s="62" t="s">
        <v>57</v>
      </c>
      <c r="L24" s="62" t="s">
        <v>57</v>
      </c>
      <c r="M24" s="21">
        <v>45427</v>
      </c>
      <c r="N24" s="62" t="s">
        <v>57</v>
      </c>
      <c r="O24" s="62" t="s">
        <v>57</v>
      </c>
      <c r="P24" s="62"/>
      <c r="Q24" s="63"/>
      <c r="R24" s="63"/>
      <c r="S24" s="63"/>
      <c r="T24" s="63"/>
      <c r="U24" s="63"/>
      <c r="V24" s="63"/>
      <c r="W24" s="63"/>
      <c r="X24" s="63"/>
      <c r="Y24" s="52"/>
      <c r="Z24" s="52"/>
      <c r="AA24" s="52"/>
      <c r="AB24" s="52"/>
      <c r="AC24" s="52"/>
      <c r="AD24" s="52"/>
      <c r="AE24" s="52"/>
    </row>
    <row r="25" spans="1:31" ht="27.75" customHeight="1">
      <c r="A25" s="38" t="s">
        <v>1260</v>
      </c>
      <c r="B25" s="7" t="s">
        <v>303</v>
      </c>
      <c r="C25" s="60"/>
      <c r="D25" s="60"/>
      <c r="E25" s="21">
        <v>45417</v>
      </c>
      <c r="F25" s="62" t="s">
        <v>57</v>
      </c>
      <c r="G25" s="62" t="s">
        <v>57</v>
      </c>
      <c r="H25" s="62" t="s">
        <v>57</v>
      </c>
      <c r="I25" s="62" t="s">
        <v>57</v>
      </c>
      <c r="J25" s="62" t="s">
        <v>57</v>
      </c>
      <c r="K25" s="62" t="s">
        <v>57</v>
      </c>
      <c r="L25" s="62" t="s">
        <v>57</v>
      </c>
      <c r="M25" s="21">
        <v>45427</v>
      </c>
      <c r="N25" s="65">
        <v>45489</v>
      </c>
      <c r="O25" s="65">
        <v>45489</v>
      </c>
      <c r="P25" s="62"/>
      <c r="Q25" s="63"/>
      <c r="R25" s="63"/>
      <c r="S25" s="63"/>
      <c r="T25" s="63"/>
      <c r="U25" s="63"/>
      <c r="V25" s="63"/>
      <c r="W25" s="63"/>
      <c r="X25" s="63"/>
      <c r="Y25" s="52"/>
      <c r="Z25" s="52"/>
      <c r="AA25" s="52"/>
      <c r="AB25" s="52"/>
      <c r="AC25" s="52"/>
      <c r="AD25" s="52"/>
      <c r="AE25" s="52"/>
    </row>
    <row r="26" spans="1:31" ht="27.75" customHeight="1">
      <c r="A26" s="38" t="s">
        <v>1258</v>
      </c>
      <c r="B26" s="7" t="s">
        <v>228</v>
      </c>
      <c r="C26" s="60"/>
      <c r="D26" s="60"/>
      <c r="E26" s="21">
        <v>45411</v>
      </c>
      <c r="F26" s="61">
        <v>12000000</v>
      </c>
      <c r="G26" s="62" t="s">
        <v>1274</v>
      </c>
      <c r="H26" s="21">
        <v>45404</v>
      </c>
      <c r="I26" s="62" t="s">
        <v>1275</v>
      </c>
      <c r="J26" s="21">
        <v>45414</v>
      </c>
      <c r="K26" s="62" t="s">
        <v>57</v>
      </c>
      <c r="L26" s="62" t="s">
        <v>57</v>
      </c>
      <c r="M26" s="21">
        <v>45418</v>
      </c>
      <c r="N26" s="62" t="s">
        <v>57</v>
      </c>
      <c r="O26" s="62" t="s">
        <v>57</v>
      </c>
      <c r="P26" s="62"/>
      <c r="Q26" s="63"/>
      <c r="R26" s="63"/>
      <c r="S26" s="63"/>
      <c r="T26" s="63"/>
      <c r="U26" s="63"/>
      <c r="V26" s="63"/>
      <c r="W26" s="63"/>
      <c r="X26" s="63"/>
      <c r="Y26" s="52"/>
      <c r="Z26" s="52"/>
      <c r="AA26" s="52"/>
      <c r="AB26" s="52"/>
      <c r="AC26" s="52"/>
      <c r="AD26" s="52"/>
      <c r="AE26" s="52"/>
    </row>
    <row r="27" spans="1:31" ht="27.75" customHeight="1">
      <c r="A27" s="38" t="s">
        <v>1260</v>
      </c>
      <c r="B27" s="7" t="s">
        <v>228</v>
      </c>
      <c r="C27" s="60"/>
      <c r="D27" s="60"/>
      <c r="E27" s="21">
        <v>45411</v>
      </c>
      <c r="F27" s="62" t="s">
        <v>57</v>
      </c>
      <c r="G27" s="62" t="s">
        <v>57</v>
      </c>
      <c r="H27" s="62" t="s">
        <v>57</v>
      </c>
      <c r="I27" s="62" t="s">
        <v>57</v>
      </c>
      <c r="J27" s="62" t="s">
        <v>57</v>
      </c>
      <c r="K27" s="62" t="s">
        <v>57</v>
      </c>
      <c r="L27" s="62" t="s">
        <v>57</v>
      </c>
      <c r="M27" s="21">
        <v>45418</v>
      </c>
      <c r="N27" s="65">
        <v>45488</v>
      </c>
      <c r="O27" s="65">
        <v>45488</v>
      </c>
      <c r="P27" s="62"/>
      <c r="Q27" s="63"/>
      <c r="R27" s="63"/>
      <c r="S27" s="63"/>
      <c r="T27" s="63"/>
      <c r="U27" s="63"/>
      <c r="V27" s="63"/>
      <c r="W27" s="63"/>
      <c r="X27" s="63"/>
      <c r="Y27" s="52"/>
      <c r="Z27" s="52"/>
      <c r="AA27" s="52"/>
      <c r="AB27" s="52"/>
      <c r="AC27" s="52"/>
      <c r="AD27" s="52"/>
      <c r="AE27" s="52"/>
    </row>
    <row r="28" spans="1:31" ht="27.75" customHeight="1">
      <c r="A28" s="38" t="s">
        <v>1258</v>
      </c>
      <c r="B28" s="7" t="s">
        <v>257</v>
      </c>
      <c r="C28" s="60"/>
      <c r="D28" s="60"/>
      <c r="E28" s="21">
        <v>45426</v>
      </c>
      <c r="F28" s="61">
        <v>14000000</v>
      </c>
      <c r="G28" s="62" t="s">
        <v>1276</v>
      </c>
      <c r="H28" s="21">
        <v>45404</v>
      </c>
      <c r="I28" s="66" t="s">
        <v>51</v>
      </c>
      <c r="J28" s="66" t="s">
        <v>51</v>
      </c>
      <c r="K28" s="62" t="s">
        <v>57</v>
      </c>
      <c r="L28" s="62" t="s">
        <v>57</v>
      </c>
      <c r="M28" s="21">
        <v>45426</v>
      </c>
      <c r="N28" s="62" t="s">
        <v>57</v>
      </c>
      <c r="O28" s="62" t="s">
        <v>57</v>
      </c>
      <c r="P28" s="62"/>
      <c r="Q28" s="63"/>
      <c r="R28" s="63"/>
      <c r="S28" s="63"/>
      <c r="T28" s="63"/>
      <c r="U28" s="63"/>
      <c r="V28" s="63"/>
      <c r="W28" s="63"/>
      <c r="X28" s="63"/>
      <c r="Y28" s="52"/>
      <c r="Z28" s="52"/>
      <c r="AA28" s="52"/>
      <c r="AB28" s="52"/>
      <c r="AC28" s="52"/>
      <c r="AD28" s="52"/>
      <c r="AE28" s="52"/>
    </row>
    <row r="29" spans="1:31" ht="27.75" customHeight="1">
      <c r="A29" s="38" t="s">
        <v>1260</v>
      </c>
      <c r="B29" s="7" t="s">
        <v>257</v>
      </c>
      <c r="C29" s="60"/>
      <c r="D29" s="60"/>
      <c r="E29" s="21">
        <v>45426</v>
      </c>
      <c r="F29" s="62" t="s">
        <v>57</v>
      </c>
      <c r="G29" s="62" t="s">
        <v>57</v>
      </c>
      <c r="H29" s="62" t="s">
        <v>57</v>
      </c>
      <c r="I29" s="62" t="s">
        <v>57</v>
      </c>
      <c r="J29" s="62" t="s">
        <v>57</v>
      </c>
      <c r="K29" s="62" t="s">
        <v>57</v>
      </c>
      <c r="L29" s="62" t="s">
        <v>57</v>
      </c>
      <c r="M29" s="21">
        <v>45426</v>
      </c>
      <c r="N29" s="65">
        <v>45488</v>
      </c>
      <c r="O29" s="65">
        <v>45488</v>
      </c>
      <c r="P29" s="62"/>
      <c r="Q29" s="63"/>
      <c r="R29" s="63"/>
      <c r="S29" s="63"/>
      <c r="T29" s="63"/>
      <c r="U29" s="63"/>
      <c r="V29" s="63"/>
      <c r="W29" s="63"/>
      <c r="X29" s="63"/>
      <c r="Y29" s="52"/>
      <c r="Z29" s="52"/>
      <c r="AA29" s="52"/>
      <c r="AB29" s="52"/>
      <c r="AC29" s="52"/>
      <c r="AD29" s="52"/>
      <c r="AE29" s="52"/>
    </row>
    <row r="30" spans="1:31" ht="27.75" customHeight="1">
      <c r="A30" s="38" t="s">
        <v>1258</v>
      </c>
      <c r="B30" s="7" t="s">
        <v>279</v>
      </c>
      <c r="C30" s="60"/>
      <c r="D30" s="60"/>
      <c r="E30" s="21">
        <v>45412</v>
      </c>
      <c r="F30" s="61">
        <v>12321924</v>
      </c>
      <c r="G30" s="62" t="s">
        <v>1277</v>
      </c>
      <c r="H30" s="21">
        <v>45404</v>
      </c>
      <c r="I30" s="62" t="s">
        <v>1278</v>
      </c>
      <c r="J30" s="21">
        <v>45415</v>
      </c>
      <c r="K30" s="62" t="s">
        <v>57</v>
      </c>
      <c r="L30" s="62" t="s">
        <v>57</v>
      </c>
      <c r="M30" s="21">
        <v>45418</v>
      </c>
      <c r="N30" s="62" t="s">
        <v>57</v>
      </c>
      <c r="O30" s="62" t="s">
        <v>57</v>
      </c>
      <c r="P30" s="62"/>
      <c r="Q30" s="63"/>
      <c r="R30" s="63"/>
      <c r="S30" s="63"/>
      <c r="T30" s="63"/>
      <c r="U30" s="63"/>
      <c r="V30" s="63"/>
      <c r="W30" s="63"/>
      <c r="X30" s="63"/>
      <c r="Y30" s="52"/>
      <c r="Z30" s="52"/>
      <c r="AA30" s="52"/>
      <c r="AB30" s="52"/>
      <c r="AC30" s="52"/>
      <c r="AD30" s="52"/>
      <c r="AE30" s="52"/>
    </row>
    <row r="31" spans="1:31" ht="27.75" customHeight="1">
      <c r="A31" s="38" t="s">
        <v>1260</v>
      </c>
      <c r="B31" s="7" t="s">
        <v>279</v>
      </c>
      <c r="C31" s="60"/>
      <c r="D31" s="60"/>
      <c r="E31" s="21">
        <v>45412</v>
      </c>
      <c r="F31" s="62" t="s">
        <v>57</v>
      </c>
      <c r="G31" s="62" t="s">
        <v>57</v>
      </c>
      <c r="H31" s="62" t="s">
        <v>57</v>
      </c>
      <c r="I31" s="62" t="s">
        <v>57</v>
      </c>
      <c r="J31" s="62" t="s">
        <v>57</v>
      </c>
      <c r="K31" s="62" t="s">
        <v>57</v>
      </c>
      <c r="L31" s="62" t="s">
        <v>57</v>
      </c>
      <c r="M31" s="21">
        <v>45418</v>
      </c>
      <c r="N31" s="65">
        <v>45490</v>
      </c>
      <c r="O31" s="65">
        <v>45490</v>
      </c>
      <c r="P31" s="62"/>
      <c r="Q31" s="63"/>
      <c r="R31" s="63"/>
      <c r="S31" s="63"/>
      <c r="T31" s="63"/>
      <c r="U31" s="63"/>
      <c r="V31" s="63"/>
      <c r="W31" s="63"/>
      <c r="X31" s="63"/>
      <c r="Y31" s="52"/>
      <c r="Z31" s="52"/>
      <c r="AA31" s="52"/>
      <c r="AB31" s="52"/>
      <c r="AC31" s="52"/>
      <c r="AD31" s="52"/>
      <c r="AE31" s="52"/>
    </row>
    <row r="32" spans="1:31" ht="27.75" customHeight="1">
      <c r="A32" s="38" t="s">
        <v>1258</v>
      </c>
      <c r="B32" s="7" t="s">
        <v>206</v>
      </c>
      <c r="C32" s="67"/>
      <c r="D32" s="67"/>
      <c r="E32" s="21">
        <v>45422</v>
      </c>
      <c r="F32" s="61">
        <v>8518512</v>
      </c>
      <c r="G32" s="20" t="s">
        <v>1279</v>
      </c>
      <c r="H32" s="21">
        <v>45412</v>
      </c>
      <c r="I32" s="20" t="s">
        <v>1280</v>
      </c>
      <c r="J32" s="21">
        <v>45422</v>
      </c>
      <c r="K32" s="20" t="s">
        <v>57</v>
      </c>
      <c r="L32" s="20" t="s">
        <v>57</v>
      </c>
      <c r="M32" s="21">
        <v>45422</v>
      </c>
      <c r="N32" s="20" t="s">
        <v>57</v>
      </c>
      <c r="O32" s="20" t="s">
        <v>57</v>
      </c>
      <c r="P32" s="68"/>
      <c r="Q32" s="69"/>
      <c r="R32" s="69"/>
      <c r="S32" s="69"/>
      <c r="T32" s="69"/>
      <c r="U32" s="69"/>
      <c r="V32" s="69"/>
      <c r="W32" s="69"/>
      <c r="X32" s="69"/>
      <c r="Y32" s="52"/>
      <c r="Z32" s="52"/>
      <c r="AA32" s="52"/>
      <c r="AB32" s="52"/>
      <c r="AC32" s="52"/>
      <c r="AD32" s="52"/>
      <c r="AE32" s="52"/>
    </row>
    <row r="33" spans="1:31" ht="27.75" customHeight="1">
      <c r="A33" s="38" t="s">
        <v>1260</v>
      </c>
      <c r="B33" s="7" t="s">
        <v>206</v>
      </c>
      <c r="C33" s="60"/>
      <c r="D33" s="60"/>
      <c r="E33" s="21">
        <v>45422</v>
      </c>
      <c r="F33" s="62" t="s">
        <v>57</v>
      </c>
      <c r="G33" s="62" t="s">
        <v>57</v>
      </c>
      <c r="H33" s="62" t="s">
        <v>57</v>
      </c>
      <c r="I33" s="62" t="s">
        <v>57</v>
      </c>
      <c r="J33" s="62" t="s">
        <v>57</v>
      </c>
      <c r="K33" s="62" t="s">
        <v>57</v>
      </c>
      <c r="L33" s="62" t="s">
        <v>57</v>
      </c>
      <c r="M33" s="21">
        <v>45422</v>
      </c>
      <c r="N33" s="65">
        <v>45484</v>
      </c>
      <c r="O33" s="65">
        <v>45484</v>
      </c>
      <c r="P33" s="62"/>
      <c r="Q33" s="63"/>
      <c r="R33" s="63"/>
      <c r="S33" s="63"/>
      <c r="T33" s="63"/>
      <c r="U33" s="63"/>
      <c r="V33" s="63"/>
      <c r="W33" s="63"/>
      <c r="X33" s="63"/>
      <c r="Y33" s="52"/>
      <c r="Z33" s="52"/>
      <c r="AA33" s="52"/>
      <c r="AB33" s="52"/>
      <c r="AC33" s="52"/>
      <c r="AD33" s="52"/>
      <c r="AE33" s="52"/>
    </row>
    <row r="34" spans="1:31" ht="27.75" customHeight="1">
      <c r="A34" s="38" t="s">
        <v>1258</v>
      </c>
      <c r="B34" s="70" t="s">
        <v>448</v>
      </c>
      <c r="C34" s="60"/>
      <c r="D34" s="60"/>
      <c r="E34" s="21">
        <v>45422</v>
      </c>
      <c r="F34" s="61">
        <v>11600000</v>
      </c>
      <c r="G34" s="20" t="s">
        <v>1281</v>
      </c>
      <c r="H34" s="21">
        <v>45412</v>
      </c>
      <c r="I34" s="62" t="s">
        <v>1282</v>
      </c>
      <c r="J34" s="21">
        <v>45427</v>
      </c>
      <c r="K34" s="20" t="s">
        <v>57</v>
      </c>
      <c r="L34" s="20" t="s">
        <v>57</v>
      </c>
      <c r="M34" s="21">
        <v>45427</v>
      </c>
      <c r="N34" s="20" t="s">
        <v>57</v>
      </c>
      <c r="O34" s="20" t="s">
        <v>57</v>
      </c>
      <c r="P34" s="62"/>
      <c r="Q34" s="63"/>
      <c r="R34" s="63"/>
      <c r="S34" s="63"/>
      <c r="T34" s="63"/>
      <c r="U34" s="63"/>
      <c r="V34" s="63"/>
      <c r="W34" s="63"/>
      <c r="X34" s="63"/>
      <c r="Y34" s="52"/>
      <c r="Z34" s="52"/>
      <c r="AA34" s="52"/>
      <c r="AB34" s="52"/>
      <c r="AC34" s="52"/>
      <c r="AD34" s="52"/>
      <c r="AE34" s="52"/>
    </row>
    <row r="35" spans="1:31" ht="27.75" customHeight="1">
      <c r="A35" s="38" t="s">
        <v>1260</v>
      </c>
      <c r="B35" s="70" t="s">
        <v>448</v>
      </c>
      <c r="C35" s="60"/>
      <c r="D35" s="60"/>
      <c r="E35" s="21">
        <v>45422</v>
      </c>
      <c r="F35" s="62" t="s">
        <v>57</v>
      </c>
      <c r="G35" s="62" t="s">
        <v>57</v>
      </c>
      <c r="H35" s="62" t="s">
        <v>57</v>
      </c>
      <c r="I35" s="62" t="s">
        <v>57</v>
      </c>
      <c r="J35" s="62" t="s">
        <v>57</v>
      </c>
      <c r="K35" s="62" t="s">
        <v>57</v>
      </c>
      <c r="L35" s="62" t="s">
        <v>57</v>
      </c>
      <c r="M35" s="21">
        <v>45427</v>
      </c>
      <c r="N35" s="65">
        <v>45495</v>
      </c>
      <c r="O35" s="65">
        <v>45495</v>
      </c>
      <c r="P35" s="62"/>
      <c r="Q35" s="63"/>
      <c r="R35" s="63"/>
      <c r="S35" s="63"/>
      <c r="T35" s="63"/>
      <c r="U35" s="63"/>
      <c r="V35" s="63"/>
      <c r="W35" s="63"/>
      <c r="X35" s="63"/>
      <c r="Y35" s="52"/>
      <c r="Z35" s="52"/>
      <c r="AA35" s="52"/>
      <c r="AB35" s="52"/>
      <c r="AC35" s="52"/>
      <c r="AD35" s="52"/>
      <c r="AE35" s="52"/>
    </row>
    <row r="36" spans="1:31" ht="27.75" customHeight="1">
      <c r="A36" s="38" t="s">
        <v>1263</v>
      </c>
      <c r="B36" s="70" t="s">
        <v>448</v>
      </c>
      <c r="C36" s="60"/>
      <c r="D36" s="60"/>
      <c r="E36" s="21">
        <v>45422</v>
      </c>
      <c r="F36" s="62" t="s">
        <v>57</v>
      </c>
      <c r="G36" s="62" t="s">
        <v>57</v>
      </c>
      <c r="H36" s="62" t="s">
        <v>57</v>
      </c>
      <c r="I36" s="62" t="s">
        <v>57</v>
      </c>
      <c r="J36" s="62" t="s">
        <v>57</v>
      </c>
      <c r="K36" s="62" t="s">
        <v>57</v>
      </c>
      <c r="L36" s="62" t="s">
        <v>57</v>
      </c>
      <c r="M36" s="21">
        <v>45427</v>
      </c>
      <c r="N36" s="62" t="s">
        <v>57</v>
      </c>
      <c r="O36" s="62" t="s">
        <v>57</v>
      </c>
      <c r="P36" s="62" t="s">
        <v>1283</v>
      </c>
      <c r="Q36" s="63"/>
      <c r="R36" s="63"/>
      <c r="S36" s="63"/>
      <c r="T36" s="63"/>
      <c r="U36" s="63"/>
      <c r="V36" s="63"/>
      <c r="W36" s="63"/>
      <c r="X36" s="63"/>
      <c r="Y36" s="52"/>
      <c r="Z36" s="52"/>
      <c r="AA36" s="52"/>
      <c r="AB36" s="52"/>
      <c r="AC36" s="52"/>
      <c r="AD36" s="52"/>
      <c r="AE36" s="52"/>
    </row>
    <row r="37" spans="1:31" ht="27.75" customHeight="1">
      <c r="A37" s="38" t="s">
        <v>1258</v>
      </c>
      <c r="B37" s="70" t="s">
        <v>268</v>
      </c>
      <c r="C37" s="60"/>
      <c r="D37" s="60"/>
      <c r="E37" s="21">
        <v>45419</v>
      </c>
      <c r="F37" s="61">
        <v>9600000</v>
      </c>
      <c r="G37" s="62" t="s">
        <v>1284</v>
      </c>
      <c r="H37" s="21">
        <v>45404</v>
      </c>
      <c r="I37" s="62" t="s">
        <v>1285</v>
      </c>
      <c r="J37" s="21">
        <v>45421</v>
      </c>
      <c r="K37" s="62" t="s">
        <v>57</v>
      </c>
      <c r="L37" s="62" t="s">
        <v>57</v>
      </c>
      <c r="M37" s="21">
        <v>45421</v>
      </c>
      <c r="N37" s="62" t="s">
        <v>57</v>
      </c>
      <c r="O37" s="62" t="s">
        <v>57</v>
      </c>
      <c r="P37" s="62"/>
      <c r="Q37" s="63"/>
      <c r="R37" s="63"/>
      <c r="S37" s="63"/>
      <c r="T37" s="63"/>
      <c r="U37" s="63"/>
      <c r="V37" s="63"/>
      <c r="W37" s="63"/>
      <c r="X37" s="63"/>
      <c r="Y37" s="52"/>
      <c r="Z37" s="52"/>
      <c r="AA37" s="52"/>
      <c r="AB37" s="52"/>
      <c r="AC37" s="52"/>
      <c r="AD37" s="52"/>
      <c r="AE37" s="52"/>
    </row>
    <row r="38" spans="1:31" ht="27.75" customHeight="1">
      <c r="A38" s="38" t="s">
        <v>1260</v>
      </c>
      <c r="B38" s="70" t="s">
        <v>268</v>
      </c>
      <c r="C38" s="71"/>
      <c r="D38" s="71"/>
      <c r="E38" s="21">
        <v>45419</v>
      </c>
      <c r="F38" s="62" t="s">
        <v>57</v>
      </c>
      <c r="G38" s="62" t="s">
        <v>57</v>
      </c>
      <c r="H38" s="62" t="s">
        <v>57</v>
      </c>
      <c r="I38" s="62" t="s">
        <v>57</v>
      </c>
      <c r="J38" s="62" t="s">
        <v>57</v>
      </c>
      <c r="K38" s="62" t="s">
        <v>57</v>
      </c>
      <c r="L38" s="62" t="s">
        <v>57</v>
      </c>
      <c r="M38" s="21">
        <v>45421</v>
      </c>
      <c r="N38" s="65">
        <v>45494</v>
      </c>
      <c r="O38" s="65">
        <v>45494</v>
      </c>
      <c r="P38" s="72"/>
    </row>
    <row r="39" spans="1:31" ht="27.75" customHeight="1">
      <c r="A39" s="38" t="s">
        <v>1258</v>
      </c>
      <c r="B39" s="70" t="s">
        <v>386</v>
      </c>
      <c r="C39" s="71"/>
      <c r="D39" s="71"/>
      <c r="E39" s="21">
        <v>45425</v>
      </c>
      <c r="F39" s="61">
        <v>13176000</v>
      </c>
      <c r="G39" s="62" t="s">
        <v>1286</v>
      </c>
      <c r="H39" s="21">
        <v>45415</v>
      </c>
      <c r="I39" s="62" t="s">
        <v>1287</v>
      </c>
      <c r="J39" s="21">
        <v>45432</v>
      </c>
      <c r="K39" s="62" t="s">
        <v>57</v>
      </c>
      <c r="L39" s="62" t="s">
        <v>57</v>
      </c>
      <c r="M39" s="21">
        <v>45428</v>
      </c>
      <c r="N39" s="62" t="s">
        <v>57</v>
      </c>
      <c r="O39" s="62" t="s">
        <v>57</v>
      </c>
      <c r="P39" s="72"/>
    </row>
    <row r="40" spans="1:31" ht="27.75" customHeight="1">
      <c r="A40" s="38" t="s">
        <v>1260</v>
      </c>
      <c r="B40" s="70" t="s">
        <v>386</v>
      </c>
      <c r="C40" s="54"/>
      <c r="D40" s="54"/>
      <c r="E40" s="21">
        <v>45425</v>
      </c>
      <c r="F40" s="62" t="s">
        <v>57</v>
      </c>
      <c r="G40" s="62" t="s">
        <v>57</v>
      </c>
      <c r="H40" s="62" t="s">
        <v>57</v>
      </c>
      <c r="I40" s="62" t="s">
        <v>57</v>
      </c>
      <c r="J40" s="62" t="s">
        <v>57</v>
      </c>
      <c r="K40" s="62" t="s">
        <v>57</v>
      </c>
      <c r="L40" s="62" t="s">
        <v>57</v>
      </c>
      <c r="M40" s="21">
        <v>45428</v>
      </c>
      <c r="N40" s="65">
        <v>45494</v>
      </c>
      <c r="O40" s="65">
        <v>45494</v>
      </c>
      <c r="P40" s="55"/>
    </row>
    <row r="41" spans="1:31" ht="27.75" customHeight="1">
      <c r="A41" s="38" t="s">
        <v>1264</v>
      </c>
      <c r="B41" s="70" t="s">
        <v>36</v>
      </c>
      <c r="C41" s="54"/>
      <c r="D41" s="54"/>
      <c r="E41" s="21">
        <v>45397</v>
      </c>
      <c r="F41" s="62" t="s">
        <v>57</v>
      </c>
      <c r="G41" s="62" t="s">
        <v>57</v>
      </c>
      <c r="H41" s="62" t="s">
        <v>57</v>
      </c>
      <c r="I41" s="62" t="s">
        <v>57</v>
      </c>
      <c r="J41" s="62" t="s">
        <v>57</v>
      </c>
      <c r="K41" s="62" t="s">
        <v>57</v>
      </c>
      <c r="L41" s="62" t="s">
        <v>57</v>
      </c>
      <c r="M41" s="21">
        <v>45399</v>
      </c>
      <c r="N41" s="62" t="s">
        <v>57</v>
      </c>
      <c r="O41" s="62" t="s">
        <v>57</v>
      </c>
      <c r="P41" s="55"/>
    </row>
    <row r="42" spans="1:31" ht="27.75" customHeight="1">
      <c r="A42" s="38" t="s">
        <v>1265</v>
      </c>
      <c r="B42" s="7" t="s">
        <v>36</v>
      </c>
      <c r="C42" s="54"/>
      <c r="D42" s="54"/>
      <c r="E42" s="21">
        <v>45427</v>
      </c>
      <c r="F42" s="62" t="s">
        <v>57</v>
      </c>
      <c r="G42" s="62" t="s">
        <v>57</v>
      </c>
      <c r="H42" s="62" t="s">
        <v>57</v>
      </c>
      <c r="I42" s="62" t="s">
        <v>57</v>
      </c>
      <c r="J42" s="62" t="s">
        <v>57</v>
      </c>
      <c r="K42" s="62" t="s">
        <v>57</v>
      </c>
      <c r="L42" s="62" t="s">
        <v>57</v>
      </c>
      <c r="M42" s="21">
        <v>45429</v>
      </c>
      <c r="N42" s="62" t="s">
        <v>57</v>
      </c>
      <c r="O42" s="62" t="s">
        <v>57</v>
      </c>
      <c r="P42" s="55"/>
    </row>
    <row r="43" spans="1:31" ht="27.75" customHeight="1">
      <c r="A43" s="38" t="s">
        <v>1258</v>
      </c>
      <c r="B43" s="70" t="s">
        <v>243</v>
      </c>
      <c r="C43" s="71"/>
      <c r="D43" s="71"/>
      <c r="E43" s="21">
        <v>45397</v>
      </c>
      <c r="F43" s="61">
        <v>500000000</v>
      </c>
      <c r="G43" s="62" t="s">
        <v>1288</v>
      </c>
      <c r="H43" s="21">
        <v>45384</v>
      </c>
      <c r="I43" s="62" t="s">
        <v>1233</v>
      </c>
      <c r="J43" s="21">
        <v>45398</v>
      </c>
      <c r="K43" s="62">
        <v>1</v>
      </c>
      <c r="L43" s="21">
        <v>45398</v>
      </c>
      <c r="M43" s="21">
        <v>45400</v>
      </c>
      <c r="N43" s="62" t="s">
        <v>57</v>
      </c>
      <c r="O43" s="62" t="s">
        <v>57</v>
      </c>
      <c r="P43" s="72"/>
    </row>
    <row r="44" spans="1:31" ht="27.75" customHeight="1">
      <c r="A44" s="38" t="s">
        <v>1258</v>
      </c>
      <c r="B44" s="7" t="s">
        <v>523</v>
      </c>
      <c r="C44" s="54"/>
      <c r="D44" s="54"/>
      <c r="E44" s="21">
        <v>45398</v>
      </c>
      <c r="F44" s="73">
        <v>15000000</v>
      </c>
      <c r="G44" s="25" t="s">
        <v>1289</v>
      </c>
      <c r="H44" s="21">
        <v>45385</v>
      </c>
      <c r="I44" s="62" t="s">
        <v>1290</v>
      </c>
      <c r="J44" s="21">
        <v>45434</v>
      </c>
      <c r="K44" s="62">
        <v>1</v>
      </c>
      <c r="L44" s="21">
        <v>45400</v>
      </c>
      <c r="M44" s="21">
        <v>45405</v>
      </c>
      <c r="N44" s="62" t="s">
        <v>57</v>
      </c>
      <c r="O44" s="62" t="s">
        <v>57</v>
      </c>
      <c r="P44" s="55"/>
    </row>
    <row r="45" spans="1:31" ht="27.75" customHeight="1">
      <c r="A45" s="38" t="s">
        <v>1263</v>
      </c>
      <c r="B45" s="7" t="s">
        <v>523</v>
      </c>
      <c r="C45" s="54"/>
      <c r="D45" s="54"/>
      <c r="E45" s="21">
        <v>45398</v>
      </c>
      <c r="F45" s="62" t="s">
        <v>57</v>
      </c>
      <c r="G45" s="62" t="s">
        <v>57</v>
      </c>
      <c r="H45" s="62" t="s">
        <v>57</v>
      </c>
      <c r="I45" s="62" t="s">
        <v>57</v>
      </c>
      <c r="J45" s="62" t="s">
        <v>57</v>
      </c>
      <c r="K45" s="62">
        <v>1</v>
      </c>
      <c r="L45" s="21">
        <v>45400</v>
      </c>
      <c r="M45" s="21">
        <v>45405</v>
      </c>
      <c r="N45" s="62" t="s">
        <v>57</v>
      </c>
      <c r="O45" s="62" t="s">
        <v>57</v>
      </c>
      <c r="P45" s="55"/>
    </row>
    <row r="46" spans="1:31" ht="27.75" customHeight="1">
      <c r="A46" s="38" t="s">
        <v>1258</v>
      </c>
      <c r="B46" s="7" t="s">
        <v>126</v>
      </c>
      <c r="C46" s="54"/>
      <c r="D46" s="54"/>
      <c r="E46" s="21">
        <v>45399</v>
      </c>
      <c r="F46" s="73">
        <v>10000000</v>
      </c>
      <c r="G46" s="25" t="s">
        <v>1291</v>
      </c>
      <c r="H46" s="21">
        <v>45383</v>
      </c>
      <c r="I46" s="62" t="s">
        <v>1292</v>
      </c>
      <c r="J46" s="21">
        <v>45411</v>
      </c>
      <c r="K46" s="62" t="s">
        <v>57</v>
      </c>
      <c r="L46" s="62" t="s">
        <v>57</v>
      </c>
      <c r="M46" s="21">
        <v>45414</v>
      </c>
      <c r="N46" s="62" t="s">
        <v>57</v>
      </c>
      <c r="O46" s="62" t="s">
        <v>57</v>
      </c>
      <c r="P46" s="55"/>
    </row>
    <row r="47" spans="1:31" ht="27.75" customHeight="1">
      <c r="A47" s="38" t="s">
        <v>1260</v>
      </c>
      <c r="B47" s="7" t="s">
        <v>126</v>
      </c>
      <c r="C47" s="54"/>
      <c r="D47" s="54"/>
      <c r="E47" s="21">
        <v>45399</v>
      </c>
      <c r="F47" s="62" t="s">
        <v>57</v>
      </c>
      <c r="G47" s="62" t="s">
        <v>57</v>
      </c>
      <c r="H47" s="62" t="s">
        <v>57</v>
      </c>
      <c r="I47" s="62" t="s">
        <v>57</v>
      </c>
      <c r="J47" s="62" t="s">
        <v>57</v>
      </c>
      <c r="K47" s="62" t="s">
        <v>57</v>
      </c>
      <c r="L47" s="62" t="s">
        <v>57</v>
      </c>
      <c r="M47" s="21">
        <v>45414</v>
      </c>
      <c r="N47" s="74">
        <v>45482</v>
      </c>
      <c r="O47" s="74">
        <v>45482</v>
      </c>
      <c r="P47" s="55"/>
    </row>
    <row r="48" spans="1:31" ht="27.75" customHeight="1">
      <c r="A48" s="38" t="s">
        <v>1258</v>
      </c>
      <c r="B48" s="7" t="s">
        <v>601</v>
      </c>
      <c r="C48" s="54"/>
      <c r="D48" s="54"/>
      <c r="E48" s="21">
        <v>45392</v>
      </c>
      <c r="F48" s="73">
        <v>5709456</v>
      </c>
      <c r="G48" s="20" t="s">
        <v>1293</v>
      </c>
      <c r="H48" s="21">
        <v>45383</v>
      </c>
      <c r="I48" s="20" t="s">
        <v>1232</v>
      </c>
      <c r="J48" s="21">
        <v>45397</v>
      </c>
      <c r="K48" s="62" t="s">
        <v>57</v>
      </c>
      <c r="L48" s="62" t="s">
        <v>57</v>
      </c>
      <c r="M48" s="21">
        <v>45397</v>
      </c>
      <c r="N48" s="62" t="s">
        <v>57</v>
      </c>
      <c r="O48" s="62" t="s">
        <v>57</v>
      </c>
      <c r="P48" s="62"/>
    </row>
    <row r="49" spans="1:16" ht="27.75" customHeight="1">
      <c r="A49" s="38" t="s">
        <v>1260</v>
      </c>
      <c r="B49" s="7" t="s">
        <v>601</v>
      </c>
      <c r="C49" s="54"/>
      <c r="D49" s="54"/>
      <c r="E49" s="21">
        <v>45392</v>
      </c>
      <c r="F49" s="62" t="s">
        <v>57</v>
      </c>
      <c r="G49" s="62" t="s">
        <v>57</v>
      </c>
      <c r="H49" s="62" t="s">
        <v>57</v>
      </c>
      <c r="I49" s="62" t="s">
        <v>57</v>
      </c>
      <c r="J49" s="62" t="s">
        <v>57</v>
      </c>
      <c r="K49" s="62" t="s">
        <v>57</v>
      </c>
      <c r="L49" s="62" t="s">
        <v>57</v>
      </c>
      <c r="M49" s="21">
        <v>45397</v>
      </c>
      <c r="N49" s="74">
        <v>45462</v>
      </c>
      <c r="O49" s="74">
        <v>45462</v>
      </c>
      <c r="P49" s="55"/>
    </row>
    <row r="50" spans="1:16" ht="27.75" customHeight="1">
      <c r="A50" s="38" t="s">
        <v>1258</v>
      </c>
      <c r="B50" s="7" t="s">
        <v>170</v>
      </c>
      <c r="C50" s="54"/>
      <c r="D50" s="54"/>
      <c r="E50" s="21">
        <v>45393</v>
      </c>
      <c r="F50" s="73">
        <v>6200000</v>
      </c>
      <c r="G50" s="20" t="s">
        <v>1294</v>
      </c>
      <c r="H50" s="21">
        <v>45383</v>
      </c>
      <c r="I50" s="20" t="s">
        <v>1235</v>
      </c>
      <c r="J50" s="21">
        <v>45399</v>
      </c>
      <c r="K50" s="62" t="s">
        <v>57</v>
      </c>
      <c r="L50" s="62" t="s">
        <v>57</v>
      </c>
      <c r="M50" s="21">
        <v>45399</v>
      </c>
      <c r="N50" s="62" t="s">
        <v>57</v>
      </c>
      <c r="O50" s="62" t="s">
        <v>57</v>
      </c>
      <c r="P50" s="55"/>
    </row>
    <row r="51" spans="1:16" ht="27.75" customHeight="1">
      <c r="A51" s="38" t="s">
        <v>1260</v>
      </c>
      <c r="B51" s="7" t="s">
        <v>170</v>
      </c>
      <c r="C51" s="54"/>
      <c r="D51" s="54"/>
      <c r="E51" s="21">
        <v>45393</v>
      </c>
      <c r="F51" s="62" t="s">
        <v>57</v>
      </c>
      <c r="G51" s="62" t="s">
        <v>57</v>
      </c>
      <c r="H51" s="62" t="s">
        <v>57</v>
      </c>
      <c r="I51" s="62" t="s">
        <v>57</v>
      </c>
      <c r="J51" s="62" t="s">
        <v>57</v>
      </c>
      <c r="K51" s="62" t="s">
        <v>57</v>
      </c>
      <c r="L51" s="62" t="s">
        <v>57</v>
      </c>
      <c r="M51" s="21">
        <v>45399</v>
      </c>
      <c r="N51" s="74">
        <v>45487</v>
      </c>
      <c r="O51" s="74">
        <v>45487</v>
      </c>
      <c r="P51" s="55"/>
    </row>
    <row r="52" spans="1:16" ht="27.75" customHeight="1">
      <c r="A52" s="38" t="s">
        <v>1258</v>
      </c>
      <c r="B52" s="7" t="s">
        <v>71</v>
      </c>
      <c r="C52" s="54"/>
      <c r="D52" s="54"/>
      <c r="E52" s="21">
        <v>45393</v>
      </c>
      <c r="F52" s="73">
        <v>5200000</v>
      </c>
      <c r="G52" s="20" t="s">
        <v>1295</v>
      </c>
      <c r="H52" s="21">
        <v>45383</v>
      </c>
      <c r="I52" s="20" t="s">
        <v>1231</v>
      </c>
      <c r="J52" s="21">
        <v>45397</v>
      </c>
      <c r="K52" s="62" t="s">
        <v>57</v>
      </c>
      <c r="L52" s="62" t="s">
        <v>57</v>
      </c>
      <c r="M52" s="21">
        <v>45397</v>
      </c>
      <c r="N52" s="62" t="s">
        <v>57</v>
      </c>
      <c r="O52" s="62" t="s">
        <v>57</v>
      </c>
      <c r="P52" s="55"/>
    </row>
    <row r="53" spans="1:16" ht="27.75" customHeight="1">
      <c r="A53" s="38" t="s">
        <v>1260</v>
      </c>
      <c r="B53" s="7" t="s">
        <v>71</v>
      </c>
      <c r="C53" s="54"/>
      <c r="D53" s="54"/>
      <c r="E53" s="21">
        <v>45393</v>
      </c>
      <c r="F53" s="62" t="s">
        <v>57</v>
      </c>
      <c r="G53" s="62" t="s">
        <v>57</v>
      </c>
      <c r="H53" s="62" t="s">
        <v>57</v>
      </c>
      <c r="I53" s="62" t="s">
        <v>57</v>
      </c>
      <c r="J53" s="62" t="s">
        <v>57</v>
      </c>
      <c r="K53" s="62" t="s">
        <v>57</v>
      </c>
      <c r="L53" s="62" t="s">
        <v>57</v>
      </c>
      <c r="M53" s="21">
        <v>45397</v>
      </c>
      <c r="N53" s="74">
        <v>45476</v>
      </c>
      <c r="O53" s="74">
        <v>45476</v>
      </c>
      <c r="P53" s="55"/>
    </row>
    <row r="54" spans="1:16" ht="27.75" customHeight="1">
      <c r="A54" s="38" t="s">
        <v>1258</v>
      </c>
      <c r="B54" s="7" t="s">
        <v>203</v>
      </c>
      <c r="C54" s="54"/>
      <c r="D54" s="54"/>
      <c r="E54" s="21">
        <v>45397</v>
      </c>
      <c r="F54" s="73">
        <v>5000000</v>
      </c>
      <c r="G54" s="20" t="s">
        <v>1296</v>
      </c>
      <c r="H54" s="21">
        <v>45383</v>
      </c>
      <c r="I54" s="20" t="s">
        <v>1234</v>
      </c>
      <c r="J54" s="21">
        <v>45398</v>
      </c>
      <c r="K54" s="62" t="s">
        <v>57</v>
      </c>
      <c r="L54" s="62" t="s">
        <v>57</v>
      </c>
      <c r="M54" s="21">
        <v>45401</v>
      </c>
      <c r="N54" s="62" t="s">
        <v>57</v>
      </c>
      <c r="O54" s="62" t="s">
        <v>57</v>
      </c>
      <c r="P54" s="55"/>
    </row>
    <row r="55" spans="1:16" ht="27.75" customHeight="1">
      <c r="A55" s="38" t="s">
        <v>1260</v>
      </c>
      <c r="B55" s="7" t="s">
        <v>203</v>
      </c>
      <c r="C55" s="54"/>
      <c r="D55" s="54"/>
      <c r="E55" s="21">
        <v>45397</v>
      </c>
      <c r="F55" s="62" t="s">
        <v>57</v>
      </c>
      <c r="G55" s="62" t="s">
        <v>57</v>
      </c>
      <c r="H55" s="62" t="s">
        <v>57</v>
      </c>
      <c r="I55" s="62" t="s">
        <v>57</v>
      </c>
      <c r="J55" s="62" t="s">
        <v>57</v>
      </c>
      <c r="K55" s="62" t="s">
        <v>57</v>
      </c>
      <c r="L55" s="62" t="s">
        <v>57</v>
      </c>
      <c r="M55" s="21">
        <v>45401</v>
      </c>
      <c r="N55" s="74">
        <v>45487</v>
      </c>
      <c r="O55" s="74">
        <v>45487</v>
      </c>
      <c r="P55" s="55"/>
    </row>
    <row r="56" spans="1:16" ht="27.75" customHeight="1">
      <c r="A56" s="38" t="s">
        <v>1258</v>
      </c>
      <c r="B56" s="7" t="s">
        <v>130</v>
      </c>
      <c r="C56" s="54"/>
      <c r="D56" s="54"/>
      <c r="E56" s="21">
        <v>45399</v>
      </c>
      <c r="F56" s="73">
        <v>8000000</v>
      </c>
      <c r="G56" s="20" t="s">
        <v>1297</v>
      </c>
      <c r="H56" s="21">
        <v>45383</v>
      </c>
      <c r="I56" s="20" t="s">
        <v>1298</v>
      </c>
      <c r="J56" s="21">
        <v>45412</v>
      </c>
      <c r="K56" s="62" t="s">
        <v>57</v>
      </c>
      <c r="L56" s="62" t="s">
        <v>57</v>
      </c>
      <c r="M56" s="21">
        <v>45412</v>
      </c>
      <c r="N56" s="62" t="s">
        <v>57</v>
      </c>
      <c r="O56" s="62" t="s">
        <v>57</v>
      </c>
      <c r="P56" s="55"/>
    </row>
    <row r="57" spans="1:16" ht="27.75" customHeight="1">
      <c r="A57" s="38" t="s">
        <v>1260</v>
      </c>
      <c r="B57" s="7" t="s">
        <v>130</v>
      </c>
      <c r="C57" s="54"/>
      <c r="D57" s="54"/>
      <c r="E57" s="21">
        <v>45399</v>
      </c>
      <c r="F57" s="62" t="s">
        <v>57</v>
      </c>
      <c r="G57" s="62" t="s">
        <v>57</v>
      </c>
      <c r="H57" s="62" t="s">
        <v>57</v>
      </c>
      <c r="I57" s="62" t="s">
        <v>57</v>
      </c>
      <c r="J57" s="62" t="s">
        <v>57</v>
      </c>
      <c r="K57" s="62" t="s">
        <v>57</v>
      </c>
      <c r="L57" s="62" t="s">
        <v>57</v>
      </c>
      <c r="M57" s="21">
        <v>45412</v>
      </c>
      <c r="N57" s="74">
        <v>45482</v>
      </c>
      <c r="O57" s="74">
        <v>45482</v>
      </c>
      <c r="P57" s="55"/>
    </row>
    <row r="58" spans="1:16" ht="27.75" customHeight="1">
      <c r="A58" s="38" t="s">
        <v>1258</v>
      </c>
      <c r="B58" s="7" t="s">
        <v>123</v>
      </c>
      <c r="C58" s="54"/>
      <c r="D58" s="54"/>
      <c r="E58" s="21">
        <v>45394</v>
      </c>
      <c r="F58" s="73">
        <v>9020000</v>
      </c>
      <c r="G58" s="20" t="s">
        <v>1299</v>
      </c>
      <c r="H58" s="21">
        <v>45383</v>
      </c>
      <c r="I58" s="20" t="s">
        <v>1241</v>
      </c>
      <c r="J58" s="21">
        <v>45397</v>
      </c>
      <c r="K58" s="62" t="s">
        <v>57</v>
      </c>
      <c r="L58" s="62" t="s">
        <v>57</v>
      </c>
      <c r="M58" s="21">
        <v>45397</v>
      </c>
      <c r="N58" s="62" t="s">
        <v>57</v>
      </c>
      <c r="O58" s="62" t="s">
        <v>57</v>
      </c>
      <c r="P58" s="62"/>
    </row>
    <row r="59" spans="1:16" ht="27.75" customHeight="1">
      <c r="A59" s="38" t="s">
        <v>1260</v>
      </c>
      <c r="B59" s="7" t="s">
        <v>123</v>
      </c>
      <c r="C59" s="54"/>
      <c r="D59" s="54"/>
      <c r="E59" s="21">
        <v>45394</v>
      </c>
      <c r="F59" s="62" t="s">
        <v>57</v>
      </c>
      <c r="G59" s="62" t="s">
        <v>57</v>
      </c>
      <c r="H59" s="62" t="s">
        <v>57</v>
      </c>
      <c r="I59" s="62" t="s">
        <v>57</v>
      </c>
      <c r="J59" s="62" t="s">
        <v>57</v>
      </c>
      <c r="K59" s="62" t="s">
        <v>57</v>
      </c>
      <c r="L59" s="62" t="s">
        <v>57</v>
      </c>
      <c r="M59" s="21">
        <v>45397</v>
      </c>
      <c r="N59" s="74">
        <v>45482</v>
      </c>
      <c r="O59" s="74">
        <v>45482</v>
      </c>
      <c r="P59" s="55"/>
    </row>
    <row r="60" spans="1:16" ht="27.75" customHeight="1">
      <c r="A60" s="38" t="s">
        <v>1258</v>
      </c>
      <c r="B60" s="7" t="s">
        <v>239</v>
      </c>
      <c r="C60" s="54"/>
      <c r="D60" s="54"/>
      <c r="E60" s="21">
        <v>45422</v>
      </c>
      <c r="F60" s="73">
        <v>12000000</v>
      </c>
      <c r="G60" s="20" t="s">
        <v>1300</v>
      </c>
      <c r="H60" s="21">
        <v>45404</v>
      </c>
      <c r="I60" s="20" t="s">
        <v>1301</v>
      </c>
      <c r="J60" s="21">
        <v>45427</v>
      </c>
      <c r="K60" s="62" t="s">
        <v>57</v>
      </c>
      <c r="L60" s="62" t="s">
        <v>57</v>
      </c>
      <c r="M60" s="21">
        <v>45427</v>
      </c>
      <c r="N60" s="62" t="s">
        <v>57</v>
      </c>
      <c r="O60" s="62" t="s">
        <v>57</v>
      </c>
      <c r="P60" s="55"/>
    </row>
    <row r="61" spans="1:16" ht="27.75" customHeight="1">
      <c r="A61" s="38" t="s">
        <v>1260</v>
      </c>
      <c r="B61" s="7" t="s">
        <v>239</v>
      </c>
      <c r="C61" s="54"/>
      <c r="D61" s="54"/>
      <c r="E61" s="21">
        <v>45422</v>
      </c>
      <c r="F61" s="62" t="s">
        <v>57</v>
      </c>
      <c r="G61" s="62" t="s">
        <v>57</v>
      </c>
      <c r="H61" s="62" t="s">
        <v>57</v>
      </c>
      <c r="I61" s="62" t="s">
        <v>57</v>
      </c>
      <c r="J61" s="62" t="s">
        <v>57</v>
      </c>
      <c r="K61" s="62" t="s">
        <v>57</v>
      </c>
      <c r="L61" s="62" t="s">
        <v>57</v>
      </c>
      <c r="M61" s="21">
        <v>45427</v>
      </c>
      <c r="N61" s="74">
        <v>45489</v>
      </c>
      <c r="O61" s="74">
        <v>45489</v>
      </c>
      <c r="P61" s="55"/>
    </row>
    <row r="62" spans="1:16" ht="27.75" customHeight="1">
      <c r="A62" s="38" t="s">
        <v>1258</v>
      </c>
      <c r="B62" s="7" t="s">
        <v>296</v>
      </c>
      <c r="C62" s="54"/>
      <c r="D62" s="54"/>
      <c r="E62" s="21">
        <v>45421</v>
      </c>
      <c r="F62" s="73">
        <v>10800000</v>
      </c>
      <c r="G62" s="20" t="s">
        <v>1302</v>
      </c>
      <c r="H62" s="21">
        <v>45404</v>
      </c>
      <c r="I62" s="62" t="s">
        <v>1303</v>
      </c>
      <c r="J62" s="21">
        <v>45428</v>
      </c>
      <c r="K62" s="62" t="s">
        <v>57</v>
      </c>
      <c r="L62" s="62" t="s">
        <v>57</v>
      </c>
      <c r="M62" s="21">
        <v>45428</v>
      </c>
      <c r="N62" s="62" t="s">
        <v>57</v>
      </c>
      <c r="O62" s="62" t="s">
        <v>57</v>
      </c>
      <c r="P62" s="55"/>
    </row>
    <row r="63" spans="1:16" ht="27.75" customHeight="1">
      <c r="A63" s="38" t="s">
        <v>1260</v>
      </c>
      <c r="B63" s="7" t="s">
        <v>296</v>
      </c>
      <c r="C63" s="54"/>
      <c r="D63" s="54"/>
      <c r="E63" s="21">
        <v>45421</v>
      </c>
      <c r="F63" s="62" t="s">
        <v>57</v>
      </c>
      <c r="G63" s="62" t="s">
        <v>57</v>
      </c>
      <c r="H63" s="62" t="s">
        <v>57</v>
      </c>
      <c r="I63" s="62" t="s">
        <v>57</v>
      </c>
      <c r="J63" s="62" t="s">
        <v>57</v>
      </c>
      <c r="K63" s="62" t="s">
        <v>57</v>
      </c>
      <c r="L63" s="62" t="s">
        <v>57</v>
      </c>
      <c r="M63" s="21">
        <v>45428</v>
      </c>
      <c r="N63" s="74">
        <v>45490</v>
      </c>
      <c r="O63" s="74">
        <v>45490</v>
      </c>
      <c r="P63" s="55"/>
    </row>
    <row r="64" spans="1:16" ht="27.75" customHeight="1">
      <c r="A64" s="38" t="s">
        <v>1258</v>
      </c>
      <c r="B64" s="7" t="s">
        <v>133</v>
      </c>
      <c r="C64" s="54"/>
      <c r="D64" s="54"/>
      <c r="E64" s="21">
        <v>45399</v>
      </c>
      <c r="F64" s="73">
        <v>11600000</v>
      </c>
      <c r="G64" s="20" t="s">
        <v>1304</v>
      </c>
      <c r="H64" s="21">
        <v>45383</v>
      </c>
      <c r="I64" s="20" t="s">
        <v>1305</v>
      </c>
      <c r="J64" s="21">
        <v>45412</v>
      </c>
      <c r="K64" s="62" t="s">
        <v>57</v>
      </c>
      <c r="L64" s="62" t="s">
        <v>57</v>
      </c>
      <c r="M64" s="21">
        <v>45412</v>
      </c>
      <c r="N64" s="62" t="s">
        <v>57</v>
      </c>
      <c r="O64" s="62" t="s">
        <v>57</v>
      </c>
      <c r="P64" s="55"/>
    </row>
    <row r="65" spans="1:16" ht="27.75" customHeight="1">
      <c r="A65" s="38" t="s">
        <v>1260</v>
      </c>
      <c r="B65" s="7" t="s">
        <v>133</v>
      </c>
      <c r="C65" s="54"/>
      <c r="D65" s="54"/>
      <c r="E65" s="21">
        <v>45399</v>
      </c>
      <c r="F65" s="62" t="s">
        <v>57</v>
      </c>
      <c r="G65" s="62" t="s">
        <v>57</v>
      </c>
      <c r="H65" s="62" t="s">
        <v>57</v>
      </c>
      <c r="I65" s="62" t="s">
        <v>57</v>
      </c>
      <c r="J65" s="62" t="s">
        <v>57</v>
      </c>
      <c r="K65" s="62" t="s">
        <v>57</v>
      </c>
      <c r="L65" s="62" t="s">
        <v>57</v>
      </c>
      <c r="M65" s="21">
        <v>45412</v>
      </c>
      <c r="N65" s="74">
        <v>45482</v>
      </c>
      <c r="O65" s="74">
        <v>45482</v>
      </c>
      <c r="P65" s="55"/>
    </row>
    <row r="66" spans="1:16" ht="27.75" customHeight="1">
      <c r="A66" s="38" t="s">
        <v>1258</v>
      </c>
      <c r="B66" s="7" t="s">
        <v>315</v>
      </c>
      <c r="C66" s="54"/>
      <c r="D66" s="54"/>
      <c r="E66" s="21">
        <v>45412</v>
      </c>
      <c r="F66" s="73">
        <v>13176000</v>
      </c>
      <c r="G66" s="20" t="s">
        <v>1306</v>
      </c>
      <c r="H66" s="21">
        <v>45404</v>
      </c>
      <c r="I66" s="20" t="s">
        <v>1307</v>
      </c>
      <c r="J66" s="21">
        <v>45415</v>
      </c>
      <c r="K66" s="62" t="s">
        <v>57</v>
      </c>
      <c r="L66" s="62" t="s">
        <v>57</v>
      </c>
      <c r="M66" s="21">
        <v>45418</v>
      </c>
      <c r="N66" s="62" t="s">
        <v>57</v>
      </c>
      <c r="O66" s="62" t="s">
        <v>57</v>
      </c>
      <c r="P66" s="55"/>
    </row>
    <row r="67" spans="1:16" ht="27.75" customHeight="1">
      <c r="A67" s="38" t="s">
        <v>1260</v>
      </c>
      <c r="B67" s="7" t="s">
        <v>315</v>
      </c>
      <c r="C67" s="54"/>
      <c r="D67" s="54"/>
      <c r="E67" s="21">
        <v>45412</v>
      </c>
      <c r="F67" s="62" t="s">
        <v>57</v>
      </c>
      <c r="G67" s="62" t="s">
        <v>57</v>
      </c>
      <c r="H67" s="62" t="s">
        <v>57</v>
      </c>
      <c r="I67" s="62" t="s">
        <v>57</v>
      </c>
      <c r="J67" s="62" t="s">
        <v>57</v>
      </c>
      <c r="K67" s="62" t="s">
        <v>57</v>
      </c>
      <c r="L67" s="62" t="s">
        <v>57</v>
      </c>
      <c r="M67" s="21">
        <v>45418</v>
      </c>
      <c r="N67" s="74">
        <v>45490</v>
      </c>
      <c r="O67" s="74">
        <v>45490</v>
      </c>
      <c r="P67" s="55"/>
    </row>
    <row r="68" spans="1:16" ht="27.75" customHeight="1">
      <c r="A68" s="38" t="s">
        <v>1258</v>
      </c>
      <c r="B68" s="7" t="s">
        <v>253</v>
      </c>
      <c r="C68" s="54"/>
      <c r="D68" s="54"/>
      <c r="E68" s="21">
        <v>45426</v>
      </c>
      <c r="F68" s="73">
        <v>12000000</v>
      </c>
      <c r="G68" s="20" t="s">
        <v>1308</v>
      </c>
      <c r="H68" s="21">
        <v>45404</v>
      </c>
      <c r="I68" s="20" t="s">
        <v>1309</v>
      </c>
      <c r="J68" s="21">
        <v>45427</v>
      </c>
      <c r="K68" s="62" t="s">
        <v>57</v>
      </c>
      <c r="L68" s="62" t="s">
        <v>57</v>
      </c>
      <c r="M68" s="21">
        <v>45427</v>
      </c>
      <c r="N68" s="62" t="s">
        <v>57</v>
      </c>
      <c r="O68" s="62" t="s">
        <v>57</v>
      </c>
      <c r="P68" s="55"/>
    </row>
    <row r="69" spans="1:16" ht="27.75" customHeight="1">
      <c r="A69" s="38" t="s">
        <v>1260</v>
      </c>
      <c r="B69" s="7" t="s">
        <v>253</v>
      </c>
      <c r="C69" s="54"/>
      <c r="D69" s="54"/>
      <c r="E69" s="21">
        <v>45426</v>
      </c>
      <c r="F69" s="62" t="s">
        <v>57</v>
      </c>
      <c r="G69" s="62" t="s">
        <v>57</v>
      </c>
      <c r="H69" s="62" t="s">
        <v>57</v>
      </c>
      <c r="I69" s="62" t="s">
        <v>57</v>
      </c>
      <c r="J69" s="62" t="s">
        <v>57</v>
      </c>
      <c r="K69" s="62" t="s">
        <v>57</v>
      </c>
      <c r="L69" s="62" t="s">
        <v>57</v>
      </c>
      <c r="M69" s="21">
        <v>45427</v>
      </c>
      <c r="N69" s="74">
        <v>45489</v>
      </c>
      <c r="O69" s="74">
        <v>45489</v>
      </c>
      <c r="P69" s="55"/>
    </row>
    <row r="70" spans="1:16" ht="27.75" customHeight="1">
      <c r="A70" s="38" t="s">
        <v>1258</v>
      </c>
      <c r="B70" s="7" t="s">
        <v>348</v>
      </c>
      <c r="C70" s="54"/>
      <c r="D70" s="54"/>
      <c r="E70" s="21">
        <v>45412</v>
      </c>
      <c r="F70" s="73">
        <v>13788234</v>
      </c>
      <c r="G70" s="20" t="s">
        <v>882</v>
      </c>
      <c r="H70" s="21">
        <v>45406</v>
      </c>
      <c r="I70" s="20" t="s">
        <v>1310</v>
      </c>
      <c r="J70" s="21">
        <v>45415</v>
      </c>
      <c r="K70" s="62" t="s">
        <v>57</v>
      </c>
      <c r="L70" s="62" t="s">
        <v>57</v>
      </c>
      <c r="M70" s="21">
        <v>45418</v>
      </c>
      <c r="N70" s="62" t="s">
        <v>57</v>
      </c>
      <c r="O70" s="62" t="s">
        <v>57</v>
      </c>
      <c r="P70" s="55"/>
    </row>
    <row r="71" spans="1:16" ht="27.75" customHeight="1">
      <c r="A71" s="38" t="s">
        <v>1260</v>
      </c>
      <c r="B71" s="7" t="s">
        <v>348</v>
      </c>
      <c r="C71" s="54"/>
      <c r="D71" s="54"/>
      <c r="E71" s="21">
        <v>45412</v>
      </c>
      <c r="F71" s="62" t="s">
        <v>57</v>
      </c>
      <c r="G71" s="62" t="s">
        <v>57</v>
      </c>
      <c r="H71" s="62" t="s">
        <v>57</v>
      </c>
      <c r="I71" s="62" t="s">
        <v>57</v>
      </c>
      <c r="J71" s="62" t="s">
        <v>57</v>
      </c>
      <c r="K71" s="62" t="s">
        <v>57</v>
      </c>
      <c r="L71" s="62" t="s">
        <v>57</v>
      </c>
      <c r="M71" s="21">
        <v>45418</v>
      </c>
      <c r="N71" s="74">
        <v>45491</v>
      </c>
      <c r="O71" s="74">
        <v>45491</v>
      </c>
      <c r="P71" s="55"/>
    </row>
    <row r="72" spans="1:16" ht="27.75" customHeight="1">
      <c r="A72" s="38" t="s">
        <v>1258</v>
      </c>
      <c r="B72" s="7" t="s">
        <v>266</v>
      </c>
      <c r="C72" s="54"/>
      <c r="D72" s="54"/>
      <c r="E72" s="21">
        <v>45419</v>
      </c>
      <c r="F72" s="73">
        <v>6343738</v>
      </c>
      <c r="G72" s="62" t="s">
        <v>1311</v>
      </c>
      <c r="H72" s="21">
        <v>45404</v>
      </c>
      <c r="I72" s="62" t="s">
        <v>1312</v>
      </c>
      <c r="J72" s="21">
        <v>45420</v>
      </c>
      <c r="K72" s="62" t="s">
        <v>57</v>
      </c>
      <c r="L72" s="62" t="s">
        <v>57</v>
      </c>
      <c r="M72" s="21">
        <v>45422</v>
      </c>
      <c r="N72" s="62" t="s">
        <v>57</v>
      </c>
      <c r="O72" s="62" t="s">
        <v>57</v>
      </c>
      <c r="P72" s="55"/>
    </row>
    <row r="73" spans="1:16" ht="27.75" customHeight="1">
      <c r="A73" s="38" t="s">
        <v>1260</v>
      </c>
      <c r="B73" s="7" t="s">
        <v>266</v>
      </c>
      <c r="C73" s="54"/>
      <c r="D73" s="54"/>
      <c r="E73" s="21">
        <v>45419</v>
      </c>
      <c r="F73" s="62" t="s">
        <v>57</v>
      </c>
      <c r="G73" s="62" t="s">
        <v>57</v>
      </c>
      <c r="H73" s="62" t="s">
        <v>57</v>
      </c>
      <c r="I73" s="62" t="s">
        <v>57</v>
      </c>
      <c r="J73" s="62" t="s">
        <v>57</v>
      </c>
      <c r="K73" s="62" t="s">
        <v>57</v>
      </c>
      <c r="L73" s="62" t="s">
        <v>57</v>
      </c>
      <c r="M73" s="21">
        <v>45422</v>
      </c>
      <c r="N73" s="74">
        <v>45489</v>
      </c>
      <c r="O73" s="74">
        <v>45489</v>
      </c>
      <c r="P73" s="55"/>
    </row>
    <row r="74" spans="1:16" ht="27.75" customHeight="1">
      <c r="A74" s="38" t="s">
        <v>1258</v>
      </c>
      <c r="B74" s="7" t="s">
        <v>345</v>
      </c>
      <c r="C74" s="54"/>
      <c r="D74" s="54"/>
      <c r="E74" s="21">
        <v>45422</v>
      </c>
      <c r="F74" s="73">
        <v>9600000</v>
      </c>
      <c r="G74" s="62" t="s">
        <v>1313</v>
      </c>
      <c r="H74" s="21">
        <v>45404</v>
      </c>
      <c r="I74" s="62" t="s">
        <v>1314</v>
      </c>
      <c r="J74" s="21">
        <v>45427</v>
      </c>
      <c r="K74" s="62" t="s">
        <v>57</v>
      </c>
      <c r="L74" s="62" t="s">
        <v>57</v>
      </c>
      <c r="M74" s="21">
        <v>45427</v>
      </c>
      <c r="N74" s="62" t="s">
        <v>57</v>
      </c>
      <c r="O74" s="62" t="s">
        <v>57</v>
      </c>
      <c r="P74" s="55"/>
    </row>
    <row r="75" spans="1:16" ht="27.75" customHeight="1">
      <c r="A75" s="38" t="s">
        <v>1260</v>
      </c>
      <c r="B75" s="7" t="s">
        <v>345</v>
      </c>
      <c r="C75" s="54"/>
      <c r="D75" s="54"/>
      <c r="E75" s="21">
        <v>45422</v>
      </c>
      <c r="F75" s="62" t="s">
        <v>57</v>
      </c>
      <c r="G75" s="62" t="s">
        <v>57</v>
      </c>
      <c r="H75" s="62" t="s">
        <v>57</v>
      </c>
      <c r="I75" s="62" t="s">
        <v>57</v>
      </c>
      <c r="J75" s="62" t="s">
        <v>57</v>
      </c>
      <c r="K75" s="62" t="s">
        <v>57</v>
      </c>
      <c r="L75" s="62" t="s">
        <v>57</v>
      </c>
      <c r="M75" s="21">
        <v>45427</v>
      </c>
      <c r="N75" s="74">
        <v>45491</v>
      </c>
      <c r="O75" s="74">
        <v>45491</v>
      </c>
      <c r="P75" s="55"/>
    </row>
    <row r="76" spans="1:16" ht="27.75" customHeight="1">
      <c r="A76" s="41" t="s">
        <v>1258</v>
      </c>
      <c r="B76" s="75" t="s">
        <v>343</v>
      </c>
      <c r="C76" s="54"/>
      <c r="D76" s="54"/>
      <c r="E76" s="21">
        <v>45411</v>
      </c>
      <c r="F76" s="73">
        <v>6343738</v>
      </c>
      <c r="G76" s="62" t="s">
        <v>840</v>
      </c>
      <c r="H76" s="21">
        <v>45404</v>
      </c>
      <c r="I76" s="62" t="s">
        <v>1315</v>
      </c>
      <c r="J76" s="21">
        <v>45415</v>
      </c>
      <c r="K76" s="62" t="s">
        <v>57</v>
      </c>
      <c r="L76" s="62" t="s">
        <v>57</v>
      </c>
      <c r="M76" s="21">
        <v>45418</v>
      </c>
      <c r="N76" s="62" t="s">
        <v>57</v>
      </c>
      <c r="O76" s="62" t="s">
        <v>57</v>
      </c>
      <c r="P76" s="55"/>
    </row>
    <row r="77" spans="1:16" ht="27.75" customHeight="1">
      <c r="A77" s="41" t="s">
        <v>1260</v>
      </c>
      <c r="B77" s="75" t="s">
        <v>343</v>
      </c>
      <c r="C77" s="54"/>
      <c r="D77" s="54"/>
      <c r="E77" s="21">
        <v>45411</v>
      </c>
      <c r="F77" s="62" t="s">
        <v>57</v>
      </c>
      <c r="G77" s="62" t="s">
        <v>57</v>
      </c>
      <c r="H77" s="62" t="s">
        <v>57</v>
      </c>
      <c r="I77" s="62" t="s">
        <v>57</v>
      </c>
      <c r="J77" s="62" t="s">
        <v>57</v>
      </c>
      <c r="K77" s="62" t="s">
        <v>57</v>
      </c>
      <c r="L77" s="62" t="s">
        <v>57</v>
      </c>
      <c r="M77" s="21">
        <v>45418</v>
      </c>
      <c r="N77" s="74">
        <v>45494</v>
      </c>
      <c r="O77" s="74">
        <v>45494</v>
      </c>
      <c r="P77" s="55"/>
    </row>
    <row r="78" spans="1:16" ht="27.75" customHeight="1">
      <c r="A78" s="41" t="s">
        <v>1258</v>
      </c>
      <c r="B78" s="75" t="s">
        <v>396</v>
      </c>
      <c r="C78" s="54"/>
      <c r="D78" s="54"/>
      <c r="E78" s="21">
        <v>45427</v>
      </c>
      <c r="F78" s="73">
        <v>24643852</v>
      </c>
      <c r="G78" s="62" t="s">
        <v>895</v>
      </c>
      <c r="H78" s="21">
        <v>45407</v>
      </c>
      <c r="I78" s="62" t="s">
        <v>1316</v>
      </c>
      <c r="J78" s="21">
        <v>45429</v>
      </c>
      <c r="K78" s="62" t="s">
        <v>57</v>
      </c>
      <c r="L78" s="62" t="s">
        <v>57</v>
      </c>
      <c r="M78" s="21">
        <v>45429</v>
      </c>
      <c r="N78" s="62" t="s">
        <v>57</v>
      </c>
      <c r="O78" s="62" t="s">
        <v>57</v>
      </c>
      <c r="P78" s="55"/>
    </row>
    <row r="79" spans="1:16" ht="27.75" customHeight="1">
      <c r="A79" s="41" t="s">
        <v>1260</v>
      </c>
      <c r="B79" s="75" t="s">
        <v>396</v>
      </c>
      <c r="C79" s="54"/>
      <c r="D79" s="54"/>
      <c r="E79" s="21">
        <v>45427</v>
      </c>
      <c r="F79" s="62" t="s">
        <v>57</v>
      </c>
      <c r="G79" s="62" t="s">
        <v>57</v>
      </c>
      <c r="H79" s="62" t="s">
        <v>57</v>
      </c>
      <c r="I79" s="62" t="s">
        <v>57</v>
      </c>
      <c r="J79" s="62" t="s">
        <v>57</v>
      </c>
      <c r="K79" s="62" t="s">
        <v>57</v>
      </c>
      <c r="L79" s="62" t="s">
        <v>57</v>
      </c>
      <c r="M79" s="21">
        <v>45429</v>
      </c>
      <c r="N79" s="74">
        <v>45492</v>
      </c>
      <c r="O79" s="74">
        <v>45492</v>
      </c>
      <c r="P79" s="55"/>
    </row>
    <row r="80" spans="1:16" ht="27.75" customHeight="1">
      <c r="A80" s="41" t="s">
        <v>1258</v>
      </c>
      <c r="B80" s="75" t="s">
        <v>67</v>
      </c>
      <c r="C80" s="54"/>
      <c r="D80" s="54"/>
      <c r="E80" s="21">
        <v>45412</v>
      </c>
      <c r="F80" s="73">
        <v>8518512</v>
      </c>
      <c r="G80" s="62" t="s">
        <v>1317</v>
      </c>
      <c r="H80" s="21">
        <v>45410</v>
      </c>
      <c r="I80" s="62" t="s">
        <v>1318</v>
      </c>
      <c r="J80" s="21">
        <v>45414</v>
      </c>
      <c r="K80" s="62" t="s">
        <v>57</v>
      </c>
      <c r="L80" s="62" t="s">
        <v>57</v>
      </c>
      <c r="M80" s="21">
        <v>45414</v>
      </c>
      <c r="N80" s="62" t="s">
        <v>57</v>
      </c>
      <c r="O80" s="62" t="s">
        <v>57</v>
      </c>
      <c r="P80" s="55"/>
    </row>
    <row r="81" spans="1:16" ht="27.75" customHeight="1">
      <c r="A81" s="41" t="s">
        <v>1260</v>
      </c>
      <c r="B81" s="75" t="s">
        <v>67</v>
      </c>
      <c r="C81" s="54"/>
      <c r="D81" s="54"/>
      <c r="E81" s="21">
        <v>45412</v>
      </c>
      <c r="F81" s="62" t="s">
        <v>57</v>
      </c>
      <c r="G81" s="62" t="s">
        <v>57</v>
      </c>
      <c r="H81" s="62" t="s">
        <v>57</v>
      </c>
      <c r="I81" s="62" t="s">
        <v>57</v>
      </c>
      <c r="J81" s="62" t="s">
        <v>57</v>
      </c>
      <c r="K81" s="62" t="s">
        <v>57</v>
      </c>
      <c r="L81" s="62" t="s">
        <v>57</v>
      </c>
      <c r="M81" s="21">
        <v>45414</v>
      </c>
      <c r="N81" s="74">
        <v>45476</v>
      </c>
      <c r="O81" s="74">
        <v>45476</v>
      </c>
      <c r="P81" s="55"/>
    </row>
    <row r="82" spans="1:16" ht="27.75" customHeight="1">
      <c r="A82" s="41" t="s">
        <v>1258</v>
      </c>
      <c r="B82" s="70" t="s">
        <v>383</v>
      </c>
      <c r="C82" s="54"/>
      <c r="D82" s="54"/>
      <c r="E82" s="21">
        <v>45419</v>
      </c>
      <c r="F82" s="73">
        <v>11600000</v>
      </c>
      <c r="G82" s="62" t="s">
        <v>1319</v>
      </c>
      <c r="H82" s="21">
        <v>45415</v>
      </c>
      <c r="I82" s="20" t="s">
        <v>1320</v>
      </c>
      <c r="J82" s="21">
        <v>45422</v>
      </c>
      <c r="K82" s="62" t="s">
        <v>57</v>
      </c>
      <c r="L82" s="62" t="s">
        <v>57</v>
      </c>
      <c r="M82" s="21">
        <v>45419</v>
      </c>
      <c r="N82" s="62" t="s">
        <v>57</v>
      </c>
      <c r="O82" s="62" t="s">
        <v>57</v>
      </c>
      <c r="P82" s="55"/>
    </row>
    <row r="83" spans="1:16" ht="27.75" customHeight="1">
      <c r="A83" s="41" t="s">
        <v>1260</v>
      </c>
      <c r="B83" s="70" t="s">
        <v>383</v>
      </c>
      <c r="C83" s="54"/>
      <c r="D83" s="54"/>
      <c r="E83" s="21">
        <v>45419</v>
      </c>
      <c r="F83" s="62" t="s">
        <v>57</v>
      </c>
      <c r="G83" s="62" t="s">
        <v>57</v>
      </c>
      <c r="H83" s="62" t="s">
        <v>57</v>
      </c>
      <c r="I83" s="62" t="s">
        <v>57</v>
      </c>
      <c r="J83" s="62" t="s">
        <v>57</v>
      </c>
      <c r="K83" s="62" t="s">
        <v>57</v>
      </c>
      <c r="L83" s="62" t="s">
        <v>57</v>
      </c>
      <c r="M83" s="21">
        <v>45419</v>
      </c>
      <c r="N83" s="74">
        <v>45494</v>
      </c>
      <c r="O83" s="74">
        <v>45494</v>
      </c>
      <c r="P83" s="55"/>
    </row>
    <row r="84" spans="1:16" ht="27.75" customHeight="1">
      <c r="A84" s="41" t="s">
        <v>1258</v>
      </c>
      <c r="B84" s="70" t="s">
        <v>361</v>
      </c>
      <c r="C84" s="54"/>
      <c r="D84" s="54"/>
      <c r="E84" s="21">
        <v>45422</v>
      </c>
      <c r="F84" s="73">
        <v>11600000</v>
      </c>
      <c r="G84" s="62" t="s">
        <v>1321</v>
      </c>
      <c r="H84" s="21">
        <v>45415</v>
      </c>
      <c r="I84" s="62" t="s">
        <v>1322</v>
      </c>
      <c r="J84" s="21">
        <v>45428</v>
      </c>
      <c r="K84" s="62" t="s">
        <v>57</v>
      </c>
      <c r="L84" s="62" t="s">
        <v>57</v>
      </c>
      <c r="M84" s="21">
        <v>45428</v>
      </c>
      <c r="N84" s="62" t="s">
        <v>57</v>
      </c>
      <c r="O84" s="62" t="s">
        <v>57</v>
      </c>
      <c r="P84" s="55"/>
    </row>
    <row r="85" spans="1:16" ht="27.75" customHeight="1">
      <c r="A85" s="41" t="s">
        <v>1260</v>
      </c>
      <c r="B85" s="70" t="s">
        <v>361</v>
      </c>
      <c r="C85" s="54"/>
      <c r="D85" s="54"/>
      <c r="E85" s="21">
        <v>45422</v>
      </c>
      <c r="F85" s="62" t="s">
        <v>57</v>
      </c>
      <c r="G85" s="62" t="s">
        <v>57</v>
      </c>
      <c r="H85" s="62" t="s">
        <v>57</v>
      </c>
      <c r="I85" s="62" t="s">
        <v>57</v>
      </c>
      <c r="J85" s="62" t="s">
        <v>57</v>
      </c>
      <c r="K85" s="62" t="s">
        <v>57</v>
      </c>
      <c r="L85" s="62" t="s">
        <v>57</v>
      </c>
      <c r="M85" s="21">
        <v>45428</v>
      </c>
      <c r="N85" s="74">
        <v>45494</v>
      </c>
      <c r="O85" s="74">
        <v>45494</v>
      </c>
      <c r="P85" s="55"/>
    </row>
    <row r="86" spans="1:16" ht="27.75" customHeight="1">
      <c r="A86" s="41" t="s">
        <v>1258</v>
      </c>
      <c r="B86" s="70" t="s">
        <v>381</v>
      </c>
      <c r="C86" s="54"/>
      <c r="D86" s="54"/>
      <c r="E86" s="21">
        <v>45420</v>
      </c>
      <c r="F86" s="73">
        <v>13176000</v>
      </c>
      <c r="G86" s="62" t="s">
        <v>1323</v>
      </c>
      <c r="H86" s="21">
        <v>45415</v>
      </c>
      <c r="I86" s="62" t="s">
        <v>1324</v>
      </c>
      <c r="J86" s="21">
        <v>45422</v>
      </c>
      <c r="K86" s="62" t="s">
        <v>57</v>
      </c>
      <c r="L86" s="62" t="s">
        <v>57</v>
      </c>
      <c r="M86" s="21">
        <v>45426</v>
      </c>
      <c r="N86" s="62" t="s">
        <v>57</v>
      </c>
      <c r="O86" s="62" t="s">
        <v>57</v>
      </c>
      <c r="P86" s="55"/>
    </row>
    <row r="87" spans="1:16" ht="27.75" customHeight="1">
      <c r="A87" s="41" t="s">
        <v>1260</v>
      </c>
      <c r="B87" s="70" t="s">
        <v>381</v>
      </c>
      <c r="C87" s="54"/>
      <c r="D87" s="54"/>
      <c r="E87" s="21">
        <v>45420</v>
      </c>
      <c r="F87" s="62" t="s">
        <v>57</v>
      </c>
      <c r="G87" s="62" t="s">
        <v>57</v>
      </c>
      <c r="H87" s="62" t="s">
        <v>57</v>
      </c>
      <c r="I87" s="62" t="s">
        <v>57</v>
      </c>
      <c r="J87" s="62" t="s">
        <v>57</v>
      </c>
      <c r="K87" s="62" t="s">
        <v>57</v>
      </c>
      <c r="L87" s="62" t="s">
        <v>57</v>
      </c>
      <c r="M87" s="21">
        <v>45426</v>
      </c>
      <c r="N87" s="74">
        <v>45494</v>
      </c>
      <c r="O87" s="74">
        <v>45494</v>
      </c>
      <c r="P87" s="55"/>
    </row>
    <row r="88" spans="1:16" ht="27.75" customHeight="1">
      <c r="A88" s="41" t="s">
        <v>1258</v>
      </c>
      <c r="B88" s="70" t="s">
        <v>373</v>
      </c>
      <c r="C88" s="54"/>
      <c r="D88" s="54"/>
      <c r="E88" s="21">
        <v>45423</v>
      </c>
      <c r="F88" s="73">
        <v>11600000</v>
      </c>
      <c r="G88" s="62" t="s">
        <v>1325</v>
      </c>
      <c r="H88" s="21">
        <v>45415</v>
      </c>
      <c r="I88" s="62" t="s">
        <v>1326</v>
      </c>
      <c r="J88" s="21">
        <v>45428</v>
      </c>
      <c r="K88" s="62" t="s">
        <v>57</v>
      </c>
      <c r="L88" s="62" t="s">
        <v>57</v>
      </c>
      <c r="M88" s="21">
        <v>45428</v>
      </c>
      <c r="N88" s="62" t="s">
        <v>57</v>
      </c>
      <c r="O88" s="62" t="s">
        <v>57</v>
      </c>
      <c r="P88" s="55"/>
    </row>
    <row r="89" spans="1:16" ht="27.75" customHeight="1">
      <c r="A89" s="41" t="s">
        <v>1260</v>
      </c>
      <c r="B89" s="70" t="s">
        <v>373</v>
      </c>
      <c r="C89" s="54"/>
      <c r="D89" s="54"/>
      <c r="E89" s="21">
        <v>45423</v>
      </c>
      <c r="F89" s="62" t="s">
        <v>57</v>
      </c>
      <c r="G89" s="62" t="s">
        <v>57</v>
      </c>
      <c r="H89" s="62" t="s">
        <v>57</v>
      </c>
      <c r="I89" s="62" t="s">
        <v>57</v>
      </c>
      <c r="J89" s="62" t="s">
        <v>57</v>
      </c>
      <c r="K89" s="62" t="s">
        <v>57</v>
      </c>
      <c r="L89" s="62" t="s">
        <v>57</v>
      </c>
      <c r="M89" s="21">
        <v>45428</v>
      </c>
      <c r="N89" s="74">
        <v>45494</v>
      </c>
      <c r="O89" s="74">
        <v>45494</v>
      </c>
      <c r="P89" s="55"/>
    </row>
    <row r="90" spans="1:16" ht="27.75" customHeight="1">
      <c r="A90" s="41" t="s">
        <v>1258</v>
      </c>
      <c r="B90" s="70" t="s">
        <v>456</v>
      </c>
      <c r="C90" s="54"/>
      <c r="D90" s="54"/>
      <c r="E90" s="21">
        <v>45419</v>
      </c>
      <c r="F90" s="73">
        <v>4705314</v>
      </c>
      <c r="G90" s="62" t="s">
        <v>887</v>
      </c>
      <c r="H90" s="21">
        <v>45407</v>
      </c>
      <c r="I90" s="62" t="s">
        <v>1327</v>
      </c>
      <c r="J90" s="21">
        <v>45422</v>
      </c>
      <c r="K90" s="62" t="s">
        <v>57</v>
      </c>
      <c r="L90" s="62" t="s">
        <v>57</v>
      </c>
      <c r="M90" s="21">
        <v>45422</v>
      </c>
      <c r="N90" s="62" t="s">
        <v>57</v>
      </c>
      <c r="O90" s="62" t="s">
        <v>57</v>
      </c>
      <c r="P90" s="55"/>
    </row>
    <row r="91" spans="1:16" ht="27.75" customHeight="1">
      <c r="A91" s="41" t="s">
        <v>1260</v>
      </c>
      <c r="B91" s="70" t="s">
        <v>456</v>
      </c>
      <c r="C91" s="54"/>
      <c r="D91" s="54"/>
      <c r="E91" s="21">
        <v>45419</v>
      </c>
      <c r="F91" s="62" t="s">
        <v>57</v>
      </c>
      <c r="G91" s="62" t="s">
        <v>57</v>
      </c>
      <c r="H91" s="62" t="s">
        <v>57</v>
      </c>
      <c r="I91" s="62" t="s">
        <v>57</v>
      </c>
      <c r="J91" s="62" t="s">
        <v>57</v>
      </c>
      <c r="K91" s="62" t="s">
        <v>57</v>
      </c>
      <c r="L91" s="62" t="s">
        <v>57</v>
      </c>
      <c r="M91" s="21">
        <v>45422</v>
      </c>
      <c r="N91" s="74">
        <v>45496</v>
      </c>
      <c r="O91" s="74">
        <v>45496</v>
      </c>
      <c r="P91" s="55"/>
    </row>
    <row r="92" spans="1:16" ht="27.75" customHeight="1">
      <c r="A92" s="41" t="s">
        <v>1258</v>
      </c>
      <c r="B92" s="76" t="s">
        <v>480</v>
      </c>
      <c r="C92" s="54"/>
      <c r="D92" s="54"/>
      <c r="E92" s="21">
        <v>45425</v>
      </c>
      <c r="F92" s="73">
        <v>11600000</v>
      </c>
      <c r="G92" s="62" t="s">
        <v>1328</v>
      </c>
      <c r="H92" s="21">
        <v>45415</v>
      </c>
      <c r="I92" s="62" t="s">
        <v>1329</v>
      </c>
      <c r="J92" s="21">
        <v>45428</v>
      </c>
      <c r="K92" s="62" t="s">
        <v>57</v>
      </c>
      <c r="L92" s="62" t="s">
        <v>57</v>
      </c>
      <c r="M92" s="21">
        <v>45428</v>
      </c>
      <c r="N92" s="62" t="s">
        <v>57</v>
      </c>
      <c r="O92" s="62" t="s">
        <v>57</v>
      </c>
      <c r="P92" s="55"/>
    </row>
    <row r="93" spans="1:16" ht="27.75" customHeight="1">
      <c r="A93" s="41" t="s">
        <v>1260</v>
      </c>
      <c r="B93" s="76" t="s">
        <v>480</v>
      </c>
      <c r="C93" s="54"/>
      <c r="D93" s="54"/>
      <c r="E93" s="21">
        <v>45425</v>
      </c>
      <c r="F93" s="62" t="s">
        <v>57</v>
      </c>
      <c r="G93" s="62" t="s">
        <v>57</v>
      </c>
      <c r="H93" s="62" t="s">
        <v>57</v>
      </c>
      <c r="I93" s="62" t="s">
        <v>57</v>
      </c>
      <c r="J93" s="62" t="s">
        <v>57</v>
      </c>
      <c r="K93" s="62" t="s">
        <v>57</v>
      </c>
      <c r="L93" s="62" t="s">
        <v>57</v>
      </c>
      <c r="M93" s="21">
        <v>45428</v>
      </c>
      <c r="N93" s="74">
        <v>45496</v>
      </c>
      <c r="O93" s="74">
        <v>45496</v>
      </c>
      <c r="P93" s="55"/>
    </row>
    <row r="94" spans="1:16" ht="27.75" customHeight="1">
      <c r="A94" s="41" t="s">
        <v>1258</v>
      </c>
      <c r="B94" s="70" t="s">
        <v>410</v>
      </c>
      <c r="C94" s="54"/>
      <c r="D94" s="54"/>
      <c r="E94" s="21">
        <v>45428</v>
      </c>
      <c r="F94" s="73">
        <v>13176000</v>
      </c>
      <c r="G94" s="62" t="s">
        <v>1330</v>
      </c>
      <c r="H94" s="21">
        <v>45415</v>
      </c>
      <c r="I94" s="62" t="s">
        <v>1331</v>
      </c>
      <c r="J94" s="21">
        <v>45432</v>
      </c>
      <c r="K94" s="62" t="s">
        <v>57</v>
      </c>
      <c r="L94" s="62" t="s">
        <v>57</v>
      </c>
      <c r="M94" s="21">
        <v>45432</v>
      </c>
      <c r="N94" s="62" t="s">
        <v>57</v>
      </c>
      <c r="O94" s="62" t="s">
        <v>57</v>
      </c>
      <c r="P94" s="55"/>
    </row>
    <row r="95" spans="1:16" ht="27.75" customHeight="1">
      <c r="A95" s="41" t="s">
        <v>1260</v>
      </c>
      <c r="B95" s="70" t="s">
        <v>410</v>
      </c>
      <c r="C95" s="54"/>
      <c r="D95" s="54"/>
      <c r="E95" s="21">
        <v>45428</v>
      </c>
      <c r="F95" s="62" t="s">
        <v>57</v>
      </c>
      <c r="G95" s="62" t="s">
        <v>57</v>
      </c>
      <c r="H95" s="62" t="s">
        <v>57</v>
      </c>
      <c r="I95" s="62" t="s">
        <v>57</v>
      </c>
      <c r="J95" s="62" t="s">
        <v>57</v>
      </c>
      <c r="K95" s="62" t="s">
        <v>57</v>
      </c>
      <c r="L95" s="62" t="s">
        <v>57</v>
      </c>
      <c r="M95" s="21">
        <v>45432</v>
      </c>
      <c r="N95" s="74">
        <v>45496</v>
      </c>
      <c r="O95" s="74">
        <v>45496</v>
      </c>
      <c r="P95" s="55"/>
    </row>
    <row r="96" spans="1:16" ht="27.75" customHeight="1">
      <c r="A96" s="41" t="s">
        <v>1258</v>
      </c>
      <c r="B96" s="70" t="s">
        <v>489</v>
      </c>
      <c r="C96" s="54"/>
      <c r="D96" s="54"/>
      <c r="E96" s="21">
        <v>45427</v>
      </c>
      <c r="F96" s="73">
        <v>13176000</v>
      </c>
      <c r="G96" s="62" t="s">
        <v>1332</v>
      </c>
      <c r="H96" s="21">
        <v>45415</v>
      </c>
      <c r="I96" s="62" t="s">
        <v>1333</v>
      </c>
      <c r="J96" s="21">
        <v>45432</v>
      </c>
      <c r="K96" s="62" t="s">
        <v>57</v>
      </c>
      <c r="L96" s="62" t="s">
        <v>57</v>
      </c>
      <c r="M96" s="21">
        <v>45432</v>
      </c>
      <c r="N96" s="62" t="s">
        <v>57</v>
      </c>
      <c r="O96" s="62" t="s">
        <v>57</v>
      </c>
      <c r="P96" s="55"/>
    </row>
    <row r="97" spans="1:16" ht="27.75" customHeight="1">
      <c r="A97" s="41" t="s">
        <v>1260</v>
      </c>
      <c r="B97" s="70" t="s">
        <v>489</v>
      </c>
      <c r="C97" s="54"/>
      <c r="D97" s="54"/>
      <c r="E97" s="21">
        <v>45427</v>
      </c>
      <c r="F97" s="62" t="s">
        <v>57</v>
      </c>
      <c r="G97" s="62" t="s">
        <v>57</v>
      </c>
      <c r="H97" s="62" t="s">
        <v>57</v>
      </c>
      <c r="I97" s="62" t="s">
        <v>57</v>
      </c>
      <c r="J97" s="62" t="s">
        <v>57</v>
      </c>
      <c r="K97" s="62" t="s">
        <v>57</v>
      </c>
      <c r="L97" s="62" t="s">
        <v>57</v>
      </c>
      <c r="M97" s="21">
        <v>45432</v>
      </c>
      <c r="N97" s="74">
        <v>45496</v>
      </c>
      <c r="O97" s="74">
        <v>45496</v>
      </c>
      <c r="P97" s="55"/>
    </row>
    <row r="98" spans="1:16" ht="27.75" customHeight="1">
      <c r="A98" s="41" t="s">
        <v>1258</v>
      </c>
      <c r="B98" s="70" t="s">
        <v>405</v>
      </c>
      <c r="C98" s="54"/>
      <c r="D98" s="54"/>
      <c r="E98" s="21">
        <v>45425</v>
      </c>
      <c r="F98" s="73">
        <v>7000000</v>
      </c>
      <c r="G98" s="62" t="s">
        <v>1334</v>
      </c>
      <c r="H98" s="21">
        <v>45412</v>
      </c>
      <c r="I98" s="62" t="s">
        <v>1335</v>
      </c>
      <c r="J98" s="21">
        <v>45428</v>
      </c>
      <c r="K98" s="62" t="s">
        <v>57</v>
      </c>
      <c r="L98" s="62" t="s">
        <v>57</v>
      </c>
      <c r="M98" s="21">
        <v>45428</v>
      </c>
      <c r="N98" s="62" t="s">
        <v>57</v>
      </c>
      <c r="O98" s="62" t="s">
        <v>57</v>
      </c>
      <c r="P98" s="55"/>
    </row>
    <row r="99" spans="1:16" ht="27.75" customHeight="1">
      <c r="A99" s="41" t="s">
        <v>1260</v>
      </c>
      <c r="B99" s="70" t="s">
        <v>405</v>
      </c>
      <c r="C99" s="54"/>
      <c r="D99" s="54"/>
      <c r="E99" s="21">
        <v>45429</v>
      </c>
      <c r="F99" s="62" t="s">
        <v>57</v>
      </c>
      <c r="G99" s="62" t="s">
        <v>57</v>
      </c>
      <c r="H99" s="62" t="s">
        <v>57</v>
      </c>
      <c r="I99" s="62" t="s">
        <v>57</v>
      </c>
      <c r="J99" s="62" t="s">
        <v>57</v>
      </c>
      <c r="K99" s="62" t="s">
        <v>57</v>
      </c>
      <c r="L99" s="62" t="s">
        <v>57</v>
      </c>
      <c r="M99" s="21">
        <v>45434</v>
      </c>
      <c r="N99" s="74">
        <v>45494</v>
      </c>
      <c r="O99" s="74">
        <v>45494</v>
      </c>
      <c r="P99" s="55"/>
    </row>
    <row r="100" spans="1:16" ht="27.75" customHeight="1">
      <c r="A100" s="41" t="s">
        <v>1263</v>
      </c>
      <c r="B100" s="77" t="s">
        <v>782</v>
      </c>
      <c r="C100" s="54"/>
      <c r="D100" s="54"/>
      <c r="E100" s="21">
        <v>45399</v>
      </c>
      <c r="F100" s="62" t="s">
        <v>57</v>
      </c>
      <c r="G100" s="62" t="s">
        <v>57</v>
      </c>
      <c r="H100" s="62" t="s">
        <v>57</v>
      </c>
      <c r="I100" s="62" t="s">
        <v>57</v>
      </c>
      <c r="J100" s="62" t="s">
        <v>57</v>
      </c>
      <c r="K100" s="62" t="s">
        <v>57</v>
      </c>
      <c r="L100" s="62" t="s">
        <v>57</v>
      </c>
      <c r="M100" s="21">
        <v>45400</v>
      </c>
      <c r="N100" s="62" t="s">
        <v>57</v>
      </c>
      <c r="O100" s="62" t="s">
        <v>57</v>
      </c>
      <c r="P100" s="55"/>
    </row>
    <row r="101" spans="1:16" ht="27.75" customHeight="1">
      <c r="A101" s="41" t="s">
        <v>1258</v>
      </c>
      <c r="B101" s="70" t="s">
        <v>119</v>
      </c>
      <c r="C101" s="54"/>
      <c r="D101" s="54"/>
      <c r="E101" s="21">
        <v>45400</v>
      </c>
      <c r="F101" s="73">
        <v>9035578</v>
      </c>
      <c r="G101" s="62" t="s">
        <v>1336</v>
      </c>
      <c r="H101" s="21">
        <v>45397</v>
      </c>
      <c r="I101" s="62" t="s">
        <v>1239</v>
      </c>
      <c r="J101" s="21">
        <v>45401</v>
      </c>
      <c r="K101" s="62" t="s">
        <v>57</v>
      </c>
      <c r="L101" s="62" t="s">
        <v>57</v>
      </c>
      <c r="M101" s="21">
        <v>45401</v>
      </c>
      <c r="N101" s="62" t="s">
        <v>57</v>
      </c>
      <c r="O101" s="62" t="s">
        <v>57</v>
      </c>
      <c r="P101" s="55"/>
    </row>
    <row r="102" spans="1:16" ht="27.75" customHeight="1">
      <c r="A102" s="41" t="s">
        <v>1260</v>
      </c>
      <c r="B102" s="77" t="s">
        <v>119</v>
      </c>
      <c r="C102" s="54"/>
      <c r="D102" s="54"/>
      <c r="E102" s="21">
        <v>45400</v>
      </c>
      <c r="F102" s="62" t="s">
        <v>57</v>
      </c>
      <c r="G102" s="62" t="s">
        <v>57</v>
      </c>
      <c r="H102" s="62" t="s">
        <v>57</v>
      </c>
      <c r="I102" s="62" t="s">
        <v>57</v>
      </c>
      <c r="J102" s="62" t="s">
        <v>57</v>
      </c>
      <c r="K102" s="62" t="s">
        <v>57</v>
      </c>
      <c r="L102" s="62" t="s">
        <v>57</v>
      </c>
      <c r="M102" s="21">
        <v>45401</v>
      </c>
      <c r="N102" s="74">
        <v>45482</v>
      </c>
      <c r="O102" s="74">
        <v>45482</v>
      </c>
      <c r="P102" s="55"/>
    </row>
    <row r="103" spans="1:16" ht="27.75" customHeight="1">
      <c r="A103" s="41" t="s">
        <v>1258</v>
      </c>
      <c r="B103" s="70" t="s">
        <v>306</v>
      </c>
      <c r="C103" s="54"/>
      <c r="D103" s="54"/>
      <c r="E103" s="21">
        <v>45400</v>
      </c>
      <c r="F103" s="73">
        <v>8518512</v>
      </c>
      <c r="G103" s="62" t="s">
        <v>1337</v>
      </c>
      <c r="H103" s="21">
        <v>45397</v>
      </c>
      <c r="I103" s="62" t="s">
        <v>1242</v>
      </c>
      <c r="J103" s="21">
        <v>45401</v>
      </c>
      <c r="K103" s="62" t="s">
        <v>57</v>
      </c>
      <c r="L103" s="62" t="s">
        <v>57</v>
      </c>
      <c r="M103" s="21">
        <v>45401</v>
      </c>
      <c r="N103" s="62" t="s">
        <v>57</v>
      </c>
      <c r="O103" s="62" t="s">
        <v>57</v>
      </c>
      <c r="P103" s="55"/>
    </row>
    <row r="104" spans="1:16" ht="27.75" customHeight="1">
      <c r="A104" s="41" t="s">
        <v>1260</v>
      </c>
      <c r="B104" s="77" t="s">
        <v>306</v>
      </c>
      <c r="C104" s="54"/>
      <c r="D104" s="54"/>
      <c r="E104" s="21">
        <v>45400</v>
      </c>
      <c r="F104" s="62" t="s">
        <v>57</v>
      </c>
      <c r="G104" s="62" t="s">
        <v>57</v>
      </c>
      <c r="H104" s="62" t="s">
        <v>57</v>
      </c>
      <c r="I104" s="62" t="s">
        <v>57</v>
      </c>
      <c r="J104" s="62" t="s">
        <v>57</v>
      </c>
      <c r="K104" s="62" t="s">
        <v>57</v>
      </c>
      <c r="L104" s="62" t="s">
        <v>57</v>
      </c>
      <c r="M104" s="21">
        <v>45401</v>
      </c>
      <c r="N104" s="74">
        <v>45489</v>
      </c>
      <c r="O104" s="74">
        <v>45489</v>
      </c>
      <c r="P104" s="55"/>
    </row>
    <row r="105" spans="1:16" ht="27.75" customHeight="1">
      <c r="A105" s="41" t="s">
        <v>1258</v>
      </c>
      <c r="B105" s="77" t="s">
        <v>100</v>
      </c>
      <c r="C105" s="54"/>
      <c r="D105" s="54"/>
      <c r="E105" s="21">
        <v>45415</v>
      </c>
      <c r="F105" s="73">
        <v>14642142</v>
      </c>
      <c r="G105" s="62" t="s">
        <v>1338</v>
      </c>
      <c r="H105" s="21">
        <v>45397</v>
      </c>
      <c r="I105" s="62" t="s">
        <v>1339</v>
      </c>
      <c r="J105" s="21">
        <v>45414</v>
      </c>
      <c r="K105" s="62" t="s">
        <v>57</v>
      </c>
      <c r="L105" s="62" t="s">
        <v>57</v>
      </c>
      <c r="M105" s="21">
        <v>45419</v>
      </c>
      <c r="N105" s="62" t="s">
        <v>57</v>
      </c>
      <c r="O105" s="62" t="s">
        <v>57</v>
      </c>
      <c r="P105" s="55"/>
    </row>
    <row r="106" spans="1:16" ht="27.75" customHeight="1">
      <c r="A106" s="41" t="s">
        <v>1260</v>
      </c>
      <c r="B106" s="77" t="s">
        <v>100</v>
      </c>
      <c r="C106" s="54"/>
      <c r="D106" s="54"/>
      <c r="E106" s="21">
        <v>45415</v>
      </c>
      <c r="F106" s="62" t="s">
        <v>57</v>
      </c>
      <c r="G106" s="62" t="s">
        <v>57</v>
      </c>
      <c r="H106" s="62" t="s">
        <v>57</v>
      </c>
      <c r="I106" s="62" t="s">
        <v>57</v>
      </c>
      <c r="J106" s="62" t="s">
        <v>57</v>
      </c>
      <c r="K106" s="62" t="s">
        <v>57</v>
      </c>
      <c r="L106" s="62" t="s">
        <v>57</v>
      </c>
      <c r="M106" s="21">
        <v>45419</v>
      </c>
      <c r="N106" s="74">
        <v>45481</v>
      </c>
      <c r="O106" s="74">
        <v>45481</v>
      </c>
      <c r="P106" s="55"/>
    </row>
    <row r="107" spans="1:16" ht="27.75" customHeight="1">
      <c r="A107" s="41" t="s">
        <v>1258</v>
      </c>
      <c r="B107" s="77" t="s">
        <v>95</v>
      </c>
      <c r="C107" s="54"/>
      <c r="D107" s="54"/>
      <c r="E107" s="21">
        <v>45415</v>
      </c>
      <c r="F107" s="73">
        <v>10000000</v>
      </c>
      <c r="G107" s="62" t="s">
        <v>819</v>
      </c>
      <c r="H107" s="21">
        <v>45397</v>
      </c>
      <c r="I107" s="62" t="s">
        <v>1340</v>
      </c>
      <c r="J107" s="21">
        <v>45419</v>
      </c>
      <c r="K107" s="62" t="s">
        <v>57</v>
      </c>
      <c r="L107" s="62" t="s">
        <v>57</v>
      </c>
      <c r="M107" s="21">
        <v>45419</v>
      </c>
      <c r="N107" s="62" t="s">
        <v>57</v>
      </c>
      <c r="O107" s="62" t="s">
        <v>57</v>
      </c>
      <c r="P107" s="55"/>
    </row>
    <row r="108" spans="1:16" ht="27.75" customHeight="1">
      <c r="A108" s="41" t="s">
        <v>1260</v>
      </c>
      <c r="B108" s="77" t="s">
        <v>95</v>
      </c>
      <c r="C108" s="54"/>
      <c r="D108" s="54"/>
      <c r="E108" s="21">
        <v>45415</v>
      </c>
      <c r="F108" s="62" t="s">
        <v>57</v>
      </c>
      <c r="G108" s="62" t="s">
        <v>57</v>
      </c>
      <c r="H108" s="62" t="s">
        <v>57</v>
      </c>
      <c r="I108" s="62" t="s">
        <v>57</v>
      </c>
      <c r="J108" s="62" t="s">
        <v>57</v>
      </c>
      <c r="K108" s="62" t="s">
        <v>57</v>
      </c>
      <c r="L108" s="62" t="s">
        <v>57</v>
      </c>
      <c r="M108" s="21">
        <v>45419</v>
      </c>
      <c r="N108" s="74">
        <v>45481</v>
      </c>
      <c r="O108" s="74">
        <v>45481</v>
      </c>
      <c r="P108" s="55"/>
    </row>
    <row r="109" spans="1:16" ht="27.75" customHeight="1">
      <c r="A109" s="41" t="s">
        <v>1258</v>
      </c>
      <c r="B109" s="77" t="s">
        <v>181</v>
      </c>
      <c r="C109" s="54"/>
      <c r="D109" s="54"/>
      <c r="E109" s="21">
        <v>45406</v>
      </c>
      <c r="F109" s="73">
        <v>6343738</v>
      </c>
      <c r="G109" s="62" t="s">
        <v>816</v>
      </c>
      <c r="H109" s="21">
        <v>45397</v>
      </c>
      <c r="I109" s="62" t="s">
        <v>1341</v>
      </c>
      <c r="J109" s="21">
        <v>45411</v>
      </c>
      <c r="K109" s="62" t="s">
        <v>57</v>
      </c>
      <c r="L109" s="62" t="s">
        <v>57</v>
      </c>
      <c r="M109" s="21">
        <v>45412</v>
      </c>
      <c r="N109" s="62" t="s">
        <v>57</v>
      </c>
      <c r="O109" s="62" t="s">
        <v>57</v>
      </c>
      <c r="P109" s="55"/>
    </row>
    <row r="110" spans="1:16" ht="27.75" customHeight="1">
      <c r="A110" s="41" t="s">
        <v>1260</v>
      </c>
      <c r="B110" s="77" t="s">
        <v>181</v>
      </c>
      <c r="C110" s="54"/>
      <c r="D110" s="54"/>
      <c r="E110" s="21">
        <v>45406</v>
      </c>
      <c r="F110" s="62" t="s">
        <v>57</v>
      </c>
      <c r="G110" s="62" t="s">
        <v>57</v>
      </c>
      <c r="H110" s="62" t="s">
        <v>57</v>
      </c>
      <c r="I110" s="62" t="s">
        <v>57</v>
      </c>
      <c r="J110" s="62" t="s">
        <v>57</v>
      </c>
      <c r="K110" s="62" t="s">
        <v>57</v>
      </c>
      <c r="L110" s="62" t="s">
        <v>57</v>
      </c>
      <c r="M110" s="21">
        <v>45412</v>
      </c>
      <c r="N110" s="74">
        <v>45487</v>
      </c>
      <c r="O110" s="74">
        <v>45487</v>
      </c>
      <c r="P110" s="55"/>
    </row>
    <row r="111" spans="1:16" ht="27.75" customHeight="1">
      <c r="A111" s="41" t="s">
        <v>1258</v>
      </c>
      <c r="B111" s="77" t="s">
        <v>80</v>
      </c>
      <c r="C111" s="54"/>
      <c r="D111" s="54"/>
      <c r="E111" s="21">
        <v>45412</v>
      </c>
      <c r="F111" s="73">
        <v>8518512</v>
      </c>
      <c r="G111" s="62" t="s">
        <v>1342</v>
      </c>
      <c r="H111" s="21">
        <v>45408</v>
      </c>
      <c r="I111" s="62" t="s">
        <v>1343</v>
      </c>
      <c r="J111" s="21">
        <v>45414</v>
      </c>
      <c r="K111" s="62" t="s">
        <v>57</v>
      </c>
      <c r="L111" s="62" t="s">
        <v>57</v>
      </c>
      <c r="M111" s="21">
        <v>45415</v>
      </c>
      <c r="N111" s="62" t="s">
        <v>57</v>
      </c>
      <c r="O111" s="62" t="s">
        <v>57</v>
      </c>
      <c r="P111" s="55"/>
    </row>
    <row r="112" spans="1:16" ht="27.75" customHeight="1">
      <c r="A112" s="41" t="s">
        <v>1260</v>
      </c>
      <c r="B112" s="77" t="s">
        <v>80</v>
      </c>
      <c r="C112" s="54"/>
      <c r="D112" s="54"/>
      <c r="E112" s="21">
        <v>45412</v>
      </c>
      <c r="F112" s="62" t="s">
        <v>57</v>
      </c>
      <c r="G112" s="62" t="s">
        <v>57</v>
      </c>
      <c r="H112" s="62" t="s">
        <v>57</v>
      </c>
      <c r="I112" s="62" t="s">
        <v>57</v>
      </c>
      <c r="J112" s="62" t="s">
        <v>57</v>
      </c>
      <c r="K112" s="62" t="s">
        <v>57</v>
      </c>
      <c r="L112" s="62" t="s">
        <v>57</v>
      </c>
      <c r="M112" s="21">
        <v>45415</v>
      </c>
      <c r="N112" s="74">
        <v>45477</v>
      </c>
      <c r="O112" s="74">
        <v>45477</v>
      </c>
      <c r="P112" s="55"/>
    </row>
    <row r="113" spans="1:16" ht="27.75" customHeight="1">
      <c r="A113" s="41" t="s">
        <v>1258</v>
      </c>
      <c r="B113" s="77" t="s">
        <v>154</v>
      </c>
      <c r="C113" s="54"/>
      <c r="D113" s="54"/>
      <c r="E113" s="21">
        <v>45419</v>
      </c>
      <c r="F113" s="73">
        <v>13176000</v>
      </c>
      <c r="G113" s="62" t="s">
        <v>1344</v>
      </c>
      <c r="H113" s="21">
        <v>45411</v>
      </c>
      <c r="I113" s="62" t="s">
        <v>1345</v>
      </c>
      <c r="J113" s="21">
        <v>45420</v>
      </c>
      <c r="K113" s="62" t="s">
        <v>57</v>
      </c>
      <c r="L113" s="62" t="s">
        <v>57</v>
      </c>
      <c r="M113" s="21">
        <v>45420</v>
      </c>
      <c r="N113" s="62" t="s">
        <v>57</v>
      </c>
      <c r="O113" s="62" t="s">
        <v>57</v>
      </c>
      <c r="P113" s="55"/>
    </row>
    <row r="114" spans="1:16" ht="27.75" customHeight="1">
      <c r="A114" s="41" t="s">
        <v>1260</v>
      </c>
      <c r="B114" s="77" t="s">
        <v>154</v>
      </c>
      <c r="C114" s="54"/>
      <c r="D114" s="54"/>
      <c r="E114" s="21">
        <v>45419</v>
      </c>
      <c r="F114" s="62" t="s">
        <v>57</v>
      </c>
      <c r="G114" s="62" t="s">
        <v>57</v>
      </c>
      <c r="H114" s="62" t="s">
        <v>57</v>
      </c>
      <c r="I114" s="62" t="s">
        <v>57</v>
      </c>
      <c r="J114" s="62" t="s">
        <v>57</v>
      </c>
      <c r="K114" s="62" t="s">
        <v>57</v>
      </c>
      <c r="L114" s="62" t="s">
        <v>57</v>
      </c>
      <c r="M114" s="21">
        <v>45420</v>
      </c>
      <c r="N114" s="74">
        <v>45483</v>
      </c>
      <c r="O114" s="74">
        <v>45483</v>
      </c>
      <c r="P114" s="55"/>
    </row>
    <row r="115" spans="1:16" ht="27.75" customHeight="1">
      <c r="A115" s="41" t="s">
        <v>1258</v>
      </c>
      <c r="B115" s="77" t="s">
        <v>52</v>
      </c>
      <c r="C115" s="54"/>
      <c r="D115" s="54"/>
      <c r="E115" s="21">
        <v>45414</v>
      </c>
      <c r="F115" s="73">
        <v>6894117</v>
      </c>
      <c r="G115" s="62" t="s">
        <v>1346</v>
      </c>
      <c r="H115" s="21">
        <v>45412</v>
      </c>
      <c r="I115" s="62" t="s">
        <v>1347</v>
      </c>
      <c r="J115" s="21">
        <v>45414</v>
      </c>
      <c r="K115" s="62" t="s">
        <v>57</v>
      </c>
      <c r="L115" s="62" t="s">
        <v>57</v>
      </c>
      <c r="M115" s="21">
        <v>45414</v>
      </c>
      <c r="N115" s="62" t="s">
        <v>57</v>
      </c>
      <c r="O115" s="62" t="s">
        <v>57</v>
      </c>
      <c r="P115" s="55"/>
    </row>
    <row r="116" spans="1:16" ht="27.75" customHeight="1">
      <c r="A116" s="41" t="s">
        <v>1260</v>
      </c>
      <c r="B116" s="77" t="s">
        <v>52</v>
      </c>
      <c r="C116" s="54"/>
      <c r="D116" s="54"/>
      <c r="E116" s="21">
        <v>45414</v>
      </c>
      <c r="F116" s="62" t="s">
        <v>57</v>
      </c>
      <c r="G116" s="62" t="s">
        <v>57</v>
      </c>
      <c r="H116" s="62" t="s">
        <v>57</v>
      </c>
      <c r="I116" s="62" t="s">
        <v>57</v>
      </c>
      <c r="J116" s="62" t="s">
        <v>57</v>
      </c>
      <c r="K116" s="62" t="s">
        <v>57</v>
      </c>
      <c r="L116" s="62" t="s">
        <v>57</v>
      </c>
      <c r="M116" s="21">
        <v>45414</v>
      </c>
      <c r="N116" s="74">
        <v>45445</v>
      </c>
      <c r="O116" s="74">
        <v>45445</v>
      </c>
      <c r="P116" s="55"/>
    </row>
    <row r="117" spans="1:16" ht="27.75" customHeight="1">
      <c r="A117" s="41" t="s">
        <v>1258</v>
      </c>
      <c r="B117" s="77" t="s">
        <v>75</v>
      </c>
      <c r="C117" s="54"/>
      <c r="D117" s="54"/>
      <c r="E117" s="21">
        <v>45415</v>
      </c>
      <c r="F117" s="73">
        <v>6894117</v>
      </c>
      <c r="G117" s="62" t="s">
        <v>1348</v>
      </c>
      <c r="H117" s="21">
        <v>45412</v>
      </c>
      <c r="I117" s="62" t="s">
        <v>1349</v>
      </c>
      <c r="J117" s="21">
        <v>45415</v>
      </c>
      <c r="K117" s="62" t="s">
        <v>57</v>
      </c>
      <c r="L117" s="62" t="s">
        <v>57</v>
      </c>
      <c r="M117" s="21">
        <v>45415</v>
      </c>
      <c r="N117" s="62" t="s">
        <v>57</v>
      </c>
      <c r="O117" s="62" t="s">
        <v>57</v>
      </c>
      <c r="P117" s="55"/>
    </row>
    <row r="118" spans="1:16" ht="27.75" customHeight="1">
      <c r="A118" s="41" t="s">
        <v>1260</v>
      </c>
      <c r="B118" s="77" t="s">
        <v>75</v>
      </c>
      <c r="C118" s="54"/>
      <c r="D118" s="54"/>
      <c r="E118" s="21">
        <v>45415</v>
      </c>
      <c r="F118" s="62" t="s">
        <v>57</v>
      </c>
      <c r="G118" s="62" t="s">
        <v>57</v>
      </c>
      <c r="H118" s="62" t="s">
        <v>57</v>
      </c>
      <c r="I118" s="62" t="s">
        <v>57</v>
      </c>
      <c r="J118" s="62" t="s">
        <v>57</v>
      </c>
      <c r="K118" s="62" t="s">
        <v>57</v>
      </c>
      <c r="L118" s="62" t="s">
        <v>57</v>
      </c>
      <c r="M118" s="21">
        <v>45415</v>
      </c>
      <c r="N118" s="74">
        <v>45447</v>
      </c>
      <c r="O118" s="74">
        <v>45447</v>
      </c>
      <c r="P118" s="55"/>
    </row>
    <row r="119" spans="1:16" ht="27.75" customHeight="1">
      <c r="A119" s="41" t="s">
        <v>1258</v>
      </c>
      <c r="B119" s="77" t="s">
        <v>83</v>
      </c>
      <c r="C119" s="54"/>
      <c r="D119" s="54"/>
      <c r="E119" s="21">
        <v>45414</v>
      </c>
      <c r="F119" s="73">
        <v>6894117</v>
      </c>
      <c r="G119" s="62" t="s">
        <v>1350</v>
      </c>
      <c r="H119" s="21">
        <v>45412</v>
      </c>
      <c r="I119" s="62" t="s">
        <v>1351</v>
      </c>
      <c r="J119" s="21">
        <v>45415</v>
      </c>
      <c r="K119" s="62" t="s">
        <v>57</v>
      </c>
      <c r="L119" s="62" t="s">
        <v>57</v>
      </c>
      <c r="M119" s="21">
        <v>45415</v>
      </c>
      <c r="N119" s="62" t="s">
        <v>57</v>
      </c>
      <c r="O119" s="62" t="s">
        <v>57</v>
      </c>
      <c r="P119" s="55"/>
    </row>
    <row r="120" spans="1:16" ht="27.75" customHeight="1">
      <c r="A120" s="41" t="s">
        <v>1260</v>
      </c>
      <c r="B120" s="77" t="s">
        <v>83</v>
      </c>
      <c r="C120" s="54"/>
      <c r="D120" s="54"/>
      <c r="E120" s="21">
        <v>45414</v>
      </c>
      <c r="F120" s="62" t="s">
        <v>57</v>
      </c>
      <c r="G120" s="62" t="s">
        <v>57</v>
      </c>
      <c r="H120" s="62" t="s">
        <v>57</v>
      </c>
      <c r="I120" s="62" t="s">
        <v>57</v>
      </c>
      <c r="J120" s="62" t="s">
        <v>57</v>
      </c>
      <c r="K120" s="62" t="s">
        <v>57</v>
      </c>
      <c r="L120" s="62" t="s">
        <v>57</v>
      </c>
      <c r="M120" s="21">
        <v>45415</v>
      </c>
      <c r="N120" s="74">
        <v>45447</v>
      </c>
      <c r="O120" s="74">
        <v>45477</v>
      </c>
      <c r="P120" s="55"/>
    </row>
    <row r="121" spans="1:16" ht="27.75" customHeight="1">
      <c r="A121" s="41" t="s">
        <v>1258</v>
      </c>
      <c r="B121" s="77" t="s">
        <v>640</v>
      </c>
      <c r="C121" s="54"/>
      <c r="D121" s="54"/>
      <c r="E121" s="21">
        <v>45419</v>
      </c>
      <c r="F121" s="73">
        <v>5516459</v>
      </c>
      <c r="G121" s="62" t="s">
        <v>1352</v>
      </c>
      <c r="H121" s="21">
        <v>45397</v>
      </c>
      <c r="I121" s="21">
        <v>45412</v>
      </c>
      <c r="J121" s="21">
        <v>45420</v>
      </c>
      <c r="K121" s="62" t="s">
        <v>57</v>
      </c>
      <c r="L121" s="62" t="s">
        <v>57</v>
      </c>
      <c r="M121" s="21">
        <v>45420</v>
      </c>
      <c r="N121" s="62" t="s">
        <v>57</v>
      </c>
      <c r="O121" s="62" t="s">
        <v>57</v>
      </c>
      <c r="P121" s="55"/>
    </row>
    <row r="122" spans="1:16" ht="27.75" customHeight="1">
      <c r="A122" s="41" t="s">
        <v>1260</v>
      </c>
      <c r="B122" s="77" t="s">
        <v>640</v>
      </c>
      <c r="C122" s="54"/>
      <c r="D122" s="54"/>
      <c r="E122" s="21">
        <v>45419</v>
      </c>
      <c r="F122" s="62" t="s">
        <v>57</v>
      </c>
      <c r="G122" s="62" t="s">
        <v>57</v>
      </c>
      <c r="H122" s="62" t="s">
        <v>57</v>
      </c>
      <c r="I122" s="62" t="s">
        <v>57</v>
      </c>
      <c r="J122" s="62" t="s">
        <v>57</v>
      </c>
      <c r="K122" s="62" t="s">
        <v>57</v>
      </c>
      <c r="L122" s="62" t="s">
        <v>57</v>
      </c>
      <c r="M122" s="21">
        <v>45420</v>
      </c>
      <c r="N122" s="74">
        <v>45501</v>
      </c>
      <c r="O122" s="74">
        <v>45501</v>
      </c>
      <c r="P122" s="55"/>
    </row>
    <row r="123" spans="1:16" ht="27.75" customHeight="1">
      <c r="A123" s="41" t="s">
        <v>1258</v>
      </c>
      <c r="B123" s="77" t="s">
        <v>86</v>
      </c>
      <c r="C123" s="54"/>
      <c r="D123" s="54"/>
      <c r="E123" s="21">
        <v>45414</v>
      </c>
      <c r="F123" s="73">
        <v>6894117</v>
      </c>
      <c r="G123" s="62" t="s">
        <v>1353</v>
      </c>
      <c r="H123" s="21">
        <v>45412</v>
      </c>
      <c r="I123" s="62" t="s">
        <v>1354</v>
      </c>
      <c r="J123" s="21">
        <v>45415</v>
      </c>
      <c r="K123" s="62" t="s">
        <v>57</v>
      </c>
      <c r="L123" s="62" t="s">
        <v>57</v>
      </c>
      <c r="M123" s="21">
        <v>45415</v>
      </c>
      <c r="N123" s="62" t="s">
        <v>57</v>
      </c>
      <c r="O123" s="62" t="s">
        <v>57</v>
      </c>
      <c r="P123" s="55"/>
    </row>
    <row r="124" spans="1:16" ht="27.75" customHeight="1">
      <c r="A124" s="41" t="s">
        <v>1260</v>
      </c>
      <c r="B124" s="77" t="s">
        <v>86</v>
      </c>
      <c r="C124" s="54"/>
      <c r="D124" s="54"/>
      <c r="E124" s="21">
        <v>45414</v>
      </c>
      <c r="F124" s="62" t="s">
        <v>57</v>
      </c>
      <c r="G124" s="62" t="s">
        <v>57</v>
      </c>
      <c r="H124" s="62" t="s">
        <v>57</v>
      </c>
      <c r="I124" s="62" t="s">
        <v>57</v>
      </c>
      <c r="J124" s="62" t="s">
        <v>57</v>
      </c>
      <c r="K124" s="62" t="s">
        <v>57</v>
      </c>
      <c r="L124" s="62" t="s">
        <v>57</v>
      </c>
      <c r="M124" s="21">
        <v>45415</v>
      </c>
      <c r="N124" s="74">
        <v>45447</v>
      </c>
      <c r="O124" s="74">
        <v>45447</v>
      </c>
      <c r="P124" s="55"/>
    </row>
    <row r="125" spans="1:16" ht="27.75" customHeight="1">
      <c r="A125" s="41" t="s">
        <v>1258</v>
      </c>
      <c r="B125" s="77" t="s">
        <v>89</v>
      </c>
      <c r="C125" s="54"/>
      <c r="D125" s="54"/>
      <c r="E125" s="21">
        <v>45414</v>
      </c>
      <c r="F125" s="73">
        <v>6894117</v>
      </c>
      <c r="G125" s="62" t="s">
        <v>1355</v>
      </c>
      <c r="H125" s="21">
        <v>45412</v>
      </c>
      <c r="I125" s="62" t="s">
        <v>1356</v>
      </c>
      <c r="J125" s="21">
        <v>45415</v>
      </c>
      <c r="K125" s="62" t="s">
        <v>57</v>
      </c>
      <c r="L125" s="62" t="s">
        <v>57</v>
      </c>
      <c r="M125" s="21">
        <v>45415</v>
      </c>
      <c r="N125" s="62" t="s">
        <v>57</v>
      </c>
      <c r="O125" s="62" t="s">
        <v>57</v>
      </c>
      <c r="P125" s="55"/>
    </row>
    <row r="126" spans="1:16" ht="27.75" customHeight="1">
      <c r="A126" s="41" t="s">
        <v>1260</v>
      </c>
      <c r="B126" s="77" t="s">
        <v>89</v>
      </c>
      <c r="C126" s="54"/>
      <c r="D126" s="54"/>
      <c r="E126" s="21">
        <v>45414</v>
      </c>
      <c r="F126" s="62" t="s">
        <v>57</v>
      </c>
      <c r="G126" s="62" t="s">
        <v>57</v>
      </c>
      <c r="H126" s="62" t="s">
        <v>57</v>
      </c>
      <c r="I126" s="62" t="s">
        <v>57</v>
      </c>
      <c r="J126" s="62" t="s">
        <v>57</v>
      </c>
      <c r="K126" s="62" t="s">
        <v>57</v>
      </c>
      <c r="L126" s="62" t="s">
        <v>57</v>
      </c>
      <c r="M126" s="21">
        <v>45415</v>
      </c>
      <c r="N126" s="74">
        <v>45447</v>
      </c>
      <c r="O126" s="74">
        <v>45447</v>
      </c>
      <c r="P126" s="55"/>
    </row>
    <row r="127" spans="1:16" ht="27.75" customHeight="1">
      <c r="A127" s="41" t="s">
        <v>1258</v>
      </c>
      <c r="B127" s="78" t="s">
        <v>452</v>
      </c>
      <c r="C127" s="54"/>
      <c r="D127" s="54"/>
      <c r="E127" s="21">
        <v>45428</v>
      </c>
      <c r="F127" s="73">
        <v>4200000</v>
      </c>
      <c r="G127" s="62" t="s">
        <v>1357</v>
      </c>
      <c r="H127" s="21">
        <v>45412</v>
      </c>
      <c r="I127" s="62" t="s">
        <v>1358</v>
      </c>
      <c r="J127" s="21">
        <v>45432</v>
      </c>
      <c r="K127" s="62" t="s">
        <v>57</v>
      </c>
      <c r="L127" s="62" t="s">
        <v>57</v>
      </c>
      <c r="M127" s="21">
        <v>45432</v>
      </c>
      <c r="N127" s="62" t="s">
        <v>57</v>
      </c>
      <c r="O127" s="62" t="s">
        <v>57</v>
      </c>
      <c r="P127" s="55"/>
    </row>
    <row r="128" spans="1:16" ht="27.75" customHeight="1">
      <c r="A128" s="41" t="s">
        <v>1260</v>
      </c>
      <c r="B128" s="78" t="s">
        <v>452</v>
      </c>
      <c r="C128" s="54"/>
      <c r="D128" s="54"/>
      <c r="E128" s="21">
        <v>45428</v>
      </c>
      <c r="F128" s="62" t="s">
        <v>57</v>
      </c>
      <c r="G128" s="62" t="s">
        <v>57</v>
      </c>
      <c r="H128" s="62" t="s">
        <v>57</v>
      </c>
      <c r="I128" s="62" t="s">
        <v>57</v>
      </c>
      <c r="J128" s="62" t="s">
        <v>57</v>
      </c>
      <c r="K128" s="62" t="s">
        <v>57</v>
      </c>
      <c r="L128" s="62" t="s">
        <v>57</v>
      </c>
      <c r="M128" s="21">
        <v>45432</v>
      </c>
      <c r="N128" s="74">
        <v>45495</v>
      </c>
      <c r="O128" s="74">
        <v>45495</v>
      </c>
      <c r="P128" s="55"/>
    </row>
    <row r="129" spans="1:16" ht="27.75" customHeight="1">
      <c r="A129" s="41" t="s">
        <v>1258</v>
      </c>
      <c r="B129" s="77" t="s">
        <v>173</v>
      </c>
      <c r="C129" s="54"/>
      <c r="D129" s="54"/>
      <c r="E129" s="21">
        <v>45415</v>
      </c>
      <c r="F129" s="73">
        <v>6385778</v>
      </c>
      <c r="G129" s="62" t="s">
        <v>1359</v>
      </c>
      <c r="H129" s="21">
        <v>45405</v>
      </c>
      <c r="I129" s="62" t="s">
        <v>1360</v>
      </c>
      <c r="J129" s="21">
        <v>45418</v>
      </c>
      <c r="K129" s="62" t="s">
        <v>57</v>
      </c>
      <c r="L129" s="62" t="s">
        <v>57</v>
      </c>
      <c r="M129" s="21">
        <v>45419</v>
      </c>
      <c r="N129" s="62" t="s">
        <v>57</v>
      </c>
      <c r="O129" s="62" t="s">
        <v>57</v>
      </c>
      <c r="P129" s="55"/>
    </row>
    <row r="130" spans="1:16" ht="27.75" customHeight="1">
      <c r="A130" s="41" t="s">
        <v>1260</v>
      </c>
      <c r="B130" s="75" t="s">
        <v>173</v>
      </c>
      <c r="C130" s="54"/>
      <c r="D130" s="54"/>
      <c r="E130" s="21">
        <v>45415</v>
      </c>
      <c r="F130" s="62" t="s">
        <v>57</v>
      </c>
      <c r="G130" s="62" t="s">
        <v>57</v>
      </c>
      <c r="H130" s="62" t="s">
        <v>57</v>
      </c>
      <c r="I130" s="62" t="s">
        <v>57</v>
      </c>
      <c r="J130" s="62" t="s">
        <v>57</v>
      </c>
      <c r="K130" s="62" t="s">
        <v>57</v>
      </c>
      <c r="L130" s="62" t="s">
        <v>57</v>
      </c>
      <c r="M130" s="21">
        <v>45419</v>
      </c>
      <c r="N130" s="74">
        <v>45483</v>
      </c>
      <c r="O130" s="74">
        <v>45483</v>
      </c>
      <c r="P130" s="55"/>
    </row>
    <row r="131" spans="1:16" ht="27.75" customHeight="1">
      <c r="A131" s="41" t="s">
        <v>1258</v>
      </c>
      <c r="B131" s="75" t="s">
        <v>103</v>
      </c>
      <c r="C131" s="54"/>
      <c r="D131" s="54"/>
      <c r="E131" s="21">
        <v>45415</v>
      </c>
      <c r="F131" s="73">
        <v>6894117</v>
      </c>
      <c r="G131" s="62" t="s">
        <v>1361</v>
      </c>
      <c r="H131" s="21">
        <v>45412</v>
      </c>
      <c r="I131" s="62" t="s">
        <v>1362</v>
      </c>
      <c r="J131" s="21">
        <v>45418</v>
      </c>
      <c r="K131" s="62" t="s">
        <v>57</v>
      </c>
      <c r="L131" s="62" t="s">
        <v>57</v>
      </c>
      <c r="M131" s="21">
        <v>45418</v>
      </c>
      <c r="N131" s="62" t="s">
        <v>57</v>
      </c>
      <c r="O131" s="62" t="s">
        <v>57</v>
      </c>
      <c r="P131" s="55"/>
    </row>
    <row r="132" spans="1:16" ht="27.75" customHeight="1">
      <c r="A132" s="41" t="s">
        <v>1260</v>
      </c>
      <c r="B132" s="75" t="s">
        <v>103</v>
      </c>
      <c r="C132" s="54"/>
      <c r="D132" s="54"/>
      <c r="E132" s="21">
        <v>45415</v>
      </c>
      <c r="F132" s="62" t="s">
        <v>57</v>
      </c>
      <c r="G132" s="62" t="s">
        <v>57</v>
      </c>
      <c r="H132" s="62" t="s">
        <v>57</v>
      </c>
      <c r="I132" s="62" t="s">
        <v>57</v>
      </c>
      <c r="J132" s="62" t="s">
        <v>57</v>
      </c>
      <c r="K132" s="62" t="s">
        <v>57</v>
      </c>
      <c r="L132" s="62" t="s">
        <v>57</v>
      </c>
      <c r="M132" s="21">
        <v>45418</v>
      </c>
      <c r="N132" s="74">
        <v>45451</v>
      </c>
      <c r="O132" s="74">
        <v>45451</v>
      </c>
      <c r="P132" s="55"/>
    </row>
    <row r="133" spans="1:16" ht="27.75" customHeight="1">
      <c r="A133" s="41" t="s">
        <v>1258</v>
      </c>
      <c r="B133" s="70" t="s">
        <v>211</v>
      </c>
      <c r="C133" s="54"/>
      <c r="D133" s="54"/>
      <c r="E133" s="21">
        <v>45417</v>
      </c>
      <c r="F133" s="73">
        <v>2352656</v>
      </c>
      <c r="G133" s="62" t="s">
        <v>1363</v>
      </c>
      <c r="H133" s="21">
        <v>45415</v>
      </c>
      <c r="I133" s="62" t="s">
        <v>1364</v>
      </c>
      <c r="J133" s="21">
        <v>45427</v>
      </c>
      <c r="K133" s="62" t="s">
        <v>57</v>
      </c>
      <c r="L133" s="62" t="s">
        <v>57</v>
      </c>
      <c r="M133" s="21">
        <v>45426</v>
      </c>
      <c r="N133" s="62" t="s">
        <v>57</v>
      </c>
      <c r="O133" s="62" t="s">
        <v>57</v>
      </c>
      <c r="P133" s="55"/>
    </row>
    <row r="134" spans="1:16" ht="27.75" customHeight="1">
      <c r="A134" s="41" t="s">
        <v>1260</v>
      </c>
      <c r="B134" s="70" t="s">
        <v>211</v>
      </c>
      <c r="C134" s="54"/>
      <c r="D134" s="54"/>
      <c r="E134" s="21">
        <v>45417</v>
      </c>
      <c r="F134" s="62" t="s">
        <v>57</v>
      </c>
      <c r="G134" s="62" t="s">
        <v>57</v>
      </c>
      <c r="H134" s="62" t="s">
        <v>57</v>
      </c>
      <c r="I134" s="62" t="s">
        <v>57</v>
      </c>
      <c r="J134" s="62" t="s">
        <v>57</v>
      </c>
      <c r="K134" s="62" t="s">
        <v>57</v>
      </c>
      <c r="L134" s="62" t="s">
        <v>57</v>
      </c>
      <c r="M134" s="21">
        <v>45426</v>
      </c>
      <c r="N134" s="74">
        <v>45457</v>
      </c>
      <c r="O134" s="74">
        <v>45457</v>
      </c>
      <c r="P134" s="55"/>
    </row>
    <row r="135" spans="1:16" ht="27.75" customHeight="1">
      <c r="A135" s="41" t="s">
        <v>1258</v>
      </c>
      <c r="B135" s="7" t="s">
        <v>107</v>
      </c>
      <c r="C135" s="54"/>
      <c r="D135" s="54"/>
      <c r="E135" s="21">
        <v>45419</v>
      </c>
      <c r="F135" s="73">
        <v>6160961</v>
      </c>
      <c r="G135" s="62" t="s">
        <v>1365</v>
      </c>
      <c r="H135" s="21">
        <v>45412</v>
      </c>
      <c r="I135" s="62" t="s">
        <v>1366</v>
      </c>
      <c r="J135" s="21">
        <v>45420</v>
      </c>
      <c r="K135" s="62" t="s">
        <v>57</v>
      </c>
      <c r="L135" s="62" t="s">
        <v>57</v>
      </c>
      <c r="M135" s="21">
        <v>45420</v>
      </c>
      <c r="N135" s="62" t="s">
        <v>57</v>
      </c>
      <c r="O135" s="62" t="s">
        <v>57</v>
      </c>
      <c r="P135" s="55"/>
    </row>
    <row r="136" spans="1:16" ht="27.75" customHeight="1">
      <c r="A136" s="41" t="s">
        <v>1260</v>
      </c>
      <c r="B136" s="7" t="s">
        <v>107</v>
      </c>
      <c r="C136" s="54"/>
      <c r="D136" s="54"/>
      <c r="E136" s="21">
        <v>45419</v>
      </c>
      <c r="F136" s="62" t="s">
        <v>57</v>
      </c>
      <c r="G136" s="62" t="s">
        <v>57</v>
      </c>
      <c r="H136" s="62" t="s">
        <v>57</v>
      </c>
      <c r="I136" s="62" t="s">
        <v>57</v>
      </c>
      <c r="J136" s="62" t="s">
        <v>57</v>
      </c>
      <c r="K136" s="62" t="s">
        <v>57</v>
      </c>
      <c r="L136" s="62" t="s">
        <v>57</v>
      </c>
      <c r="M136" s="21">
        <v>45420</v>
      </c>
      <c r="N136" s="74">
        <v>45451</v>
      </c>
      <c r="O136" s="74">
        <v>45451</v>
      </c>
      <c r="P136" s="55"/>
    </row>
    <row r="137" spans="1:16" ht="27.75" customHeight="1">
      <c r="A137" s="41" t="s">
        <v>1258</v>
      </c>
      <c r="B137" s="7" t="s">
        <v>604</v>
      </c>
      <c r="C137" s="54"/>
      <c r="D137" s="54"/>
      <c r="E137" s="21">
        <v>45427</v>
      </c>
      <c r="F137" s="73">
        <v>12000000</v>
      </c>
      <c r="G137" s="62" t="s">
        <v>1367</v>
      </c>
      <c r="H137" s="21">
        <v>45405</v>
      </c>
      <c r="I137" s="62" t="s">
        <v>1368</v>
      </c>
      <c r="J137" s="21">
        <v>45433</v>
      </c>
      <c r="K137" s="62" t="s">
        <v>57</v>
      </c>
      <c r="L137" s="62" t="s">
        <v>57</v>
      </c>
      <c r="M137" s="21">
        <v>45433</v>
      </c>
      <c r="N137" s="62" t="s">
        <v>57</v>
      </c>
      <c r="O137" s="62" t="s">
        <v>57</v>
      </c>
      <c r="P137" s="55"/>
    </row>
    <row r="138" spans="1:16" ht="27.75" customHeight="1">
      <c r="A138" s="41" t="s">
        <v>1260</v>
      </c>
      <c r="B138" s="7" t="s">
        <v>604</v>
      </c>
      <c r="C138" s="54"/>
      <c r="D138" s="54"/>
      <c r="E138" s="21">
        <v>45427</v>
      </c>
      <c r="F138" s="62" t="s">
        <v>57</v>
      </c>
      <c r="G138" s="62" t="s">
        <v>57</v>
      </c>
      <c r="H138" s="62" t="s">
        <v>57</v>
      </c>
      <c r="I138" s="62" t="s">
        <v>57</v>
      </c>
      <c r="J138" s="62" t="s">
        <v>57</v>
      </c>
      <c r="K138" s="62" t="s">
        <v>57</v>
      </c>
      <c r="L138" s="62" t="s">
        <v>57</v>
      </c>
      <c r="M138" s="21">
        <v>45433</v>
      </c>
      <c r="N138" s="74">
        <v>45504</v>
      </c>
      <c r="O138" s="74">
        <v>45504</v>
      </c>
      <c r="P138" s="55"/>
    </row>
    <row r="139" spans="1:16" ht="27.75" customHeight="1">
      <c r="A139" s="41" t="s">
        <v>1258</v>
      </c>
      <c r="B139" s="7" t="s">
        <v>145</v>
      </c>
      <c r="C139" s="54"/>
      <c r="D139" s="54"/>
      <c r="E139" s="21">
        <v>45421</v>
      </c>
      <c r="F139" s="73">
        <v>5081690</v>
      </c>
      <c r="G139" s="62" t="s">
        <v>1369</v>
      </c>
      <c r="H139" s="21">
        <v>45405</v>
      </c>
      <c r="I139" s="62" t="s">
        <v>1370</v>
      </c>
      <c r="J139" s="21">
        <v>45426</v>
      </c>
      <c r="K139" s="62" t="s">
        <v>57</v>
      </c>
      <c r="L139" s="62" t="s">
        <v>57</v>
      </c>
      <c r="M139" s="21">
        <v>45426</v>
      </c>
      <c r="N139" s="62" t="s">
        <v>57</v>
      </c>
      <c r="O139" s="62" t="s">
        <v>57</v>
      </c>
      <c r="P139" s="55"/>
    </row>
    <row r="140" spans="1:16" ht="27.75" customHeight="1">
      <c r="A140" s="41" t="s">
        <v>1260</v>
      </c>
      <c r="B140" s="7" t="s">
        <v>145</v>
      </c>
      <c r="C140" s="54"/>
      <c r="D140" s="54"/>
      <c r="E140" s="21">
        <v>45421</v>
      </c>
      <c r="F140" s="62" t="s">
        <v>57</v>
      </c>
      <c r="G140" s="62" t="s">
        <v>57</v>
      </c>
      <c r="H140" s="62" t="s">
        <v>57</v>
      </c>
      <c r="I140" s="62" t="s">
        <v>57</v>
      </c>
      <c r="J140" s="62" t="s">
        <v>57</v>
      </c>
      <c r="K140" s="62" t="s">
        <v>57</v>
      </c>
      <c r="L140" s="62" t="s">
        <v>57</v>
      </c>
      <c r="M140" s="21">
        <v>45426</v>
      </c>
      <c r="N140" s="74">
        <v>45487</v>
      </c>
      <c r="O140" s="74">
        <v>45487</v>
      </c>
      <c r="P140" s="55"/>
    </row>
    <row r="141" spans="1:16" ht="27.75" customHeight="1">
      <c r="A141" s="41" t="s">
        <v>1258</v>
      </c>
      <c r="B141" s="7" t="s">
        <v>536</v>
      </c>
      <c r="C141" s="54"/>
      <c r="D141" s="54"/>
      <c r="E141" s="21">
        <v>45428</v>
      </c>
      <c r="F141" s="73">
        <v>4541276</v>
      </c>
      <c r="G141" s="62" t="s">
        <v>1371</v>
      </c>
      <c r="H141" s="21">
        <v>45397</v>
      </c>
      <c r="I141" s="62" t="s">
        <v>1372</v>
      </c>
      <c r="J141" s="21">
        <v>45433</v>
      </c>
      <c r="K141" s="62" t="s">
        <v>57</v>
      </c>
      <c r="L141" s="62" t="s">
        <v>57</v>
      </c>
      <c r="M141" s="21">
        <v>45433</v>
      </c>
      <c r="N141" s="62" t="s">
        <v>57</v>
      </c>
      <c r="O141" s="62" t="s">
        <v>57</v>
      </c>
      <c r="P141" s="55"/>
    </row>
    <row r="142" spans="1:16" ht="27.75" customHeight="1">
      <c r="A142" s="41" t="s">
        <v>1260</v>
      </c>
      <c r="B142" s="7" t="s">
        <v>536</v>
      </c>
      <c r="C142" s="54"/>
      <c r="D142" s="54"/>
      <c r="E142" s="21">
        <v>45428</v>
      </c>
      <c r="F142" s="62" t="s">
        <v>57</v>
      </c>
      <c r="G142" s="62" t="s">
        <v>57</v>
      </c>
      <c r="H142" s="62" t="s">
        <v>57</v>
      </c>
      <c r="I142" s="62" t="s">
        <v>57</v>
      </c>
      <c r="J142" s="62" t="s">
        <v>57</v>
      </c>
      <c r="K142" s="62" t="s">
        <v>57</v>
      </c>
      <c r="L142" s="62" t="s">
        <v>57</v>
      </c>
      <c r="M142" s="21">
        <v>45433</v>
      </c>
      <c r="N142" s="74">
        <v>45497</v>
      </c>
      <c r="O142" s="74">
        <v>45497</v>
      </c>
      <c r="P142" s="79" t="s">
        <v>1373</v>
      </c>
    </row>
    <row r="143" spans="1:16" ht="27.75" customHeight="1">
      <c r="A143" s="41" t="s">
        <v>1258</v>
      </c>
      <c r="B143" s="70" t="s">
        <v>338</v>
      </c>
      <c r="C143" s="54"/>
      <c r="D143" s="54"/>
      <c r="E143" s="21">
        <v>45429</v>
      </c>
      <c r="F143" s="73">
        <v>10800000</v>
      </c>
      <c r="G143" s="62" t="s">
        <v>1374</v>
      </c>
      <c r="H143" s="21">
        <v>45414</v>
      </c>
      <c r="I143" s="62" t="s">
        <v>1375</v>
      </c>
      <c r="J143" s="21">
        <v>45429</v>
      </c>
      <c r="K143" s="62" t="s">
        <v>57</v>
      </c>
      <c r="L143" s="62" t="s">
        <v>57</v>
      </c>
      <c r="M143" s="21">
        <v>45429</v>
      </c>
      <c r="N143" s="62" t="s">
        <v>57</v>
      </c>
      <c r="O143" s="62" t="s">
        <v>57</v>
      </c>
      <c r="P143" s="55"/>
    </row>
    <row r="144" spans="1:16" ht="27.75" customHeight="1">
      <c r="A144" s="41" t="s">
        <v>1260</v>
      </c>
      <c r="B144" s="70" t="s">
        <v>338</v>
      </c>
      <c r="C144" s="54"/>
      <c r="D144" s="54"/>
      <c r="E144" s="21">
        <v>45429</v>
      </c>
      <c r="F144" s="62" t="s">
        <v>57</v>
      </c>
      <c r="G144" s="62" t="s">
        <v>57</v>
      </c>
      <c r="H144" s="62" t="s">
        <v>57</v>
      </c>
      <c r="I144" s="62" t="s">
        <v>57</v>
      </c>
      <c r="J144" s="62" t="s">
        <v>57</v>
      </c>
      <c r="K144" s="62" t="s">
        <v>57</v>
      </c>
      <c r="L144" s="62" t="s">
        <v>57</v>
      </c>
      <c r="M144" s="21">
        <v>45429</v>
      </c>
      <c r="N144" s="74">
        <v>45491</v>
      </c>
      <c r="O144" s="74">
        <v>45491</v>
      </c>
      <c r="P144" s="55"/>
    </row>
    <row r="145" spans="1:16" ht="27.75" customHeight="1">
      <c r="A145" s="41" t="s">
        <v>1263</v>
      </c>
      <c r="B145" s="70" t="s">
        <v>338</v>
      </c>
      <c r="C145" s="54"/>
      <c r="D145" s="54"/>
      <c r="E145" s="21">
        <v>45429</v>
      </c>
      <c r="F145" s="62" t="s">
        <v>57</v>
      </c>
      <c r="G145" s="62" t="s">
        <v>57</v>
      </c>
      <c r="H145" s="62" t="s">
        <v>57</v>
      </c>
      <c r="I145" s="62" t="s">
        <v>57</v>
      </c>
      <c r="J145" s="62" t="s">
        <v>57</v>
      </c>
      <c r="K145" s="62" t="s">
        <v>57</v>
      </c>
      <c r="L145" s="62" t="s">
        <v>57</v>
      </c>
      <c r="M145" s="21">
        <v>45429</v>
      </c>
      <c r="N145" s="62" t="s">
        <v>57</v>
      </c>
      <c r="O145" s="62" t="s">
        <v>57</v>
      </c>
      <c r="P145" s="80" t="s">
        <v>1376</v>
      </c>
    </row>
    <row r="146" spans="1:16" ht="27.75" customHeight="1">
      <c r="A146" s="41" t="s">
        <v>1258</v>
      </c>
      <c r="B146" s="70" t="s">
        <v>263</v>
      </c>
      <c r="C146" s="54"/>
      <c r="D146" s="54"/>
      <c r="E146" s="21">
        <v>45421</v>
      </c>
      <c r="F146" s="73">
        <v>2352656</v>
      </c>
      <c r="G146" s="62" t="s">
        <v>1377</v>
      </c>
      <c r="H146" s="21">
        <v>45415</v>
      </c>
      <c r="I146" s="62" t="s">
        <v>1378</v>
      </c>
      <c r="J146" s="21">
        <v>45427</v>
      </c>
      <c r="K146" s="62" t="s">
        <v>57</v>
      </c>
      <c r="L146" s="62" t="s">
        <v>57</v>
      </c>
      <c r="M146" s="21">
        <v>45426</v>
      </c>
      <c r="N146" s="62" t="s">
        <v>57</v>
      </c>
      <c r="O146" s="62" t="s">
        <v>57</v>
      </c>
      <c r="P146" s="55"/>
    </row>
    <row r="147" spans="1:16" ht="27.75" customHeight="1">
      <c r="A147" s="41" t="s">
        <v>1260</v>
      </c>
      <c r="B147" s="70" t="s">
        <v>263</v>
      </c>
      <c r="C147" s="54"/>
      <c r="D147" s="54"/>
      <c r="E147" s="21">
        <v>45421</v>
      </c>
      <c r="F147" s="62" t="s">
        <v>57</v>
      </c>
      <c r="G147" s="62" t="s">
        <v>57</v>
      </c>
      <c r="H147" s="62" t="s">
        <v>57</v>
      </c>
      <c r="I147" s="62" t="s">
        <v>57</v>
      </c>
      <c r="J147" s="62" t="s">
        <v>57</v>
      </c>
      <c r="K147" s="62" t="s">
        <v>57</v>
      </c>
      <c r="L147" s="62" t="s">
        <v>57</v>
      </c>
      <c r="M147" s="21">
        <v>45426</v>
      </c>
      <c r="N147" s="74">
        <v>45458</v>
      </c>
      <c r="O147" s="74">
        <v>45458</v>
      </c>
      <c r="P147" s="55"/>
    </row>
    <row r="148" spans="1:16" ht="27.75" customHeight="1">
      <c r="A148" s="41" t="s">
        <v>1258</v>
      </c>
      <c r="B148" s="77" t="s">
        <v>517</v>
      </c>
      <c r="C148" s="54"/>
      <c r="D148" s="54"/>
      <c r="E148" s="21">
        <v>45427</v>
      </c>
      <c r="F148" s="73">
        <v>12000000</v>
      </c>
      <c r="G148" s="62" t="s">
        <v>1379</v>
      </c>
      <c r="H148" s="21">
        <v>45405</v>
      </c>
      <c r="I148" s="62" t="s">
        <v>1380</v>
      </c>
      <c r="J148" s="21">
        <v>45435</v>
      </c>
      <c r="K148" s="62" t="s">
        <v>57</v>
      </c>
      <c r="L148" s="62" t="s">
        <v>57</v>
      </c>
      <c r="M148" s="21">
        <v>45431</v>
      </c>
      <c r="N148" s="62" t="s">
        <v>57</v>
      </c>
      <c r="O148" s="62" t="s">
        <v>57</v>
      </c>
      <c r="P148" s="55"/>
    </row>
    <row r="149" spans="1:16" ht="27.75" customHeight="1">
      <c r="A149" s="41" t="s">
        <v>1260</v>
      </c>
      <c r="B149" s="77" t="s">
        <v>517</v>
      </c>
      <c r="C149" s="54"/>
      <c r="D149" s="54"/>
      <c r="E149" s="21">
        <v>45427</v>
      </c>
      <c r="F149" s="62" t="s">
        <v>57</v>
      </c>
      <c r="G149" s="62" t="s">
        <v>57</v>
      </c>
      <c r="H149" s="62" t="s">
        <v>57</v>
      </c>
      <c r="I149" s="62" t="s">
        <v>57</v>
      </c>
      <c r="J149" s="62" t="s">
        <v>57</v>
      </c>
      <c r="K149" s="62" t="s">
        <v>57</v>
      </c>
      <c r="L149" s="62" t="s">
        <v>57</v>
      </c>
      <c r="M149" s="21">
        <v>45431</v>
      </c>
      <c r="N149" s="74">
        <v>45504</v>
      </c>
      <c r="O149" s="74">
        <v>45504</v>
      </c>
      <c r="P149" s="55"/>
    </row>
    <row r="150" spans="1:16" ht="27.75" customHeight="1">
      <c r="A150" s="41" t="s">
        <v>1258</v>
      </c>
      <c r="B150" s="77" t="s">
        <v>552</v>
      </c>
      <c r="C150" s="54"/>
      <c r="D150" s="54"/>
      <c r="E150" s="21">
        <v>45418</v>
      </c>
      <c r="F150" s="73">
        <v>10000000</v>
      </c>
      <c r="G150" s="62" t="s">
        <v>1381</v>
      </c>
      <c r="H150" s="21">
        <v>45405</v>
      </c>
      <c r="I150" s="62" t="s">
        <v>1382</v>
      </c>
      <c r="J150" s="21">
        <v>45420</v>
      </c>
      <c r="K150" s="62" t="s">
        <v>57</v>
      </c>
      <c r="L150" s="62" t="s">
        <v>57</v>
      </c>
      <c r="M150" s="21">
        <v>45420</v>
      </c>
      <c r="N150" s="62" t="s">
        <v>57</v>
      </c>
      <c r="O150" s="62" t="s">
        <v>57</v>
      </c>
      <c r="P150" s="55"/>
    </row>
    <row r="151" spans="1:16" ht="27.75" customHeight="1">
      <c r="A151" s="41" t="s">
        <v>1260</v>
      </c>
      <c r="B151" s="77" t="s">
        <v>552</v>
      </c>
      <c r="C151" s="54"/>
      <c r="D151" s="54"/>
      <c r="E151" s="21">
        <v>45418</v>
      </c>
      <c r="F151" s="62" t="s">
        <v>57</v>
      </c>
      <c r="G151" s="62" t="s">
        <v>57</v>
      </c>
      <c r="H151" s="62" t="s">
        <v>57</v>
      </c>
      <c r="I151" s="62" t="s">
        <v>57</v>
      </c>
      <c r="J151" s="62" t="s">
        <v>57</v>
      </c>
      <c r="K151" s="62" t="s">
        <v>57</v>
      </c>
      <c r="L151" s="62" t="s">
        <v>57</v>
      </c>
      <c r="M151" s="21">
        <v>45420</v>
      </c>
      <c r="N151" s="74">
        <v>45504</v>
      </c>
      <c r="O151" s="74">
        <v>45504</v>
      </c>
      <c r="P151" s="55"/>
    </row>
    <row r="152" spans="1:16" ht="27.75" customHeight="1">
      <c r="A152" s="41" t="s">
        <v>1258</v>
      </c>
      <c r="B152" s="77" t="s">
        <v>330</v>
      </c>
      <c r="C152" s="54"/>
      <c r="D152" s="54"/>
      <c r="E152" s="21">
        <v>45415</v>
      </c>
      <c r="F152" s="73">
        <v>7612608</v>
      </c>
      <c r="G152" s="62" t="s">
        <v>1383</v>
      </c>
      <c r="H152" s="21">
        <v>45407</v>
      </c>
      <c r="I152" s="62" t="s">
        <v>1384</v>
      </c>
      <c r="J152" s="21">
        <v>45420</v>
      </c>
      <c r="K152" s="62" t="s">
        <v>57</v>
      </c>
      <c r="L152" s="62" t="s">
        <v>57</v>
      </c>
      <c r="M152" s="21">
        <v>45420</v>
      </c>
      <c r="N152" s="62" t="s">
        <v>57</v>
      </c>
      <c r="O152" s="62" t="s">
        <v>57</v>
      </c>
      <c r="P152" s="55"/>
    </row>
    <row r="153" spans="1:16" ht="27.75" customHeight="1">
      <c r="A153" s="41" t="s">
        <v>1260</v>
      </c>
      <c r="B153" s="77" t="s">
        <v>330</v>
      </c>
      <c r="C153" s="54"/>
      <c r="D153" s="54"/>
      <c r="E153" s="21">
        <v>45415</v>
      </c>
      <c r="F153" s="62" t="s">
        <v>57</v>
      </c>
      <c r="G153" s="62" t="s">
        <v>57</v>
      </c>
      <c r="H153" s="62" t="s">
        <v>57</v>
      </c>
      <c r="I153" s="62" t="s">
        <v>57</v>
      </c>
      <c r="J153" s="62" t="s">
        <v>57</v>
      </c>
      <c r="K153" s="62" t="s">
        <v>57</v>
      </c>
      <c r="L153" s="62" t="s">
        <v>57</v>
      </c>
      <c r="M153" s="21">
        <v>45420</v>
      </c>
      <c r="N153" s="74">
        <v>45491</v>
      </c>
      <c r="O153" s="74">
        <v>45491</v>
      </c>
      <c r="P153" s="55"/>
    </row>
    <row r="154" spans="1:16" ht="27.75" customHeight="1">
      <c r="A154" s="41" t="s">
        <v>1258</v>
      </c>
      <c r="B154" s="77" t="s">
        <v>232</v>
      </c>
      <c r="C154" s="54"/>
      <c r="D154" s="54"/>
      <c r="E154" s="21">
        <v>45421</v>
      </c>
      <c r="F154" s="73">
        <v>17686486</v>
      </c>
      <c r="G154" s="62" t="s">
        <v>1385</v>
      </c>
      <c r="H154" s="21">
        <v>45405</v>
      </c>
      <c r="I154" s="62" t="s">
        <v>1386</v>
      </c>
      <c r="J154" s="21">
        <v>45426</v>
      </c>
      <c r="K154" s="62" t="s">
        <v>57</v>
      </c>
      <c r="L154" s="62" t="s">
        <v>57</v>
      </c>
      <c r="M154" s="21">
        <v>45426</v>
      </c>
      <c r="N154" s="62" t="s">
        <v>57</v>
      </c>
      <c r="O154" s="62" t="s">
        <v>57</v>
      </c>
      <c r="P154" s="55"/>
    </row>
    <row r="155" spans="1:16" ht="27.75" customHeight="1">
      <c r="A155" s="41" t="s">
        <v>1260</v>
      </c>
      <c r="B155" s="77" t="s">
        <v>232</v>
      </c>
      <c r="C155" s="54"/>
      <c r="D155" s="54"/>
      <c r="E155" s="21">
        <v>45421</v>
      </c>
      <c r="F155" s="62" t="s">
        <v>57</v>
      </c>
      <c r="G155" s="62" t="s">
        <v>57</v>
      </c>
      <c r="H155" s="62" t="s">
        <v>57</v>
      </c>
      <c r="I155" s="62" t="s">
        <v>57</v>
      </c>
      <c r="J155" s="62" t="s">
        <v>57</v>
      </c>
      <c r="K155" s="62" t="s">
        <v>57</v>
      </c>
      <c r="L155" s="62" t="s">
        <v>57</v>
      </c>
      <c r="M155" s="21">
        <v>45426</v>
      </c>
      <c r="N155" s="74">
        <v>45489</v>
      </c>
      <c r="O155" s="74">
        <v>45489</v>
      </c>
      <c r="P155" s="55"/>
    </row>
    <row r="156" spans="1:16" ht="27.75" customHeight="1">
      <c r="A156" s="41" t="s">
        <v>1258</v>
      </c>
      <c r="B156" s="77" t="s">
        <v>366</v>
      </c>
      <c r="C156" s="54"/>
      <c r="D156" s="54"/>
      <c r="E156" s="21">
        <v>45429</v>
      </c>
      <c r="F156" s="73">
        <v>12800000</v>
      </c>
      <c r="G156" s="62" t="s">
        <v>1387</v>
      </c>
      <c r="H156" s="21">
        <v>45412</v>
      </c>
      <c r="I156" s="62" t="s">
        <v>1388</v>
      </c>
      <c r="J156" s="21">
        <v>45429</v>
      </c>
      <c r="K156" s="62" t="s">
        <v>57</v>
      </c>
      <c r="L156" s="62" t="s">
        <v>57</v>
      </c>
      <c r="M156" s="21">
        <v>45429</v>
      </c>
      <c r="N156" s="62" t="s">
        <v>57</v>
      </c>
      <c r="O156" s="62" t="s">
        <v>57</v>
      </c>
      <c r="P156" s="55"/>
    </row>
    <row r="157" spans="1:16" ht="27.75" customHeight="1">
      <c r="A157" s="41" t="s">
        <v>1260</v>
      </c>
      <c r="B157" s="77" t="s">
        <v>366</v>
      </c>
      <c r="C157" s="54"/>
      <c r="D157" s="54"/>
      <c r="E157" s="21">
        <v>45429</v>
      </c>
      <c r="F157" s="62" t="s">
        <v>57</v>
      </c>
      <c r="G157" s="62" t="s">
        <v>57</v>
      </c>
      <c r="H157" s="62" t="s">
        <v>57</v>
      </c>
      <c r="I157" s="62" t="s">
        <v>57</v>
      </c>
      <c r="J157" s="62" t="s">
        <v>57</v>
      </c>
      <c r="K157" s="62" t="s">
        <v>57</v>
      </c>
      <c r="L157" s="62" t="s">
        <v>57</v>
      </c>
      <c r="M157" s="21">
        <v>45429</v>
      </c>
      <c r="N157" s="74">
        <v>45491</v>
      </c>
      <c r="O157" s="74">
        <v>45491</v>
      </c>
      <c r="P157" s="55"/>
    </row>
    <row r="158" spans="1:16" ht="27.75" customHeight="1">
      <c r="A158" s="41" t="s">
        <v>1263</v>
      </c>
      <c r="B158" s="77" t="s">
        <v>366</v>
      </c>
      <c r="C158" s="54"/>
      <c r="D158" s="54"/>
      <c r="E158" s="21">
        <v>45429</v>
      </c>
      <c r="F158" s="62" t="s">
        <v>57</v>
      </c>
      <c r="G158" s="62" t="s">
        <v>57</v>
      </c>
      <c r="H158" s="62" t="s">
        <v>57</v>
      </c>
      <c r="I158" s="62" t="s">
        <v>57</v>
      </c>
      <c r="J158" s="62" t="s">
        <v>57</v>
      </c>
      <c r="K158" s="62" t="s">
        <v>57</v>
      </c>
      <c r="L158" s="62" t="s">
        <v>57</v>
      </c>
      <c r="M158" s="21">
        <v>45429</v>
      </c>
      <c r="N158" s="62" t="s">
        <v>57</v>
      </c>
      <c r="O158" s="62" t="s">
        <v>57</v>
      </c>
      <c r="P158" s="55"/>
    </row>
    <row r="159" spans="1:16" ht="27.75" customHeight="1">
      <c r="A159" s="41" t="s">
        <v>1258</v>
      </c>
      <c r="B159" s="77" t="s">
        <v>292</v>
      </c>
      <c r="C159" s="54"/>
      <c r="D159" s="54"/>
      <c r="E159" s="21">
        <v>45418</v>
      </c>
      <c r="F159" s="73">
        <v>17686486</v>
      </c>
      <c r="G159" s="62" t="s">
        <v>1389</v>
      </c>
      <c r="H159" s="21">
        <v>45405</v>
      </c>
      <c r="I159" s="62" t="s">
        <v>1390</v>
      </c>
      <c r="J159" s="21">
        <v>45420</v>
      </c>
      <c r="K159" s="62" t="s">
        <v>57</v>
      </c>
      <c r="L159" s="62" t="s">
        <v>57</v>
      </c>
      <c r="M159" s="21">
        <v>45420</v>
      </c>
      <c r="N159" s="62" t="s">
        <v>57</v>
      </c>
      <c r="O159" s="62" t="s">
        <v>57</v>
      </c>
      <c r="P159" s="55"/>
    </row>
    <row r="160" spans="1:16" ht="27.75" customHeight="1">
      <c r="A160" s="41" t="s">
        <v>1260</v>
      </c>
      <c r="B160" s="77" t="s">
        <v>292</v>
      </c>
      <c r="C160" s="54"/>
      <c r="D160" s="54"/>
      <c r="E160" s="21">
        <v>45418</v>
      </c>
      <c r="F160" s="62" t="s">
        <v>57</v>
      </c>
      <c r="G160" s="62" t="s">
        <v>57</v>
      </c>
      <c r="H160" s="62" t="s">
        <v>57</v>
      </c>
      <c r="I160" s="62" t="s">
        <v>57</v>
      </c>
      <c r="J160" s="62" t="s">
        <v>57</v>
      </c>
      <c r="K160" s="62" t="s">
        <v>57</v>
      </c>
      <c r="L160" s="62" t="s">
        <v>57</v>
      </c>
      <c r="M160" s="21">
        <v>45420</v>
      </c>
      <c r="N160" s="74">
        <v>45489</v>
      </c>
      <c r="O160" s="74">
        <v>45489</v>
      </c>
      <c r="P160" s="55"/>
    </row>
    <row r="161" spans="1:16" ht="27.75" customHeight="1">
      <c r="A161" s="41" t="s">
        <v>1258</v>
      </c>
      <c r="B161" s="77" t="s">
        <v>400</v>
      </c>
      <c r="C161" s="54"/>
      <c r="D161" s="54"/>
      <c r="E161" s="21">
        <v>45425</v>
      </c>
      <c r="F161" s="73">
        <v>4040000</v>
      </c>
      <c r="G161" s="62" t="s">
        <v>1391</v>
      </c>
      <c r="H161" s="21">
        <v>45407</v>
      </c>
      <c r="I161" s="62" t="s">
        <v>1392</v>
      </c>
      <c r="J161" s="21">
        <v>45433</v>
      </c>
      <c r="K161" s="62" t="s">
        <v>57</v>
      </c>
      <c r="L161" s="62" t="s">
        <v>57</v>
      </c>
      <c r="M161" s="21">
        <v>45427</v>
      </c>
      <c r="N161" s="62" t="s">
        <v>57</v>
      </c>
      <c r="O161" s="62" t="s">
        <v>57</v>
      </c>
      <c r="P161" s="55"/>
    </row>
    <row r="162" spans="1:16" ht="27.75" customHeight="1">
      <c r="A162" s="41" t="s">
        <v>1260</v>
      </c>
      <c r="B162" s="77" t="s">
        <v>400</v>
      </c>
      <c r="C162" s="54"/>
      <c r="D162" s="54"/>
      <c r="E162" s="21">
        <v>45425</v>
      </c>
      <c r="F162" s="62" t="s">
        <v>57</v>
      </c>
      <c r="G162" s="62" t="s">
        <v>57</v>
      </c>
      <c r="H162" s="62" t="s">
        <v>57</v>
      </c>
      <c r="I162" s="62" t="s">
        <v>57</v>
      </c>
      <c r="J162" s="62" t="s">
        <v>57</v>
      </c>
      <c r="K162" s="62" t="s">
        <v>57</v>
      </c>
      <c r="L162" s="62" t="s">
        <v>57</v>
      </c>
      <c r="M162" s="21">
        <v>45427</v>
      </c>
      <c r="N162" s="74">
        <v>45495</v>
      </c>
      <c r="O162" s="74">
        <v>45495</v>
      </c>
      <c r="P162" s="55"/>
    </row>
    <row r="163" spans="1:16" ht="27.75" customHeight="1">
      <c r="A163" s="41" t="s">
        <v>1258</v>
      </c>
      <c r="B163" s="77" t="s">
        <v>310</v>
      </c>
      <c r="C163" s="54"/>
      <c r="D163" s="54"/>
      <c r="E163" s="21">
        <v>45422</v>
      </c>
      <c r="F163" s="73">
        <v>10400000</v>
      </c>
      <c r="G163" s="62" t="s">
        <v>1393</v>
      </c>
      <c r="H163" s="21">
        <v>45412</v>
      </c>
      <c r="I163" s="62" t="s">
        <v>1394</v>
      </c>
      <c r="J163" s="21">
        <v>45427</v>
      </c>
      <c r="K163" s="62" t="s">
        <v>57</v>
      </c>
      <c r="L163" s="62" t="s">
        <v>57</v>
      </c>
      <c r="M163" s="21">
        <v>45427</v>
      </c>
      <c r="N163" s="62" t="s">
        <v>57</v>
      </c>
      <c r="O163" s="62" t="s">
        <v>57</v>
      </c>
      <c r="P163" s="55"/>
    </row>
    <row r="164" spans="1:16" ht="27.75" customHeight="1">
      <c r="A164" s="41" t="s">
        <v>1260</v>
      </c>
      <c r="B164" s="77" t="s">
        <v>310</v>
      </c>
      <c r="C164" s="54"/>
      <c r="D164" s="54"/>
      <c r="E164" s="21">
        <v>45422</v>
      </c>
      <c r="F164" s="62" t="s">
        <v>57</v>
      </c>
      <c r="G164" s="62" t="s">
        <v>57</v>
      </c>
      <c r="H164" s="62" t="s">
        <v>57</v>
      </c>
      <c r="I164" s="62" t="s">
        <v>57</v>
      </c>
      <c r="J164" s="62" t="s">
        <v>57</v>
      </c>
      <c r="K164" s="62" t="s">
        <v>57</v>
      </c>
      <c r="L164" s="62" t="s">
        <v>57</v>
      </c>
      <c r="M164" s="21">
        <v>45427</v>
      </c>
      <c r="N164" s="74">
        <v>45489</v>
      </c>
      <c r="O164" s="74">
        <v>45489</v>
      </c>
      <c r="P164" s="55"/>
    </row>
    <row r="165" spans="1:16" ht="27.75" customHeight="1">
      <c r="A165" s="41" t="s">
        <v>1263</v>
      </c>
      <c r="B165" s="77" t="s">
        <v>310</v>
      </c>
      <c r="C165" s="54"/>
      <c r="D165" s="54"/>
      <c r="E165" s="21">
        <v>45422</v>
      </c>
      <c r="F165" s="62" t="s">
        <v>57</v>
      </c>
      <c r="G165" s="62" t="s">
        <v>57</v>
      </c>
      <c r="H165" s="62" t="s">
        <v>57</v>
      </c>
      <c r="I165" s="62" t="s">
        <v>57</v>
      </c>
      <c r="J165" s="62" t="s">
        <v>57</v>
      </c>
      <c r="K165" s="62" t="s">
        <v>57</v>
      </c>
      <c r="L165" s="62" t="s">
        <v>57</v>
      </c>
      <c r="M165" s="21">
        <v>45427</v>
      </c>
      <c r="N165" s="62" t="s">
        <v>57</v>
      </c>
      <c r="O165" s="62" t="s">
        <v>57</v>
      </c>
      <c r="P165" s="55"/>
    </row>
    <row r="166" spans="1:16" ht="27.75" customHeight="1">
      <c r="A166" s="41" t="s">
        <v>1258</v>
      </c>
      <c r="B166" s="77" t="s">
        <v>363</v>
      </c>
      <c r="C166" s="54"/>
      <c r="D166" s="54"/>
      <c r="E166" s="21">
        <v>45425</v>
      </c>
      <c r="F166" s="73">
        <v>7000000</v>
      </c>
      <c r="G166" s="62" t="s">
        <v>1395</v>
      </c>
      <c r="H166" s="21">
        <v>45406</v>
      </c>
      <c r="I166" s="62" t="s">
        <v>1396</v>
      </c>
      <c r="J166" s="21">
        <v>45427</v>
      </c>
      <c r="K166" s="62" t="s">
        <v>57</v>
      </c>
      <c r="L166" s="62" t="s">
        <v>57</v>
      </c>
      <c r="M166" s="21">
        <v>45427</v>
      </c>
      <c r="N166" s="62" t="s">
        <v>57</v>
      </c>
      <c r="O166" s="62" t="s">
        <v>57</v>
      </c>
      <c r="P166" s="55"/>
    </row>
    <row r="167" spans="1:16" ht="27.75" customHeight="1">
      <c r="A167" s="41" t="s">
        <v>1260</v>
      </c>
      <c r="B167" s="77" t="s">
        <v>363</v>
      </c>
      <c r="C167" s="54"/>
      <c r="D167" s="54"/>
      <c r="E167" s="21">
        <v>45425</v>
      </c>
      <c r="F167" s="62" t="s">
        <v>57</v>
      </c>
      <c r="G167" s="62" t="s">
        <v>57</v>
      </c>
      <c r="H167" s="62" t="s">
        <v>57</v>
      </c>
      <c r="I167" s="62" t="s">
        <v>57</v>
      </c>
      <c r="J167" s="62" t="s">
        <v>57</v>
      </c>
      <c r="K167" s="62" t="s">
        <v>57</v>
      </c>
      <c r="L167" s="62" t="s">
        <v>57</v>
      </c>
      <c r="M167" s="21">
        <v>45427</v>
      </c>
      <c r="N167" s="74">
        <v>45492</v>
      </c>
      <c r="O167" s="74">
        <v>45492</v>
      </c>
      <c r="P167" s="55"/>
    </row>
    <row r="168" spans="1:16" ht="27.75" customHeight="1">
      <c r="A168" s="41" t="s">
        <v>1258</v>
      </c>
      <c r="B168" s="77" t="s">
        <v>429</v>
      </c>
      <c r="C168" s="54"/>
      <c r="D168" s="54"/>
      <c r="E168" s="21">
        <v>45422</v>
      </c>
      <c r="F168" s="73">
        <v>9000000</v>
      </c>
      <c r="G168" s="62" t="s">
        <v>868</v>
      </c>
      <c r="H168" s="21">
        <v>45407</v>
      </c>
      <c r="I168" s="62" t="s">
        <v>1397</v>
      </c>
      <c r="J168" s="21">
        <v>45427</v>
      </c>
      <c r="K168" s="62" t="s">
        <v>57</v>
      </c>
      <c r="L168" s="62" t="s">
        <v>57</v>
      </c>
      <c r="M168" s="21">
        <v>45427</v>
      </c>
      <c r="N168" s="62" t="s">
        <v>57</v>
      </c>
      <c r="O168" s="62" t="s">
        <v>57</v>
      </c>
      <c r="P168" s="55"/>
    </row>
    <row r="169" spans="1:16" ht="27.75" customHeight="1">
      <c r="A169" s="41" t="s">
        <v>1263</v>
      </c>
      <c r="B169" s="77" t="s">
        <v>429</v>
      </c>
      <c r="C169" s="54"/>
      <c r="D169" s="54"/>
      <c r="E169" s="21">
        <v>45422</v>
      </c>
      <c r="F169" s="62" t="s">
        <v>57</v>
      </c>
      <c r="G169" s="62" t="s">
        <v>57</v>
      </c>
      <c r="H169" s="62" t="s">
        <v>57</v>
      </c>
      <c r="I169" s="62" t="s">
        <v>57</v>
      </c>
      <c r="J169" s="62" t="s">
        <v>57</v>
      </c>
      <c r="K169" s="62" t="s">
        <v>57</v>
      </c>
      <c r="L169" s="62" t="s">
        <v>57</v>
      </c>
      <c r="M169" s="21">
        <v>45427</v>
      </c>
      <c r="N169" s="62" t="s">
        <v>57</v>
      </c>
      <c r="O169" s="62" t="s">
        <v>57</v>
      </c>
      <c r="P169" s="55"/>
    </row>
    <row r="170" spans="1:16" ht="27.75" customHeight="1">
      <c r="A170" s="41" t="s">
        <v>1258</v>
      </c>
      <c r="B170" s="77" t="s">
        <v>111</v>
      </c>
      <c r="C170" s="54"/>
      <c r="D170" s="54"/>
      <c r="E170" s="21">
        <v>45419</v>
      </c>
      <c r="F170" s="73">
        <v>8518512</v>
      </c>
      <c r="G170" s="62" t="s">
        <v>1398</v>
      </c>
      <c r="H170" s="21">
        <v>45397</v>
      </c>
      <c r="I170" s="62" t="s">
        <v>1399</v>
      </c>
      <c r="J170" s="21">
        <v>45422</v>
      </c>
      <c r="K170" s="62" t="s">
        <v>57</v>
      </c>
      <c r="L170" s="62" t="s">
        <v>57</v>
      </c>
      <c r="M170" s="21">
        <v>45422</v>
      </c>
      <c r="N170" s="62" t="s">
        <v>57</v>
      </c>
      <c r="O170" s="62" t="s">
        <v>57</v>
      </c>
      <c r="P170" s="55"/>
    </row>
    <row r="171" spans="1:16" ht="27.75" customHeight="1">
      <c r="A171" s="41" t="s">
        <v>1260</v>
      </c>
      <c r="B171" s="77" t="s">
        <v>111</v>
      </c>
      <c r="C171" s="54"/>
      <c r="D171" s="54"/>
      <c r="E171" s="21">
        <v>45419</v>
      </c>
      <c r="F171" s="62" t="s">
        <v>57</v>
      </c>
      <c r="G171" s="62" t="s">
        <v>57</v>
      </c>
      <c r="H171" s="62" t="s">
        <v>57</v>
      </c>
      <c r="I171" s="62" t="s">
        <v>57</v>
      </c>
      <c r="J171" s="62" t="s">
        <v>57</v>
      </c>
      <c r="K171" s="62" t="s">
        <v>57</v>
      </c>
      <c r="L171" s="62" t="s">
        <v>57</v>
      </c>
      <c r="M171" s="21">
        <v>45422</v>
      </c>
      <c r="N171" s="74">
        <v>45483</v>
      </c>
      <c r="O171" s="74">
        <v>45483</v>
      </c>
      <c r="P171" s="55"/>
    </row>
    <row r="172" spans="1:16" ht="27.75" customHeight="1">
      <c r="A172" s="41" t="s">
        <v>1258</v>
      </c>
      <c r="B172" s="77" t="s">
        <v>91</v>
      </c>
      <c r="C172" s="54"/>
      <c r="D172" s="54"/>
      <c r="E172" s="21">
        <v>45415</v>
      </c>
      <c r="F172" s="73">
        <v>12321924</v>
      </c>
      <c r="G172" s="62" t="s">
        <v>1400</v>
      </c>
      <c r="H172" s="21">
        <v>45397</v>
      </c>
      <c r="I172" s="66" t="s">
        <v>51</v>
      </c>
      <c r="J172" s="66" t="s">
        <v>51</v>
      </c>
      <c r="K172" s="62" t="s">
        <v>57</v>
      </c>
      <c r="L172" s="62" t="s">
        <v>57</v>
      </c>
      <c r="M172" s="21">
        <v>45418</v>
      </c>
      <c r="N172" s="62" t="s">
        <v>57</v>
      </c>
      <c r="O172" s="62" t="s">
        <v>57</v>
      </c>
      <c r="P172" s="55"/>
    </row>
    <row r="173" spans="1:16" ht="27.75" customHeight="1">
      <c r="A173" s="41" t="s">
        <v>1260</v>
      </c>
      <c r="B173" s="77" t="s">
        <v>91</v>
      </c>
      <c r="C173" s="54"/>
      <c r="D173" s="54"/>
      <c r="E173" s="21">
        <v>45415</v>
      </c>
      <c r="F173" s="62" t="s">
        <v>57</v>
      </c>
      <c r="G173" s="62" t="s">
        <v>57</v>
      </c>
      <c r="H173" s="62" t="s">
        <v>57</v>
      </c>
      <c r="I173" s="62" t="s">
        <v>57</v>
      </c>
      <c r="J173" s="62" t="s">
        <v>57</v>
      </c>
      <c r="K173" s="62" t="s">
        <v>57</v>
      </c>
      <c r="L173" s="62" t="s">
        <v>57</v>
      </c>
      <c r="M173" s="21">
        <v>45418</v>
      </c>
      <c r="N173" s="74">
        <v>45482</v>
      </c>
      <c r="O173" s="74">
        <v>45482</v>
      </c>
      <c r="P173" s="55"/>
    </row>
    <row r="174" spans="1:16" ht="27.75" customHeight="1">
      <c r="A174" s="41" t="s">
        <v>1258</v>
      </c>
      <c r="B174" s="77" t="s">
        <v>321</v>
      </c>
      <c r="C174" s="54"/>
      <c r="D174" s="54"/>
      <c r="E174" s="21">
        <v>45427</v>
      </c>
      <c r="F174" s="73">
        <v>8518512</v>
      </c>
      <c r="G174" s="62" t="s">
        <v>1401</v>
      </c>
      <c r="H174" s="21">
        <v>45421</v>
      </c>
      <c r="I174" s="62" t="s">
        <v>1402</v>
      </c>
      <c r="J174" s="21">
        <v>45429</v>
      </c>
      <c r="K174" s="62" t="s">
        <v>57</v>
      </c>
      <c r="L174" s="62" t="s">
        <v>57</v>
      </c>
      <c r="M174" s="21">
        <v>45429</v>
      </c>
      <c r="N174" s="62" t="s">
        <v>57</v>
      </c>
      <c r="O174" s="62" t="s">
        <v>57</v>
      </c>
      <c r="P174" s="55"/>
    </row>
    <row r="175" spans="1:16" ht="27.75" customHeight="1">
      <c r="A175" s="41" t="s">
        <v>1260</v>
      </c>
      <c r="B175" s="77" t="s">
        <v>321</v>
      </c>
      <c r="C175" s="54"/>
      <c r="D175" s="54"/>
      <c r="E175" s="21">
        <v>45427</v>
      </c>
      <c r="F175" s="62" t="s">
        <v>57</v>
      </c>
      <c r="G175" s="62" t="s">
        <v>57</v>
      </c>
      <c r="H175" s="62" t="s">
        <v>57</v>
      </c>
      <c r="I175" s="62" t="s">
        <v>57</v>
      </c>
      <c r="J175" s="62" t="s">
        <v>57</v>
      </c>
      <c r="K175" s="62" t="s">
        <v>57</v>
      </c>
      <c r="L175" s="62" t="s">
        <v>57</v>
      </c>
      <c r="M175" s="21">
        <v>45429</v>
      </c>
      <c r="N175" s="74">
        <v>45490</v>
      </c>
      <c r="O175" s="74">
        <v>45490</v>
      </c>
      <c r="P175" s="55"/>
    </row>
    <row r="176" spans="1:16" ht="27.75" customHeight="1">
      <c r="A176" s="41" t="s">
        <v>1258</v>
      </c>
      <c r="B176" s="77" t="s">
        <v>334</v>
      </c>
      <c r="C176" s="54"/>
      <c r="D176" s="54"/>
      <c r="E176" s="21">
        <v>45411</v>
      </c>
      <c r="F176" s="73">
        <v>9035578</v>
      </c>
      <c r="G176" s="62" t="s">
        <v>1403</v>
      </c>
      <c r="H176" s="21">
        <v>45397</v>
      </c>
      <c r="I176" s="62" t="s">
        <v>1404</v>
      </c>
      <c r="J176" s="21">
        <v>45414</v>
      </c>
      <c r="K176" s="62" t="s">
        <v>57</v>
      </c>
      <c r="L176" s="62" t="s">
        <v>57</v>
      </c>
      <c r="M176" s="21">
        <v>45424</v>
      </c>
      <c r="N176" s="62" t="s">
        <v>57</v>
      </c>
      <c r="O176" s="62" t="s">
        <v>57</v>
      </c>
      <c r="P176" s="55"/>
    </row>
    <row r="177" spans="1:16" ht="27.75" customHeight="1">
      <c r="A177" s="41" t="s">
        <v>1260</v>
      </c>
      <c r="B177" s="77" t="s">
        <v>334</v>
      </c>
      <c r="C177" s="54"/>
      <c r="D177" s="54"/>
      <c r="E177" s="21">
        <v>45411</v>
      </c>
      <c r="F177" s="62" t="s">
        <v>57</v>
      </c>
      <c r="G177" s="62" t="s">
        <v>57</v>
      </c>
      <c r="H177" s="62" t="s">
        <v>57</v>
      </c>
      <c r="I177" s="62" t="s">
        <v>57</v>
      </c>
      <c r="J177" s="62" t="s">
        <v>57</v>
      </c>
      <c r="K177" s="62" t="s">
        <v>57</v>
      </c>
      <c r="L177" s="62" t="s">
        <v>57</v>
      </c>
      <c r="M177" s="21">
        <v>45424</v>
      </c>
      <c r="N177" s="74">
        <v>45494</v>
      </c>
      <c r="O177" s="74">
        <v>45494</v>
      </c>
      <c r="P177" s="55"/>
    </row>
    <row r="178" spans="1:16" ht="27.75" customHeight="1">
      <c r="A178" s="41" t="s">
        <v>1258</v>
      </c>
      <c r="B178" s="77" t="s">
        <v>275</v>
      </c>
      <c r="C178" s="54"/>
      <c r="D178" s="54"/>
      <c r="E178" s="21">
        <v>45426</v>
      </c>
      <c r="F178" s="73">
        <v>4755684</v>
      </c>
      <c r="G178" s="62" t="s">
        <v>1405</v>
      </c>
      <c r="H178" s="21">
        <v>45421</v>
      </c>
      <c r="I178" s="62" t="s">
        <v>1406</v>
      </c>
      <c r="J178" s="21">
        <v>45427</v>
      </c>
      <c r="K178" s="62" t="s">
        <v>57</v>
      </c>
      <c r="L178" s="62" t="s">
        <v>57</v>
      </c>
      <c r="M178" s="21">
        <v>45428</v>
      </c>
      <c r="N178" s="62" t="s">
        <v>57</v>
      </c>
      <c r="O178" s="62" t="s">
        <v>57</v>
      </c>
      <c r="P178" s="55"/>
    </row>
    <row r="179" spans="1:16" ht="27.75" customHeight="1">
      <c r="A179" s="41" t="s">
        <v>1260</v>
      </c>
      <c r="B179" s="77" t="s">
        <v>275</v>
      </c>
      <c r="C179" s="54"/>
      <c r="D179" s="54"/>
      <c r="E179" s="21">
        <v>45426</v>
      </c>
      <c r="F179" s="62" t="s">
        <v>57</v>
      </c>
      <c r="G179" s="62" t="s">
        <v>57</v>
      </c>
      <c r="H179" s="62" t="s">
        <v>57</v>
      </c>
      <c r="I179" s="62" t="s">
        <v>57</v>
      </c>
      <c r="J179" s="62" t="s">
        <v>57</v>
      </c>
      <c r="K179" s="62" t="s">
        <v>57</v>
      </c>
      <c r="L179" s="62" t="s">
        <v>57</v>
      </c>
      <c r="M179" s="21">
        <v>45428</v>
      </c>
      <c r="N179" s="74">
        <v>45489</v>
      </c>
      <c r="O179" s="74">
        <v>45489</v>
      </c>
      <c r="P179" s="55"/>
    </row>
    <row r="180" spans="1:16" ht="27.75" customHeight="1">
      <c r="A180" s="41" t="s">
        <v>1258</v>
      </c>
      <c r="B180" s="77" t="s">
        <v>325</v>
      </c>
      <c r="C180" s="54"/>
      <c r="D180" s="54"/>
      <c r="E180" s="21">
        <v>45429</v>
      </c>
      <c r="F180" s="73">
        <v>17686486</v>
      </c>
      <c r="G180" s="62" t="s">
        <v>1407</v>
      </c>
      <c r="H180" s="21">
        <v>45397</v>
      </c>
      <c r="I180" s="62" t="s">
        <v>1408</v>
      </c>
      <c r="J180" s="21">
        <v>45429</v>
      </c>
      <c r="K180" s="62" t="s">
        <v>57</v>
      </c>
      <c r="L180" s="62" t="s">
        <v>57</v>
      </c>
      <c r="M180" s="21">
        <v>45429</v>
      </c>
      <c r="N180" s="62" t="s">
        <v>57</v>
      </c>
      <c r="O180" s="62" t="s">
        <v>57</v>
      </c>
      <c r="P180" s="55"/>
    </row>
    <row r="181" spans="1:16" ht="27.75" customHeight="1">
      <c r="A181" s="41" t="s">
        <v>1260</v>
      </c>
      <c r="B181" s="77" t="s">
        <v>325</v>
      </c>
      <c r="C181" s="54"/>
      <c r="D181" s="54"/>
      <c r="E181" s="21">
        <v>45429</v>
      </c>
      <c r="F181" s="62" t="s">
        <v>57</v>
      </c>
      <c r="G181" s="62" t="s">
        <v>57</v>
      </c>
      <c r="H181" s="62" t="s">
        <v>57</v>
      </c>
      <c r="I181" s="62" t="s">
        <v>57</v>
      </c>
      <c r="J181" s="62" t="s">
        <v>57</v>
      </c>
      <c r="K181" s="62" t="s">
        <v>57</v>
      </c>
      <c r="L181" s="62" t="s">
        <v>57</v>
      </c>
      <c r="M181" s="21">
        <v>45429</v>
      </c>
      <c r="N181" s="74">
        <v>45490</v>
      </c>
      <c r="O181" s="74">
        <v>45490</v>
      </c>
      <c r="P181" s="55"/>
    </row>
    <row r="182" spans="1:16" ht="27.75" customHeight="1">
      <c r="A182" s="41" t="s">
        <v>1264</v>
      </c>
      <c r="B182" s="77" t="s">
        <v>188</v>
      </c>
      <c r="C182" s="54"/>
      <c r="D182" s="54"/>
      <c r="E182" s="21">
        <v>45411</v>
      </c>
      <c r="F182" s="62" t="s">
        <v>57</v>
      </c>
      <c r="G182" s="62" t="s">
        <v>57</v>
      </c>
      <c r="H182" s="62" t="s">
        <v>57</v>
      </c>
      <c r="I182" s="62" t="s">
        <v>57</v>
      </c>
      <c r="J182" s="62" t="s">
        <v>57</v>
      </c>
      <c r="K182" s="62" t="s">
        <v>57</v>
      </c>
      <c r="L182" s="62" t="s">
        <v>57</v>
      </c>
      <c r="M182" s="21">
        <v>45412</v>
      </c>
      <c r="N182" s="62" t="s">
        <v>57</v>
      </c>
      <c r="O182" s="62" t="s">
        <v>57</v>
      </c>
      <c r="P182" s="55"/>
    </row>
    <row r="183" spans="1:16" ht="27.75" customHeight="1">
      <c r="A183" s="41" t="s">
        <v>1258</v>
      </c>
      <c r="B183" s="77" t="s">
        <v>140</v>
      </c>
      <c r="C183" s="54"/>
      <c r="D183" s="54"/>
      <c r="E183" s="21">
        <v>45411</v>
      </c>
      <c r="F183" s="73">
        <v>13176000</v>
      </c>
      <c r="G183" s="62" t="s">
        <v>1409</v>
      </c>
      <c r="H183" s="21">
        <v>45405</v>
      </c>
      <c r="I183" s="20" t="s">
        <v>1410</v>
      </c>
      <c r="J183" s="21">
        <v>45412</v>
      </c>
      <c r="K183" s="62" t="s">
        <v>57</v>
      </c>
      <c r="L183" s="62" t="s">
        <v>57</v>
      </c>
      <c r="M183" s="21">
        <v>45412</v>
      </c>
      <c r="N183" s="62" t="s">
        <v>57</v>
      </c>
      <c r="O183" s="62" t="s">
        <v>57</v>
      </c>
      <c r="P183" s="55"/>
    </row>
    <row r="184" spans="1:16" ht="27.75" customHeight="1">
      <c r="A184" s="41" t="s">
        <v>1260</v>
      </c>
      <c r="B184" s="77" t="s">
        <v>140</v>
      </c>
      <c r="C184" s="54"/>
      <c r="D184" s="54"/>
      <c r="E184" s="21">
        <v>45411</v>
      </c>
      <c r="F184" s="62" t="s">
        <v>57</v>
      </c>
      <c r="G184" s="62" t="s">
        <v>57</v>
      </c>
      <c r="H184" s="62" t="s">
        <v>57</v>
      </c>
      <c r="I184" s="62" t="s">
        <v>57</v>
      </c>
      <c r="J184" s="62" t="s">
        <v>57</v>
      </c>
      <c r="K184" s="62" t="s">
        <v>57</v>
      </c>
      <c r="L184" s="62" t="s">
        <v>57</v>
      </c>
      <c r="M184" s="21">
        <v>45412</v>
      </c>
      <c r="N184" s="74">
        <v>45490</v>
      </c>
      <c r="O184" s="74">
        <v>45490</v>
      </c>
      <c r="P184" s="55"/>
    </row>
    <row r="185" spans="1:16" ht="27.75" customHeight="1">
      <c r="A185" s="41" t="s">
        <v>1258</v>
      </c>
      <c r="B185" s="77" t="s">
        <v>197</v>
      </c>
      <c r="C185" s="54"/>
      <c r="D185" s="54"/>
      <c r="E185" s="21">
        <v>45411</v>
      </c>
      <c r="F185" s="73">
        <v>13176000</v>
      </c>
      <c r="G185" s="62" t="s">
        <v>1411</v>
      </c>
      <c r="H185" s="21">
        <v>45405</v>
      </c>
      <c r="I185" s="62" t="s">
        <v>1412</v>
      </c>
      <c r="J185" s="21">
        <v>45414</v>
      </c>
      <c r="K185" s="62" t="s">
        <v>57</v>
      </c>
      <c r="L185" s="62" t="s">
        <v>57</v>
      </c>
      <c r="M185" s="21">
        <v>45414</v>
      </c>
      <c r="N185" s="62" t="s">
        <v>57</v>
      </c>
      <c r="O185" s="62" t="s">
        <v>57</v>
      </c>
      <c r="P185" s="55"/>
    </row>
    <row r="186" spans="1:16" ht="27.75" customHeight="1">
      <c r="A186" s="41" t="s">
        <v>1260</v>
      </c>
      <c r="B186" s="77" t="s">
        <v>197</v>
      </c>
      <c r="C186" s="54"/>
      <c r="D186" s="54"/>
      <c r="E186" s="21">
        <v>45411</v>
      </c>
      <c r="F186" s="62" t="s">
        <v>57</v>
      </c>
      <c r="G186" s="62" t="s">
        <v>57</v>
      </c>
      <c r="H186" s="62" t="s">
        <v>57</v>
      </c>
      <c r="I186" s="62" t="s">
        <v>57</v>
      </c>
      <c r="J186" s="62" t="s">
        <v>57</v>
      </c>
      <c r="K186" s="62" t="s">
        <v>57</v>
      </c>
      <c r="L186" s="62" t="s">
        <v>57</v>
      </c>
      <c r="M186" s="21">
        <v>45414</v>
      </c>
      <c r="N186" s="74">
        <v>45487</v>
      </c>
      <c r="O186" s="74">
        <v>45487</v>
      </c>
      <c r="P186" s="55"/>
    </row>
    <row r="187" spans="1:16" ht="27.75" customHeight="1">
      <c r="A187" s="41" t="s">
        <v>1258</v>
      </c>
      <c r="B187" s="77" t="s">
        <v>200</v>
      </c>
      <c r="C187" s="54"/>
      <c r="D187" s="54"/>
      <c r="E187" s="21">
        <v>45411</v>
      </c>
      <c r="F187" s="73">
        <v>13176000</v>
      </c>
      <c r="G187" s="62" t="s">
        <v>1413</v>
      </c>
      <c r="H187" s="21">
        <v>45405</v>
      </c>
      <c r="I187" s="62" t="s">
        <v>1414</v>
      </c>
      <c r="J187" s="21">
        <v>45414</v>
      </c>
      <c r="K187" s="62" t="s">
        <v>57</v>
      </c>
      <c r="L187" s="62" t="s">
        <v>57</v>
      </c>
      <c r="M187" s="21">
        <v>45415</v>
      </c>
      <c r="N187" s="62" t="s">
        <v>57</v>
      </c>
      <c r="O187" s="62" t="s">
        <v>57</v>
      </c>
      <c r="P187" s="55"/>
    </row>
    <row r="188" spans="1:16" ht="27.75" customHeight="1">
      <c r="A188" s="41" t="s">
        <v>1260</v>
      </c>
      <c r="B188" s="77" t="s">
        <v>200</v>
      </c>
      <c r="C188" s="54"/>
      <c r="D188" s="54"/>
      <c r="E188" s="21">
        <v>45411</v>
      </c>
      <c r="F188" s="62" t="s">
        <v>57</v>
      </c>
      <c r="G188" s="62" t="s">
        <v>57</v>
      </c>
      <c r="H188" s="62" t="s">
        <v>57</v>
      </c>
      <c r="I188" s="62" t="s">
        <v>57</v>
      </c>
      <c r="J188" s="62" t="s">
        <v>57</v>
      </c>
      <c r="K188" s="62" t="s">
        <v>57</v>
      </c>
      <c r="L188" s="62" t="s">
        <v>57</v>
      </c>
      <c r="M188" s="21">
        <v>45415</v>
      </c>
      <c r="N188" s="74">
        <v>45487</v>
      </c>
      <c r="O188" s="74">
        <v>45487</v>
      </c>
      <c r="P188" s="55"/>
    </row>
    <row r="189" spans="1:16" ht="27.75" customHeight="1">
      <c r="A189" s="41" t="s">
        <v>1258</v>
      </c>
      <c r="B189" s="77" t="s">
        <v>161</v>
      </c>
      <c r="C189" s="54"/>
      <c r="D189" s="54"/>
      <c r="E189" s="21">
        <v>45411</v>
      </c>
      <c r="F189" s="73">
        <v>13176000</v>
      </c>
      <c r="G189" s="62" t="s">
        <v>1415</v>
      </c>
      <c r="H189" s="21">
        <v>45404</v>
      </c>
      <c r="I189" s="62" t="s">
        <v>1416</v>
      </c>
      <c r="J189" s="21">
        <v>45414</v>
      </c>
      <c r="K189" s="62" t="s">
        <v>57</v>
      </c>
      <c r="L189" s="62" t="s">
        <v>57</v>
      </c>
      <c r="M189" s="21">
        <v>45422</v>
      </c>
      <c r="N189" s="62" t="s">
        <v>57</v>
      </c>
      <c r="O189" s="62" t="s">
        <v>57</v>
      </c>
      <c r="P189" s="55"/>
    </row>
    <row r="190" spans="1:16" ht="27.75" customHeight="1">
      <c r="A190" s="41" t="s">
        <v>1260</v>
      </c>
      <c r="B190" s="77" t="s">
        <v>161</v>
      </c>
      <c r="C190" s="54"/>
      <c r="D190" s="54"/>
      <c r="E190" s="21">
        <v>45411</v>
      </c>
      <c r="F190" s="62" t="s">
        <v>57</v>
      </c>
      <c r="G190" s="62" t="s">
        <v>57</v>
      </c>
      <c r="H190" s="62" t="s">
        <v>57</v>
      </c>
      <c r="I190" s="62" t="s">
        <v>57</v>
      </c>
      <c r="J190" s="62" t="s">
        <v>57</v>
      </c>
      <c r="K190" s="62" t="s">
        <v>57</v>
      </c>
      <c r="L190" s="62" t="s">
        <v>57</v>
      </c>
      <c r="M190" s="21">
        <v>45422</v>
      </c>
      <c r="N190" s="74">
        <v>45487</v>
      </c>
      <c r="O190" s="74">
        <v>45487</v>
      </c>
      <c r="P190" s="55"/>
    </row>
    <row r="191" spans="1:16" ht="27.75" customHeight="1">
      <c r="A191" s="41" t="s">
        <v>1258</v>
      </c>
      <c r="B191" s="77" t="s">
        <v>186</v>
      </c>
      <c r="C191" s="54"/>
      <c r="D191" s="54"/>
      <c r="E191" s="21">
        <v>45419</v>
      </c>
      <c r="F191" s="73">
        <v>13176000</v>
      </c>
      <c r="G191" s="62" t="s">
        <v>1417</v>
      </c>
      <c r="H191" s="21">
        <v>45404</v>
      </c>
      <c r="I191" s="62" t="s">
        <v>1418</v>
      </c>
      <c r="J191" s="21">
        <v>45426</v>
      </c>
      <c r="K191" s="62" t="s">
        <v>57</v>
      </c>
      <c r="L191" s="62" t="s">
        <v>57</v>
      </c>
      <c r="M191" s="21">
        <v>45426</v>
      </c>
      <c r="N191" s="62" t="s">
        <v>57</v>
      </c>
      <c r="O191" s="62" t="s">
        <v>57</v>
      </c>
      <c r="P191" s="55"/>
    </row>
    <row r="192" spans="1:16" ht="27.75" customHeight="1">
      <c r="A192" s="41" t="s">
        <v>1260</v>
      </c>
      <c r="B192" s="77" t="s">
        <v>186</v>
      </c>
      <c r="C192" s="54"/>
      <c r="D192" s="54"/>
      <c r="E192" s="21">
        <v>45419</v>
      </c>
      <c r="F192" s="62" t="s">
        <v>57</v>
      </c>
      <c r="G192" s="62" t="s">
        <v>57</v>
      </c>
      <c r="H192" s="62" t="s">
        <v>57</v>
      </c>
      <c r="I192" s="62" t="s">
        <v>57</v>
      </c>
      <c r="J192" s="62" t="s">
        <v>57</v>
      </c>
      <c r="K192" s="62" t="s">
        <v>57</v>
      </c>
      <c r="L192" s="62" t="s">
        <v>57</v>
      </c>
      <c r="M192" s="21">
        <v>45426</v>
      </c>
      <c r="N192" s="74">
        <v>45487</v>
      </c>
      <c r="O192" s="66" t="s">
        <v>51</v>
      </c>
      <c r="P192" s="55"/>
    </row>
    <row r="193" spans="1:16" ht="27.75" customHeight="1">
      <c r="A193" s="41" t="s">
        <v>1258</v>
      </c>
      <c r="B193" s="70" t="s">
        <v>459</v>
      </c>
      <c r="C193" s="54"/>
      <c r="D193" s="54"/>
      <c r="E193" s="21">
        <v>45358</v>
      </c>
      <c r="F193" s="73">
        <v>13176000</v>
      </c>
      <c r="G193" s="62" t="s">
        <v>1419</v>
      </c>
      <c r="H193" s="21">
        <v>45415</v>
      </c>
      <c r="I193" s="62" t="s">
        <v>1420</v>
      </c>
      <c r="J193" s="21">
        <v>45433</v>
      </c>
      <c r="K193" s="62" t="s">
        <v>57</v>
      </c>
      <c r="L193" s="62" t="s">
        <v>57</v>
      </c>
      <c r="M193" s="21">
        <v>45433</v>
      </c>
      <c r="N193" s="62" t="s">
        <v>57</v>
      </c>
      <c r="O193" s="62" t="s">
        <v>57</v>
      </c>
      <c r="P193" s="55"/>
    </row>
    <row r="194" spans="1:16" ht="27.75" customHeight="1">
      <c r="A194" s="41" t="s">
        <v>1260</v>
      </c>
      <c r="B194" s="70" t="s">
        <v>459</v>
      </c>
      <c r="C194" s="54"/>
      <c r="D194" s="54"/>
      <c r="E194" s="21">
        <v>45358</v>
      </c>
      <c r="F194" s="62" t="s">
        <v>57</v>
      </c>
      <c r="G194" s="62" t="s">
        <v>57</v>
      </c>
      <c r="H194" s="62" t="s">
        <v>57</v>
      </c>
      <c r="I194" s="62" t="s">
        <v>57</v>
      </c>
      <c r="J194" s="62" t="s">
        <v>57</v>
      </c>
      <c r="K194" s="62" t="s">
        <v>57</v>
      </c>
      <c r="L194" s="62" t="s">
        <v>57</v>
      </c>
      <c r="M194" s="21">
        <v>45433</v>
      </c>
      <c r="N194" s="74">
        <v>45496</v>
      </c>
      <c r="O194" s="74">
        <v>45496</v>
      </c>
      <c r="P194" s="55"/>
    </row>
    <row r="195" spans="1:16" ht="27.75" customHeight="1">
      <c r="A195" s="41" t="s">
        <v>1258</v>
      </c>
      <c r="B195" s="70" t="s">
        <v>393</v>
      </c>
      <c r="C195" s="54"/>
      <c r="D195" s="54"/>
      <c r="E195" s="21">
        <v>45427</v>
      </c>
      <c r="F195" s="73">
        <v>39528000</v>
      </c>
      <c r="G195" s="62" t="s">
        <v>1421</v>
      </c>
      <c r="H195" s="21">
        <v>45415</v>
      </c>
      <c r="I195" s="62" t="s">
        <v>1422</v>
      </c>
      <c r="J195" s="21">
        <v>45432</v>
      </c>
      <c r="K195" s="62" t="s">
        <v>57</v>
      </c>
      <c r="L195" s="62" t="s">
        <v>57</v>
      </c>
      <c r="M195" s="21">
        <v>45432</v>
      </c>
      <c r="N195" s="62" t="s">
        <v>57</v>
      </c>
      <c r="O195" s="62" t="s">
        <v>57</v>
      </c>
      <c r="P195" s="55"/>
    </row>
    <row r="196" spans="1:16" ht="27.75" customHeight="1">
      <c r="A196" s="41" t="s">
        <v>1260</v>
      </c>
      <c r="B196" s="70" t="s">
        <v>393</v>
      </c>
      <c r="C196" s="54"/>
      <c r="D196" s="54"/>
      <c r="E196" s="21">
        <v>45427</v>
      </c>
      <c r="F196" s="62" t="s">
        <v>57</v>
      </c>
      <c r="G196" s="62" t="s">
        <v>57</v>
      </c>
      <c r="H196" s="62" t="s">
        <v>57</v>
      </c>
      <c r="I196" s="62" t="s">
        <v>57</v>
      </c>
      <c r="J196" s="62" t="s">
        <v>57</v>
      </c>
      <c r="K196" s="62" t="s">
        <v>57</v>
      </c>
      <c r="L196" s="62" t="s">
        <v>57</v>
      </c>
      <c r="M196" s="21">
        <v>45432</v>
      </c>
      <c r="N196" s="74">
        <v>45495</v>
      </c>
      <c r="O196" s="74">
        <v>45495</v>
      </c>
      <c r="P196" s="55"/>
    </row>
    <row r="197" spans="1:16" ht="27.75" customHeight="1">
      <c r="A197" s="41" t="s">
        <v>1258</v>
      </c>
      <c r="B197" s="77" t="s">
        <v>215</v>
      </c>
      <c r="C197" s="54"/>
      <c r="D197" s="54"/>
      <c r="E197" s="21">
        <v>45422</v>
      </c>
      <c r="F197" s="73">
        <v>11600000</v>
      </c>
      <c r="G197" s="62" t="s">
        <v>1423</v>
      </c>
      <c r="H197" s="21">
        <v>45404</v>
      </c>
      <c r="I197" s="62" t="s">
        <v>1424</v>
      </c>
      <c r="J197" s="21">
        <v>45426</v>
      </c>
      <c r="K197" s="62" t="s">
        <v>57</v>
      </c>
      <c r="L197" s="62" t="s">
        <v>57</v>
      </c>
      <c r="M197" s="21">
        <v>45422</v>
      </c>
      <c r="N197" s="62" t="s">
        <v>57</v>
      </c>
      <c r="O197" s="62" t="s">
        <v>57</v>
      </c>
      <c r="P197" s="55"/>
    </row>
    <row r="198" spans="1:16" ht="27.75" customHeight="1">
      <c r="A198" s="41" t="s">
        <v>1260</v>
      </c>
      <c r="B198" s="77" t="s">
        <v>215</v>
      </c>
      <c r="C198" s="54"/>
      <c r="D198" s="54"/>
      <c r="E198" s="21">
        <v>45422</v>
      </c>
      <c r="F198" s="62" t="s">
        <v>57</v>
      </c>
      <c r="G198" s="62" t="s">
        <v>57</v>
      </c>
      <c r="H198" s="62" t="s">
        <v>57</v>
      </c>
      <c r="I198" s="62" t="s">
        <v>57</v>
      </c>
      <c r="J198" s="62" t="s">
        <v>57</v>
      </c>
      <c r="K198" s="62" t="s">
        <v>57</v>
      </c>
      <c r="L198" s="62" t="s">
        <v>57</v>
      </c>
      <c r="M198" s="21">
        <v>45422</v>
      </c>
      <c r="N198" s="21">
        <v>45487</v>
      </c>
      <c r="O198" s="21">
        <v>45487</v>
      </c>
      <c r="P198" s="55"/>
    </row>
    <row r="199" spans="1:16" ht="27.75" customHeight="1">
      <c r="A199" s="41" t="s">
        <v>1258</v>
      </c>
      <c r="B199" s="77" t="s">
        <v>1425</v>
      </c>
      <c r="C199" s="54"/>
      <c r="D199" s="54"/>
      <c r="E199" s="21">
        <v>45427</v>
      </c>
      <c r="F199" s="73">
        <v>6894117</v>
      </c>
      <c r="G199" s="62" t="s">
        <v>1426</v>
      </c>
      <c r="H199" s="21">
        <v>45419</v>
      </c>
      <c r="I199" s="62" t="s">
        <v>1427</v>
      </c>
      <c r="J199" s="21">
        <v>45429</v>
      </c>
      <c r="K199" s="62" t="s">
        <v>57</v>
      </c>
      <c r="L199" s="62" t="s">
        <v>57</v>
      </c>
      <c r="M199" s="21">
        <v>45429</v>
      </c>
      <c r="N199" s="62" t="s">
        <v>57</v>
      </c>
      <c r="O199" s="62" t="s">
        <v>57</v>
      </c>
      <c r="P199" s="55"/>
    </row>
    <row r="200" spans="1:16" ht="27.75" customHeight="1">
      <c r="A200" s="41" t="s">
        <v>1260</v>
      </c>
      <c r="B200" s="77" t="s">
        <v>434</v>
      </c>
      <c r="C200" s="54"/>
      <c r="D200" s="54"/>
      <c r="E200" s="21">
        <v>45427</v>
      </c>
      <c r="F200" s="62" t="s">
        <v>57</v>
      </c>
      <c r="G200" s="62" t="s">
        <v>57</v>
      </c>
      <c r="H200" s="62" t="s">
        <v>57</v>
      </c>
      <c r="I200" s="62" t="s">
        <v>57</v>
      </c>
      <c r="J200" s="62" t="s">
        <v>57</v>
      </c>
      <c r="K200" s="62" t="s">
        <v>57</v>
      </c>
      <c r="L200" s="62" t="s">
        <v>57</v>
      </c>
      <c r="M200" s="21">
        <v>45429</v>
      </c>
      <c r="N200" s="21">
        <v>45464</v>
      </c>
      <c r="O200" s="21">
        <v>45464</v>
      </c>
      <c r="P200" s="55"/>
    </row>
    <row r="201" spans="1:16" ht="27.75" customHeight="1">
      <c r="A201" s="41" t="s">
        <v>1258</v>
      </c>
      <c r="B201" s="77" t="s">
        <v>417</v>
      </c>
      <c r="C201" s="54"/>
      <c r="D201" s="54"/>
      <c r="E201" s="21">
        <v>45427</v>
      </c>
      <c r="F201" s="73">
        <v>6894117</v>
      </c>
      <c r="G201" s="62" t="s">
        <v>1428</v>
      </c>
      <c r="H201" s="21">
        <v>45419</v>
      </c>
      <c r="I201" s="62" t="s">
        <v>1429</v>
      </c>
      <c r="J201" s="21">
        <v>45429</v>
      </c>
      <c r="K201" s="62" t="s">
        <v>57</v>
      </c>
      <c r="L201" s="62" t="s">
        <v>57</v>
      </c>
      <c r="M201" s="21">
        <v>45433</v>
      </c>
      <c r="N201" s="62" t="s">
        <v>57</v>
      </c>
      <c r="O201" s="62" t="s">
        <v>57</v>
      </c>
      <c r="P201" s="55"/>
    </row>
    <row r="202" spans="1:16" ht="27.75" customHeight="1">
      <c r="A202" s="41" t="s">
        <v>1260</v>
      </c>
      <c r="B202" s="77" t="s">
        <v>417</v>
      </c>
      <c r="C202" s="54"/>
      <c r="D202" s="54"/>
      <c r="E202" s="21">
        <v>45427</v>
      </c>
      <c r="F202" s="62" t="s">
        <v>57</v>
      </c>
      <c r="G202" s="62" t="s">
        <v>57</v>
      </c>
      <c r="H202" s="62" t="s">
        <v>57</v>
      </c>
      <c r="I202" s="62" t="s">
        <v>57</v>
      </c>
      <c r="J202" s="62" t="s">
        <v>57</v>
      </c>
      <c r="K202" s="62" t="s">
        <v>57</v>
      </c>
      <c r="L202" s="62" t="s">
        <v>57</v>
      </c>
      <c r="M202" s="21">
        <v>45433</v>
      </c>
      <c r="N202" s="21">
        <v>45465</v>
      </c>
      <c r="O202" s="21">
        <v>45465</v>
      </c>
      <c r="P202" s="55"/>
    </row>
    <row r="203" spans="1:16" ht="27.75" customHeight="1">
      <c r="A203" s="41" t="s">
        <v>1258</v>
      </c>
      <c r="B203" s="77" t="s">
        <v>177</v>
      </c>
      <c r="C203" s="54"/>
      <c r="D203" s="54"/>
      <c r="E203" s="21">
        <v>45417</v>
      </c>
      <c r="F203" s="73">
        <v>8518512</v>
      </c>
      <c r="G203" s="62" t="s">
        <v>1430</v>
      </c>
      <c r="H203" s="21">
        <v>45404</v>
      </c>
      <c r="I203" s="62" t="s">
        <v>1431</v>
      </c>
      <c r="J203" s="21">
        <v>45422</v>
      </c>
      <c r="K203" s="62" t="s">
        <v>57</v>
      </c>
      <c r="L203" s="62" t="s">
        <v>57</v>
      </c>
      <c r="M203" s="21">
        <v>45426</v>
      </c>
      <c r="N203" s="62" t="s">
        <v>57</v>
      </c>
      <c r="O203" s="62" t="s">
        <v>57</v>
      </c>
      <c r="P203" s="55"/>
    </row>
    <row r="204" spans="1:16" ht="27.75" customHeight="1">
      <c r="A204" s="41" t="s">
        <v>1260</v>
      </c>
      <c r="B204" s="77" t="s">
        <v>177</v>
      </c>
      <c r="C204" s="54"/>
      <c r="D204" s="54"/>
      <c r="E204" s="21">
        <v>45417</v>
      </c>
      <c r="F204" s="62" t="s">
        <v>57</v>
      </c>
      <c r="G204" s="62" t="s">
        <v>57</v>
      </c>
      <c r="H204" s="62" t="s">
        <v>57</v>
      </c>
      <c r="I204" s="62" t="s">
        <v>57</v>
      </c>
      <c r="J204" s="62" t="s">
        <v>57</v>
      </c>
      <c r="K204" s="62" t="s">
        <v>57</v>
      </c>
      <c r="L204" s="62" t="s">
        <v>57</v>
      </c>
      <c r="M204" s="21">
        <v>45426</v>
      </c>
      <c r="N204" s="21">
        <v>45487</v>
      </c>
      <c r="O204" s="21">
        <v>45487</v>
      </c>
      <c r="P204" s="55"/>
    </row>
    <row r="205" spans="1:16" ht="27.75" customHeight="1">
      <c r="A205" s="41" t="s">
        <v>1258</v>
      </c>
      <c r="B205" s="77" t="s">
        <v>675</v>
      </c>
      <c r="C205" s="54"/>
      <c r="D205" s="54"/>
      <c r="E205" s="21">
        <v>45426</v>
      </c>
      <c r="F205" s="73">
        <v>8400000</v>
      </c>
      <c r="G205" s="62" t="s">
        <v>1432</v>
      </c>
      <c r="H205" s="21">
        <v>45420</v>
      </c>
      <c r="I205" s="66" t="s">
        <v>51</v>
      </c>
      <c r="J205" s="66" t="s">
        <v>51</v>
      </c>
      <c r="K205" s="62" t="s">
        <v>57</v>
      </c>
      <c r="L205" s="62" t="s">
        <v>57</v>
      </c>
      <c r="M205" s="21">
        <v>45434</v>
      </c>
      <c r="N205" s="62" t="s">
        <v>57</v>
      </c>
      <c r="O205" s="62" t="s">
        <v>57</v>
      </c>
      <c r="P205" s="55"/>
    </row>
    <row r="206" spans="1:16" ht="27.75" customHeight="1">
      <c r="A206" s="41" t="s">
        <v>1260</v>
      </c>
      <c r="B206" s="77" t="s">
        <v>675</v>
      </c>
      <c r="C206" s="54"/>
      <c r="D206" s="54"/>
      <c r="E206" s="21">
        <v>45426</v>
      </c>
      <c r="F206" s="62" t="s">
        <v>57</v>
      </c>
      <c r="G206" s="62" t="s">
        <v>57</v>
      </c>
      <c r="H206" s="62" t="s">
        <v>57</v>
      </c>
      <c r="I206" s="62" t="s">
        <v>57</v>
      </c>
      <c r="J206" s="62" t="s">
        <v>57</v>
      </c>
      <c r="K206" s="62" t="s">
        <v>57</v>
      </c>
      <c r="L206" s="62" t="s">
        <v>57</v>
      </c>
      <c r="M206" s="21">
        <v>45434</v>
      </c>
      <c r="N206" s="21">
        <v>45508</v>
      </c>
      <c r="O206" s="21">
        <v>45508</v>
      </c>
      <c r="P206" s="55"/>
    </row>
    <row r="207" spans="1:16" ht="27.75" customHeight="1">
      <c r="A207" s="41" t="s">
        <v>1258</v>
      </c>
      <c r="B207" s="77" t="s">
        <v>237</v>
      </c>
      <c r="C207" s="54"/>
      <c r="D207" s="54"/>
      <c r="E207" s="21">
        <v>45414</v>
      </c>
      <c r="F207" s="73">
        <v>7612608</v>
      </c>
      <c r="G207" s="62" t="s">
        <v>1433</v>
      </c>
      <c r="H207" s="21">
        <v>45404</v>
      </c>
      <c r="I207" s="62" t="s">
        <v>1434</v>
      </c>
      <c r="J207" s="21">
        <v>45418</v>
      </c>
      <c r="K207" s="62" t="s">
        <v>57</v>
      </c>
      <c r="L207" s="62" t="s">
        <v>57</v>
      </c>
      <c r="M207" s="21">
        <v>45418</v>
      </c>
      <c r="N207" s="62" t="s">
        <v>57</v>
      </c>
      <c r="O207" s="62" t="s">
        <v>57</v>
      </c>
      <c r="P207" s="55"/>
    </row>
    <row r="208" spans="1:16" ht="27.75" customHeight="1">
      <c r="A208" s="41" t="s">
        <v>1260</v>
      </c>
      <c r="B208" s="77" t="s">
        <v>237</v>
      </c>
      <c r="C208" s="54"/>
      <c r="D208" s="54"/>
      <c r="E208" s="21">
        <v>45414</v>
      </c>
      <c r="F208" s="62" t="s">
        <v>57</v>
      </c>
      <c r="G208" s="62" t="s">
        <v>57</v>
      </c>
      <c r="H208" s="62" t="s">
        <v>57</v>
      </c>
      <c r="I208" s="62" t="s">
        <v>57</v>
      </c>
      <c r="J208" s="62" t="s">
        <v>57</v>
      </c>
      <c r="K208" s="62" t="s">
        <v>57</v>
      </c>
      <c r="L208" s="62" t="s">
        <v>57</v>
      </c>
      <c r="M208" s="21">
        <v>45418</v>
      </c>
      <c r="N208" s="21">
        <v>45488</v>
      </c>
      <c r="O208" s="21">
        <v>45488</v>
      </c>
      <c r="P208" s="55"/>
    </row>
    <row r="209" spans="1:16" ht="27.75" customHeight="1">
      <c r="A209" s="41" t="s">
        <v>1258</v>
      </c>
      <c r="B209" s="77" t="s">
        <v>376</v>
      </c>
      <c r="C209" s="54"/>
      <c r="D209" s="54"/>
      <c r="E209" s="21">
        <v>45422</v>
      </c>
      <c r="F209" s="73">
        <v>7612608</v>
      </c>
      <c r="G209" s="62" t="s">
        <v>1435</v>
      </c>
      <c r="H209" s="21">
        <v>45419</v>
      </c>
      <c r="I209" s="62" t="s">
        <v>1436</v>
      </c>
      <c r="J209" s="21">
        <v>45428</v>
      </c>
      <c r="K209" s="62" t="s">
        <v>57</v>
      </c>
      <c r="L209" s="62" t="s">
        <v>57</v>
      </c>
      <c r="M209" s="21">
        <v>45428</v>
      </c>
      <c r="N209" s="62" t="s">
        <v>57</v>
      </c>
      <c r="O209" s="62" t="s">
        <v>57</v>
      </c>
      <c r="P209" s="55"/>
    </row>
    <row r="210" spans="1:16" ht="27.75" customHeight="1">
      <c r="A210" s="41" t="s">
        <v>1260</v>
      </c>
      <c r="B210" s="77" t="s">
        <v>376</v>
      </c>
      <c r="C210" s="54"/>
      <c r="D210" s="54"/>
      <c r="E210" s="21">
        <v>45422</v>
      </c>
      <c r="F210" s="62" t="s">
        <v>57</v>
      </c>
      <c r="G210" s="62" t="s">
        <v>57</v>
      </c>
      <c r="H210" s="62" t="s">
        <v>57</v>
      </c>
      <c r="I210" s="62" t="s">
        <v>57</v>
      </c>
      <c r="J210" s="62" t="s">
        <v>57</v>
      </c>
      <c r="K210" s="62" t="s">
        <v>57</v>
      </c>
      <c r="L210" s="62" t="s">
        <v>57</v>
      </c>
      <c r="M210" s="21">
        <v>45428</v>
      </c>
      <c r="N210" s="21">
        <v>45494</v>
      </c>
      <c r="O210" s="21">
        <v>45494</v>
      </c>
      <c r="P210" s="55"/>
    </row>
    <row r="211" spans="1:16" ht="27.75" customHeight="1">
      <c r="A211" s="41" t="s">
        <v>1258</v>
      </c>
      <c r="B211" s="70" t="s">
        <v>370</v>
      </c>
      <c r="C211" s="54"/>
      <c r="D211" s="54"/>
      <c r="E211" s="21">
        <v>45424</v>
      </c>
      <c r="F211" s="73">
        <v>5700000</v>
      </c>
      <c r="G211" s="62" t="s">
        <v>1437</v>
      </c>
      <c r="H211" s="21">
        <v>45412</v>
      </c>
      <c r="I211" s="62" t="s">
        <v>1438</v>
      </c>
      <c r="J211" s="21">
        <v>45427</v>
      </c>
      <c r="K211" s="62" t="s">
        <v>57</v>
      </c>
      <c r="L211" s="62" t="s">
        <v>57</v>
      </c>
      <c r="M211" s="21">
        <v>45428</v>
      </c>
      <c r="N211" s="62" t="s">
        <v>57</v>
      </c>
      <c r="O211" s="62" t="s">
        <v>57</v>
      </c>
      <c r="P211" s="55"/>
    </row>
    <row r="212" spans="1:16" ht="27.75" customHeight="1">
      <c r="A212" s="41" t="s">
        <v>1260</v>
      </c>
      <c r="B212" s="70" t="s">
        <v>370</v>
      </c>
      <c r="C212" s="54"/>
      <c r="D212" s="54"/>
      <c r="E212" s="21">
        <v>45424</v>
      </c>
      <c r="F212" s="62" t="s">
        <v>57</v>
      </c>
      <c r="G212" s="62" t="s">
        <v>57</v>
      </c>
      <c r="H212" s="62" t="s">
        <v>57</v>
      </c>
      <c r="I212" s="62" t="s">
        <v>57</v>
      </c>
      <c r="J212" s="62" t="s">
        <v>57</v>
      </c>
      <c r="K212" s="62" t="s">
        <v>57</v>
      </c>
      <c r="L212" s="62" t="s">
        <v>57</v>
      </c>
      <c r="M212" s="21">
        <v>45428</v>
      </c>
      <c r="N212" s="21">
        <v>45494</v>
      </c>
      <c r="O212" s="21">
        <v>45494</v>
      </c>
      <c r="P212" s="55"/>
    </row>
    <row r="213" spans="1:16" ht="27.75" customHeight="1">
      <c r="A213" s="41" t="s">
        <v>1258</v>
      </c>
      <c r="B213" s="77" t="s">
        <v>465</v>
      </c>
      <c r="C213" s="54"/>
      <c r="D213" s="54"/>
      <c r="E213" s="21">
        <v>45430</v>
      </c>
      <c r="F213" s="73">
        <v>13176000</v>
      </c>
      <c r="G213" s="62" t="s">
        <v>1439</v>
      </c>
      <c r="H213" s="21">
        <v>45415</v>
      </c>
      <c r="I213" s="62" t="s">
        <v>1440</v>
      </c>
      <c r="J213" s="21">
        <v>45433</v>
      </c>
      <c r="K213" s="62" t="s">
        <v>57</v>
      </c>
      <c r="L213" s="62" t="s">
        <v>57</v>
      </c>
      <c r="M213" s="21">
        <v>45433</v>
      </c>
      <c r="N213" s="62" t="s">
        <v>57</v>
      </c>
      <c r="O213" s="62" t="s">
        <v>57</v>
      </c>
      <c r="P213" s="55"/>
    </row>
    <row r="214" spans="1:16" ht="27.75" customHeight="1">
      <c r="A214" s="41" t="s">
        <v>1260</v>
      </c>
      <c r="B214" s="77" t="s">
        <v>465</v>
      </c>
      <c r="C214" s="54"/>
      <c r="D214" s="54"/>
      <c r="E214" s="21">
        <v>45430</v>
      </c>
      <c r="F214" s="62" t="s">
        <v>57</v>
      </c>
      <c r="G214" s="62" t="s">
        <v>57</v>
      </c>
      <c r="H214" s="62" t="s">
        <v>57</v>
      </c>
      <c r="I214" s="62" t="s">
        <v>57</v>
      </c>
      <c r="J214" s="62" t="s">
        <v>57</v>
      </c>
      <c r="K214" s="62" t="s">
        <v>57</v>
      </c>
      <c r="L214" s="62" t="s">
        <v>57</v>
      </c>
      <c r="M214" s="21">
        <v>45433</v>
      </c>
      <c r="N214" s="21">
        <v>45497</v>
      </c>
      <c r="O214" s="21">
        <v>45497</v>
      </c>
      <c r="P214" s="55"/>
    </row>
    <row r="215" spans="1:16" ht="27.75" customHeight="1">
      <c r="A215" s="41" t="s">
        <v>1258</v>
      </c>
      <c r="B215" s="77" t="s">
        <v>357</v>
      </c>
      <c r="C215" s="54"/>
      <c r="D215" s="54"/>
      <c r="E215" s="21">
        <v>45424</v>
      </c>
      <c r="F215" s="73">
        <v>11000000</v>
      </c>
      <c r="G215" s="62" t="s">
        <v>1441</v>
      </c>
      <c r="H215" s="21">
        <v>45419</v>
      </c>
      <c r="I215" s="62" t="s">
        <v>1442</v>
      </c>
      <c r="J215" s="21">
        <v>45427</v>
      </c>
      <c r="K215" s="62" t="s">
        <v>57</v>
      </c>
      <c r="L215" s="62" t="s">
        <v>57</v>
      </c>
      <c r="M215" s="21">
        <v>45427</v>
      </c>
      <c r="N215" s="62" t="s">
        <v>57</v>
      </c>
      <c r="O215" s="62" t="s">
        <v>57</v>
      </c>
      <c r="P215" s="55"/>
    </row>
    <row r="216" spans="1:16" ht="27.75" customHeight="1">
      <c r="A216" s="41" t="s">
        <v>1260</v>
      </c>
      <c r="B216" s="77" t="s">
        <v>357</v>
      </c>
      <c r="C216" s="54"/>
      <c r="D216" s="54"/>
      <c r="E216" s="21">
        <v>45424</v>
      </c>
      <c r="F216" s="62" t="s">
        <v>57</v>
      </c>
      <c r="G216" s="62" t="s">
        <v>57</v>
      </c>
      <c r="H216" s="62" t="s">
        <v>57</v>
      </c>
      <c r="I216" s="62" t="s">
        <v>57</v>
      </c>
      <c r="J216" s="62" t="s">
        <v>57</v>
      </c>
      <c r="K216" s="62" t="s">
        <v>57</v>
      </c>
      <c r="L216" s="62" t="s">
        <v>57</v>
      </c>
      <c r="M216" s="21">
        <v>45427</v>
      </c>
      <c r="N216" s="21">
        <v>45491</v>
      </c>
      <c r="O216" s="21">
        <v>45491</v>
      </c>
      <c r="P216" s="55"/>
    </row>
    <row r="217" spans="1:16" ht="27.75" customHeight="1">
      <c r="A217" s="41" t="s">
        <v>1258</v>
      </c>
      <c r="B217" s="77" t="s">
        <v>531</v>
      </c>
      <c r="C217" s="54"/>
      <c r="D217" s="54"/>
      <c r="E217" s="21">
        <v>45428</v>
      </c>
      <c r="F217" s="73">
        <v>12321926</v>
      </c>
      <c r="G217" s="62" t="s">
        <v>878</v>
      </c>
      <c r="H217" s="21">
        <v>45418</v>
      </c>
      <c r="I217" s="62" t="s">
        <v>1443</v>
      </c>
      <c r="J217" s="21">
        <v>45432</v>
      </c>
      <c r="K217" s="62" t="s">
        <v>57</v>
      </c>
      <c r="L217" s="62" t="s">
        <v>57</v>
      </c>
      <c r="M217" s="21">
        <v>45433</v>
      </c>
      <c r="N217" s="62" t="s">
        <v>57</v>
      </c>
      <c r="O217" s="62" t="s">
        <v>57</v>
      </c>
      <c r="P217" s="55"/>
    </row>
    <row r="218" spans="1:16" ht="27.75" customHeight="1">
      <c r="A218" s="41" t="s">
        <v>1260</v>
      </c>
      <c r="B218" s="77" t="s">
        <v>531</v>
      </c>
      <c r="C218" s="54"/>
      <c r="D218" s="54"/>
      <c r="E218" s="21">
        <v>45428</v>
      </c>
      <c r="F218" s="62" t="s">
        <v>57</v>
      </c>
      <c r="G218" s="62" t="s">
        <v>57</v>
      </c>
      <c r="H218" s="62" t="s">
        <v>57</v>
      </c>
      <c r="I218" s="62" t="s">
        <v>57</v>
      </c>
      <c r="J218" s="62" t="s">
        <v>57</v>
      </c>
      <c r="K218" s="62" t="s">
        <v>57</v>
      </c>
      <c r="L218" s="62" t="s">
        <v>57</v>
      </c>
      <c r="M218" s="21">
        <v>45433</v>
      </c>
      <c r="N218" s="21">
        <v>45498</v>
      </c>
      <c r="O218" s="21">
        <v>45498</v>
      </c>
      <c r="P218" s="55"/>
    </row>
    <row r="219" spans="1:16" ht="27.75" customHeight="1">
      <c r="A219" s="41" t="s">
        <v>1258</v>
      </c>
      <c r="B219" s="77" t="s">
        <v>249</v>
      </c>
      <c r="C219" s="54"/>
      <c r="D219" s="54"/>
      <c r="E219" s="21">
        <v>45422</v>
      </c>
      <c r="F219" s="73">
        <v>2352656</v>
      </c>
      <c r="G219" s="62" t="s">
        <v>1444</v>
      </c>
      <c r="H219" s="21">
        <v>45415</v>
      </c>
      <c r="I219" s="62" t="s">
        <v>1445</v>
      </c>
      <c r="J219" s="21">
        <v>45426</v>
      </c>
      <c r="K219" s="62" t="s">
        <v>57</v>
      </c>
      <c r="L219" s="62" t="s">
        <v>57</v>
      </c>
      <c r="M219" s="21">
        <v>45426</v>
      </c>
      <c r="N219" s="62" t="s">
        <v>57</v>
      </c>
      <c r="O219" s="62" t="s">
        <v>57</v>
      </c>
      <c r="P219" s="55"/>
    </row>
    <row r="220" spans="1:16" ht="27.75" customHeight="1">
      <c r="A220" s="41" t="s">
        <v>1260</v>
      </c>
      <c r="B220" s="77" t="s">
        <v>249</v>
      </c>
      <c r="C220" s="54"/>
      <c r="D220" s="54"/>
      <c r="E220" s="21">
        <v>45422</v>
      </c>
      <c r="F220" s="62" t="s">
        <v>57</v>
      </c>
      <c r="G220" s="62" t="s">
        <v>57</v>
      </c>
      <c r="H220" s="62" t="s">
        <v>57</v>
      </c>
      <c r="I220" s="62" t="s">
        <v>57</v>
      </c>
      <c r="J220" s="62" t="s">
        <v>57</v>
      </c>
      <c r="K220" s="62" t="s">
        <v>57</v>
      </c>
      <c r="L220" s="62" t="s">
        <v>57</v>
      </c>
      <c r="M220" s="21">
        <v>45426</v>
      </c>
      <c r="N220" s="21">
        <v>45457</v>
      </c>
      <c r="O220" s="21">
        <v>45457</v>
      </c>
      <c r="P220" s="55"/>
    </row>
    <row r="221" spans="1:16" ht="27.75" customHeight="1">
      <c r="A221" s="41" t="s">
        <v>1258</v>
      </c>
      <c r="B221" s="77" t="s">
        <v>223</v>
      </c>
      <c r="C221" s="54"/>
      <c r="D221" s="54"/>
      <c r="E221" s="21">
        <v>45422</v>
      </c>
      <c r="F221" s="73">
        <v>6894117</v>
      </c>
      <c r="G221" s="62" t="s">
        <v>1446</v>
      </c>
      <c r="H221" s="21">
        <v>45415</v>
      </c>
      <c r="I221" s="62" t="s">
        <v>1447</v>
      </c>
      <c r="J221" s="21">
        <v>45426</v>
      </c>
      <c r="K221" s="62" t="s">
        <v>57</v>
      </c>
      <c r="L221" s="62" t="s">
        <v>57</v>
      </c>
      <c r="M221" s="21">
        <v>45426</v>
      </c>
      <c r="N221" s="62" t="s">
        <v>57</v>
      </c>
      <c r="O221" s="62" t="s">
        <v>57</v>
      </c>
      <c r="P221" s="55"/>
    </row>
    <row r="222" spans="1:16" ht="27.75" customHeight="1">
      <c r="A222" s="41" t="s">
        <v>1260</v>
      </c>
      <c r="B222" s="77" t="s">
        <v>223</v>
      </c>
      <c r="C222" s="54"/>
      <c r="D222" s="54"/>
      <c r="E222" s="21">
        <v>45422</v>
      </c>
      <c r="F222" s="62" t="s">
        <v>57</v>
      </c>
      <c r="G222" s="62" t="s">
        <v>57</v>
      </c>
      <c r="H222" s="62" t="s">
        <v>57</v>
      </c>
      <c r="I222" s="62" t="s">
        <v>57</v>
      </c>
      <c r="J222" s="62" t="s">
        <v>57</v>
      </c>
      <c r="K222" s="62" t="s">
        <v>57</v>
      </c>
      <c r="L222" s="62" t="s">
        <v>57</v>
      </c>
      <c r="M222" s="21">
        <v>45426</v>
      </c>
      <c r="N222" s="21">
        <v>45457</v>
      </c>
      <c r="O222" s="21">
        <v>45457</v>
      </c>
      <c r="P222" s="55"/>
    </row>
    <row r="223" spans="1:16" ht="27.75" customHeight="1">
      <c r="A223" s="41" t="s">
        <v>1258</v>
      </c>
      <c r="B223" s="70" t="s">
        <v>982</v>
      </c>
      <c r="C223" s="54"/>
      <c r="D223" s="54"/>
      <c r="E223" s="21">
        <v>45427</v>
      </c>
      <c r="F223" s="73">
        <v>12000000</v>
      </c>
      <c r="G223" s="62" t="s">
        <v>1448</v>
      </c>
      <c r="H223" s="74">
        <v>45405</v>
      </c>
      <c r="I223" s="62" t="s">
        <v>1449</v>
      </c>
      <c r="J223" s="21">
        <v>45433</v>
      </c>
      <c r="K223" s="62" t="s">
        <v>57</v>
      </c>
      <c r="L223" s="62" t="s">
        <v>57</v>
      </c>
      <c r="M223" s="21">
        <v>45432</v>
      </c>
      <c r="N223" s="62" t="s">
        <v>57</v>
      </c>
      <c r="O223" s="62" t="s">
        <v>57</v>
      </c>
      <c r="P223" s="55"/>
    </row>
    <row r="224" spans="1:16" ht="27.75" customHeight="1">
      <c r="A224" s="41" t="s">
        <v>1260</v>
      </c>
      <c r="B224" s="70" t="s">
        <v>982</v>
      </c>
      <c r="C224" s="54"/>
      <c r="D224" s="54"/>
      <c r="E224" s="21">
        <v>45427</v>
      </c>
      <c r="F224" s="62" t="s">
        <v>57</v>
      </c>
      <c r="G224" s="62" t="s">
        <v>57</v>
      </c>
      <c r="H224" s="62" t="s">
        <v>57</v>
      </c>
      <c r="I224" s="62" t="s">
        <v>57</v>
      </c>
      <c r="J224" s="62" t="s">
        <v>57</v>
      </c>
      <c r="K224" s="62" t="s">
        <v>57</v>
      </c>
      <c r="L224" s="62" t="s">
        <v>57</v>
      </c>
      <c r="M224" s="21">
        <v>45432</v>
      </c>
      <c r="N224" s="21">
        <v>45553</v>
      </c>
      <c r="O224" s="21">
        <v>45553</v>
      </c>
      <c r="P224" s="55"/>
    </row>
    <row r="225" spans="1:16" ht="27.75" customHeight="1">
      <c r="A225" s="41" t="s">
        <v>1258</v>
      </c>
      <c r="B225" s="70" t="s">
        <v>299</v>
      </c>
      <c r="C225" s="54"/>
      <c r="D225" s="54"/>
      <c r="E225" s="21">
        <v>45427</v>
      </c>
      <c r="F225" s="73">
        <v>6343738</v>
      </c>
      <c r="G225" s="62" t="s">
        <v>1450</v>
      </c>
      <c r="H225" s="74">
        <v>45406</v>
      </c>
      <c r="I225" s="62" t="s">
        <v>1451</v>
      </c>
      <c r="J225" s="21">
        <v>45427</v>
      </c>
      <c r="K225" s="62" t="s">
        <v>57</v>
      </c>
      <c r="L225" s="62" t="s">
        <v>57</v>
      </c>
      <c r="M225" s="21">
        <v>45427</v>
      </c>
      <c r="N225" s="62" t="s">
        <v>57</v>
      </c>
      <c r="O225" s="62" t="s">
        <v>57</v>
      </c>
      <c r="P225" s="55"/>
    </row>
    <row r="226" spans="1:16" ht="27.75" customHeight="1">
      <c r="A226" s="41" t="s">
        <v>1260</v>
      </c>
      <c r="B226" s="70" t="s">
        <v>299</v>
      </c>
      <c r="C226" s="54"/>
      <c r="D226" s="54"/>
      <c r="E226" s="21">
        <v>45427</v>
      </c>
      <c r="F226" s="62" t="s">
        <v>57</v>
      </c>
      <c r="G226" s="62" t="s">
        <v>57</v>
      </c>
      <c r="H226" s="62" t="s">
        <v>57</v>
      </c>
      <c r="I226" s="62" t="s">
        <v>57</v>
      </c>
      <c r="J226" s="62" t="s">
        <v>57</v>
      </c>
      <c r="K226" s="62" t="s">
        <v>57</v>
      </c>
      <c r="L226" s="62" t="s">
        <v>57</v>
      </c>
      <c r="M226" s="21">
        <v>45427</v>
      </c>
      <c r="N226" s="21">
        <v>45489</v>
      </c>
      <c r="O226" s="21">
        <v>45489</v>
      </c>
      <c r="P226" s="55"/>
    </row>
    <row r="227" spans="1:16" ht="27.75" customHeight="1">
      <c r="A227" s="41" t="s">
        <v>1258</v>
      </c>
      <c r="B227" s="77" t="s">
        <v>470</v>
      </c>
      <c r="C227" s="54"/>
      <c r="D227" s="54"/>
      <c r="E227" s="21">
        <v>45426</v>
      </c>
      <c r="F227" s="73">
        <v>13788234</v>
      </c>
      <c r="G227" s="62" t="s">
        <v>1452</v>
      </c>
      <c r="H227" s="21">
        <v>45415</v>
      </c>
      <c r="I227" s="62" t="s">
        <v>1453</v>
      </c>
      <c r="J227" s="21">
        <v>45428</v>
      </c>
      <c r="K227" s="62" t="s">
        <v>57</v>
      </c>
      <c r="L227" s="62" t="s">
        <v>57</v>
      </c>
      <c r="M227" s="21">
        <v>45428</v>
      </c>
      <c r="N227" s="62" t="s">
        <v>57</v>
      </c>
      <c r="O227" s="62" t="s">
        <v>57</v>
      </c>
      <c r="P227" s="55"/>
    </row>
    <row r="228" spans="1:16" ht="27.75" customHeight="1">
      <c r="A228" s="41" t="s">
        <v>1260</v>
      </c>
      <c r="B228" s="77" t="s">
        <v>470</v>
      </c>
      <c r="C228" s="54"/>
      <c r="D228" s="54"/>
      <c r="E228" s="21">
        <v>45426</v>
      </c>
      <c r="F228" s="62" t="s">
        <v>57</v>
      </c>
      <c r="G228" s="62" t="s">
        <v>57</v>
      </c>
      <c r="H228" s="62" t="s">
        <v>57</v>
      </c>
      <c r="I228" s="62" t="s">
        <v>57</v>
      </c>
      <c r="J228" s="62" t="s">
        <v>57</v>
      </c>
      <c r="K228" s="62" t="s">
        <v>57</v>
      </c>
      <c r="L228" s="62" t="s">
        <v>57</v>
      </c>
      <c r="M228" s="21">
        <v>45428</v>
      </c>
      <c r="N228" s="21">
        <v>45497</v>
      </c>
      <c r="O228" s="21">
        <v>45497</v>
      </c>
      <c r="P228" s="55"/>
    </row>
    <row r="229" spans="1:16" ht="27.75" customHeight="1">
      <c r="A229" s="41" t="s">
        <v>1258</v>
      </c>
      <c r="B229" s="77" t="s">
        <v>514</v>
      </c>
      <c r="C229" s="54"/>
      <c r="D229" s="54"/>
      <c r="E229" s="21">
        <v>45428</v>
      </c>
      <c r="F229" s="73">
        <v>8518512</v>
      </c>
      <c r="G229" s="62" t="s">
        <v>1454</v>
      </c>
      <c r="H229" s="21">
        <v>45415</v>
      </c>
      <c r="I229" s="62" t="s">
        <v>1455</v>
      </c>
      <c r="J229" s="21">
        <v>45432</v>
      </c>
      <c r="K229" s="62" t="s">
        <v>57</v>
      </c>
      <c r="L229" s="62" t="s">
        <v>57</v>
      </c>
      <c r="M229" s="21">
        <v>45432</v>
      </c>
      <c r="N229" s="62" t="s">
        <v>57</v>
      </c>
      <c r="O229" s="62" t="s">
        <v>57</v>
      </c>
      <c r="P229" s="55"/>
    </row>
    <row r="230" spans="1:16" ht="27.75" customHeight="1">
      <c r="A230" s="41" t="s">
        <v>1260</v>
      </c>
      <c r="B230" s="77" t="s">
        <v>514</v>
      </c>
      <c r="C230" s="54"/>
      <c r="D230" s="54"/>
      <c r="E230" s="21">
        <v>45428</v>
      </c>
      <c r="F230" s="62" t="s">
        <v>57</v>
      </c>
      <c r="G230" s="62" t="s">
        <v>57</v>
      </c>
      <c r="H230" s="62" t="s">
        <v>57</v>
      </c>
      <c r="I230" s="62" t="s">
        <v>57</v>
      </c>
      <c r="J230" s="62" t="s">
        <v>57</v>
      </c>
      <c r="K230" s="62" t="s">
        <v>57</v>
      </c>
      <c r="L230" s="62" t="s">
        <v>57</v>
      </c>
      <c r="M230" s="21">
        <v>45432</v>
      </c>
      <c r="N230" s="21">
        <v>45497</v>
      </c>
      <c r="O230" s="21">
        <v>45497</v>
      </c>
      <c r="P230" s="55"/>
    </row>
    <row r="231" spans="1:16" ht="27.75" customHeight="1">
      <c r="A231" s="41" t="s">
        <v>1258</v>
      </c>
      <c r="B231" s="70" t="s">
        <v>287</v>
      </c>
      <c r="C231" s="54"/>
      <c r="D231" s="54"/>
      <c r="E231" s="21">
        <v>45423</v>
      </c>
      <c r="F231" s="73">
        <v>2549901</v>
      </c>
      <c r="G231" s="62" t="s">
        <v>1456</v>
      </c>
      <c r="H231" s="21">
        <v>45415</v>
      </c>
      <c r="I231" s="62" t="s">
        <v>1457</v>
      </c>
      <c r="J231" s="21">
        <v>45427</v>
      </c>
      <c r="K231" s="62" t="s">
        <v>57</v>
      </c>
      <c r="L231" s="62" t="s">
        <v>57</v>
      </c>
      <c r="M231" s="21">
        <v>45427</v>
      </c>
      <c r="N231" s="62" t="s">
        <v>57</v>
      </c>
      <c r="O231" s="62" t="s">
        <v>57</v>
      </c>
      <c r="P231" s="55"/>
    </row>
    <row r="232" spans="1:16" ht="27.75" customHeight="1">
      <c r="A232" s="41" t="s">
        <v>1260</v>
      </c>
      <c r="B232" s="70" t="s">
        <v>287</v>
      </c>
      <c r="C232" s="54"/>
      <c r="D232" s="54"/>
      <c r="E232" s="21">
        <v>45423</v>
      </c>
      <c r="F232" s="62" t="s">
        <v>57</v>
      </c>
      <c r="G232" s="62" t="s">
        <v>57</v>
      </c>
      <c r="H232" s="62" t="s">
        <v>57</v>
      </c>
      <c r="I232" s="62" t="s">
        <v>57</v>
      </c>
      <c r="J232" s="62" t="s">
        <v>57</v>
      </c>
      <c r="K232" s="62" t="s">
        <v>57</v>
      </c>
      <c r="L232" s="62" t="s">
        <v>57</v>
      </c>
      <c r="M232" s="21">
        <v>45427</v>
      </c>
      <c r="N232" s="21">
        <v>45459</v>
      </c>
      <c r="O232" s="21">
        <v>45459</v>
      </c>
      <c r="P232" s="55"/>
    </row>
    <row r="233" spans="1:16" ht="27.75" customHeight="1">
      <c r="A233" s="41" t="s">
        <v>1258</v>
      </c>
      <c r="B233" s="77" t="s">
        <v>462</v>
      </c>
      <c r="C233" s="54"/>
      <c r="D233" s="54"/>
      <c r="E233" s="21">
        <v>45427</v>
      </c>
      <c r="F233" s="73">
        <v>16184000</v>
      </c>
      <c r="G233" s="62" t="s">
        <v>1458</v>
      </c>
      <c r="H233" s="21">
        <v>45415</v>
      </c>
      <c r="I233" s="62" t="s">
        <v>1459</v>
      </c>
      <c r="J233" s="21">
        <v>45429</v>
      </c>
      <c r="K233" s="62" t="s">
        <v>57</v>
      </c>
      <c r="L233" s="62" t="s">
        <v>57</v>
      </c>
      <c r="M233" s="21">
        <v>45429</v>
      </c>
      <c r="N233" s="62" t="s">
        <v>57</v>
      </c>
      <c r="O233" s="62" t="s">
        <v>57</v>
      </c>
      <c r="P233" s="55"/>
    </row>
    <row r="234" spans="1:16" ht="27.75" customHeight="1">
      <c r="A234" s="41" t="s">
        <v>1260</v>
      </c>
      <c r="B234" s="77" t="s">
        <v>462</v>
      </c>
      <c r="C234" s="54"/>
      <c r="D234" s="54"/>
      <c r="E234" s="21">
        <v>45427</v>
      </c>
      <c r="F234" s="62" t="s">
        <v>57</v>
      </c>
      <c r="G234" s="62" t="s">
        <v>57</v>
      </c>
      <c r="H234" s="62" t="s">
        <v>57</v>
      </c>
      <c r="I234" s="62" t="s">
        <v>57</v>
      </c>
      <c r="J234" s="62" t="s">
        <v>57</v>
      </c>
      <c r="K234" s="62" t="s">
        <v>57</v>
      </c>
      <c r="L234" s="62" t="s">
        <v>57</v>
      </c>
      <c r="M234" s="21">
        <v>45429</v>
      </c>
      <c r="N234" s="21">
        <v>45496</v>
      </c>
      <c r="O234" s="21">
        <v>45496</v>
      </c>
      <c r="P234" s="55"/>
    </row>
    <row r="235" spans="1:16" ht="27.75" customHeight="1">
      <c r="A235" s="41" t="s">
        <v>1258</v>
      </c>
      <c r="B235" s="77" t="s">
        <v>283</v>
      </c>
      <c r="C235" s="54"/>
      <c r="D235" s="54"/>
      <c r="E235" s="21">
        <v>45422</v>
      </c>
      <c r="F235" s="73">
        <v>4259256</v>
      </c>
      <c r="G235" s="62" t="s">
        <v>1460</v>
      </c>
      <c r="H235" s="21">
        <v>45415</v>
      </c>
      <c r="I235" s="62" t="s">
        <v>1461</v>
      </c>
      <c r="J235" s="21">
        <v>45427</v>
      </c>
      <c r="K235" s="62" t="s">
        <v>57</v>
      </c>
      <c r="L235" s="62" t="s">
        <v>57</v>
      </c>
      <c r="M235" s="21">
        <v>45427</v>
      </c>
      <c r="N235" s="62" t="s">
        <v>57</v>
      </c>
      <c r="O235" s="62" t="s">
        <v>57</v>
      </c>
      <c r="P235" s="55"/>
    </row>
    <row r="236" spans="1:16" ht="27.75" customHeight="1">
      <c r="A236" s="41" t="s">
        <v>1260</v>
      </c>
      <c r="B236" s="77" t="s">
        <v>283</v>
      </c>
      <c r="C236" s="54"/>
      <c r="D236" s="54"/>
      <c r="E236" s="21">
        <v>45422</v>
      </c>
      <c r="F236" s="62" t="s">
        <v>57</v>
      </c>
      <c r="G236" s="62" t="s">
        <v>57</v>
      </c>
      <c r="H236" s="62" t="s">
        <v>57</v>
      </c>
      <c r="I236" s="62" t="s">
        <v>57</v>
      </c>
      <c r="J236" s="62" t="s">
        <v>57</v>
      </c>
      <c r="K236" s="62" t="s">
        <v>57</v>
      </c>
      <c r="L236" s="62" t="s">
        <v>57</v>
      </c>
      <c r="M236" s="21">
        <v>45427</v>
      </c>
      <c r="N236" s="21">
        <v>45458</v>
      </c>
      <c r="O236" s="21">
        <v>45458</v>
      </c>
      <c r="P236" s="55"/>
    </row>
    <row r="237" spans="1:16" ht="27.75" customHeight="1">
      <c r="A237" s="41" t="s">
        <v>1258</v>
      </c>
      <c r="B237" s="70" t="s">
        <v>260</v>
      </c>
      <c r="C237" s="54"/>
      <c r="D237" s="54"/>
      <c r="E237" s="21">
        <v>45420</v>
      </c>
      <c r="F237" s="73">
        <v>4259256</v>
      </c>
      <c r="G237" s="62" t="s">
        <v>1462</v>
      </c>
      <c r="H237" s="21">
        <v>45415</v>
      </c>
      <c r="I237" s="62" t="s">
        <v>1463</v>
      </c>
      <c r="J237" s="21">
        <v>45421</v>
      </c>
      <c r="K237" s="62" t="s">
        <v>57</v>
      </c>
      <c r="L237" s="62" t="s">
        <v>57</v>
      </c>
      <c r="M237" s="21">
        <v>45422</v>
      </c>
      <c r="N237" s="62" t="s">
        <v>57</v>
      </c>
      <c r="O237" s="62" t="s">
        <v>57</v>
      </c>
      <c r="P237" s="55"/>
    </row>
    <row r="238" spans="1:16" ht="27.75" customHeight="1">
      <c r="A238" s="41" t="s">
        <v>1260</v>
      </c>
      <c r="B238" s="70" t="s">
        <v>260</v>
      </c>
      <c r="C238" s="54"/>
      <c r="D238" s="54"/>
      <c r="E238" s="21">
        <v>45420</v>
      </c>
      <c r="F238" s="62" t="s">
        <v>57</v>
      </c>
      <c r="G238" s="62" t="s">
        <v>57</v>
      </c>
      <c r="H238" s="62" t="s">
        <v>57</v>
      </c>
      <c r="I238" s="62" t="s">
        <v>57</v>
      </c>
      <c r="J238" s="62" t="s">
        <v>57</v>
      </c>
      <c r="K238" s="62" t="s">
        <v>57</v>
      </c>
      <c r="L238" s="62" t="s">
        <v>57</v>
      </c>
      <c r="M238" s="21">
        <v>45422</v>
      </c>
      <c r="N238" s="21">
        <v>45458</v>
      </c>
      <c r="O238" s="21">
        <v>45458</v>
      </c>
      <c r="P238" s="55"/>
    </row>
    <row r="239" spans="1:16" ht="27.75" customHeight="1">
      <c r="A239" s="41" t="s">
        <v>1258</v>
      </c>
      <c r="B239" s="7" t="s">
        <v>421</v>
      </c>
      <c r="C239" s="54"/>
      <c r="D239" s="54"/>
      <c r="E239" s="21">
        <v>45428</v>
      </c>
      <c r="F239" s="73">
        <v>13000000</v>
      </c>
      <c r="G239" s="62" t="s">
        <v>1464</v>
      </c>
      <c r="H239" s="21">
        <v>45421</v>
      </c>
      <c r="I239" s="62" t="s">
        <v>1465</v>
      </c>
      <c r="J239" s="21">
        <v>45433</v>
      </c>
      <c r="K239" s="62" t="s">
        <v>57</v>
      </c>
      <c r="L239" s="62" t="s">
        <v>57</v>
      </c>
      <c r="M239" s="21">
        <v>45433</v>
      </c>
      <c r="N239" s="62" t="s">
        <v>57</v>
      </c>
      <c r="O239" s="62" t="s">
        <v>57</v>
      </c>
      <c r="P239" s="55"/>
    </row>
    <row r="240" spans="1:16" ht="27.75" customHeight="1">
      <c r="A240" s="41" t="s">
        <v>1260</v>
      </c>
      <c r="B240" s="7" t="s">
        <v>421</v>
      </c>
      <c r="C240" s="54"/>
      <c r="D240" s="54"/>
      <c r="E240" s="21">
        <v>45428</v>
      </c>
      <c r="F240" s="62" t="s">
        <v>57</v>
      </c>
      <c r="G240" s="62" t="s">
        <v>57</v>
      </c>
      <c r="H240" s="62" t="s">
        <v>57</v>
      </c>
      <c r="I240" s="62" t="s">
        <v>57</v>
      </c>
      <c r="J240" s="62" t="s">
        <v>57</v>
      </c>
      <c r="K240" s="62" t="s">
        <v>57</v>
      </c>
      <c r="L240" s="62" t="s">
        <v>57</v>
      </c>
      <c r="M240" s="21">
        <v>45433</v>
      </c>
      <c r="N240" s="21">
        <v>45494</v>
      </c>
      <c r="O240" s="21">
        <v>45494</v>
      </c>
      <c r="P240" s="55"/>
    </row>
    <row r="241" spans="1:16" ht="27.75" customHeight="1">
      <c r="A241" s="41" t="s">
        <v>1258</v>
      </c>
      <c r="B241" s="77" t="s">
        <v>389</v>
      </c>
      <c r="C241" s="54"/>
      <c r="D241" s="54"/>
      <c r="E241" s="21">
        <v>45429</v>
      </c>
      <c r="F241" s="73">
        <v>17680000</v>
      </c>
      <c r="G241" s="62" t="s">
        <v>1466</v>
      </c>
      <c r="H241" s="21">
        <v>45426</v>
      </c>
      <c r="I241" s="62" t="s">
        <v>1467</v>
      </c>
      <c r="J241" s="21">
        <v>45432</v>
      </c>
      <c r="K241" s="62" t="s">
        <v>57</v>
      </c>
      <c r="L241" s="62" t="s">
        <v>57</v>
      </c>
      <c r="M241" s="21">
        <v>45433</v>
      </c>
      <c r="N241" s="62" t="s">
        <v>57</v>
      </c>
      <c r="O241" s="62" t="s">
        <v>57</v>
      </c>
      <c r="P241" s="55"/>
    </row>
    <row r="242" spans="1:16" ht="27.75" customHeight="1">
      <c r="A242" s="41" t="s">
        <v>1260</v>
      </c>
      <c r="B242" s="77" t="s">
        <v>389</v>
      </c>
      <c r="C242" s="54"/>
      <c r="D242" s="54"/>
      <c r="E242" s="21">
        <v>45429</v>
      </c>
      <c r="F242" s="62" t="s">
        <v>57</v>
      </c>
      <c r="G242" s="62" t="s">
        <v>57</v>
      </c>
      <c r="H242" s="62" t="s">
        <v>57</v>
      </c>
      <c r="I242" s="62" t="s">
        <v>57</v>
      </c>
      <c r="J242" s="62" t="s">
        <v>57</v>
      </c>
      <c r="K242" s="62" t="s">
        <v>57</v>
      </c>
      <c r="L242" s="62" t="s">
        <v>57</v>
      </c>
      <c r="M242" s="21">
        <v>45433</v>
      </c>
      <c r="N242" s="21">
        <v>45494</v>
      </c>
      <c r="O242" s="21">
        <v>45494</v>
      </c>
      <c r="P242" s="55"/>
    </row>
    <row r="243" spans="1:16" ht="27.75" customHeight="1">
      <c r="A243" s="41" t="s">
        <v>1258</v>
      </c>
      <c r="B243" s="77" t="s">
        <v>472</v>
      </c>
      <c r="C243" s="54"/>
      <c r="D243" s="54"/>
      <c r="E243" s="21">
        <v>45428</v>
      </c>
      <c r="F243" s="73">
        <v>4058332</v>
      </c>
      <c r="G243" s="62" t="s">
        <v>1468</v>
      </c>
      <c r="H243" s="21">
        <v>45407</v>
      </c>
      <c r="I243" s="62" t="s">
        <v>1469</v>
      </c>
      <c r="J243" s="21">
        <v>45432</v>
      </c>
      <c r="K243" s="62" t="s">
        <v>57</v>
      </c>
      <c r="L243" s="62" t="s">
        <v>57</v>
      </c>
      <c r="M243" s="21">
        <v>45432</v>
      </c>
      <c r="N243" s="62" t="s">
        <v>57</v>
      </c>
      <c r="O243" s="62" t="s">
        <v>57</v>
      </c>
      <c r="P243" s="55"/>
    </row>
    <row r="244" spans="1:16" ht="27.75" customHeight="1">
      <c r="A244" s="41" t="s">
        <v>1260</v>
      </c>
      <c r="B244" s="77" t="s">
        <v>472</v>
      </c>
      <c r="C244" s="54"/>
      <c r="D244" s="54"/>
      <c r="E244" s="21">
        <v>45428</v>
      </c>
      <c r="F244" s="62" t="s">
        <v>57</v>
      </c>
      <c r="G244" s="62" t="s">
        <v>57</v>
      </c>
      <c r="H244" s="62" t="s">
        <v>57</v>
      </c>
      <c r="I244" s="62" t="s">
        <v>57</v>
      </c>
      <c r="J244" s="62" t="s">
        <v>57</v>
      </c>
      <c r="K244" s="62" t="s">
        <v>57</v>
      </c>
      <c r="L244" s="62" t="s">
        <v>57</v>
      </c>
      <c r="M244" s="21">
        <v>45432</v>
      </c>
      <c r="N244" s="21">
        <v>45497</v>
      </c>
      <c r="O244" s="21">
        <v>45497</v>
      </c>
      <c r="P244" s="55"/>
    </row>
    <row r="245" spans="1:16" ht="27.75" customHeight="1">
      <c r="A245" s="41" t="s">
        <v>1258</v>
      </c>
      <c r="B245" s="77" t="s">
        <v>444</v>
      </c>
      <c r="C245" s="54"/>
      <c r="D245" s="54"/>
      <c r="E245" s="21">
        <v>45427</v>
      </c>
      <c r="F245" s="73">
        <v>7000000</v>
      </c>
      <c r="G245" s="62" t="s">
        <v>1470</v>
      </c>
      <c r="H245" s="21">
        <v>45421</v>
      </c>
      <c r="I245" s="62" t="s">
        <v>1471</v>
      </c>
      <c r="J245" s="21">
        <v>45432</v>
      </c>
      <c r="K245" s="62" t="s">
        <v>57</v>
      </c>
      <c r="L245" s="62" t="s">
        <v>57</v>
      </c>
      <c r="M245" s="21">
        <v>45432</v>
      </c>
      <c r="N245" s="62" t="s">
        <v>57</v>
      </c>
      <c r="O245" s="62" t="s">
        <v>57</v>
      </c>
      <c r="P245" s="55"/>
    </row>
    <row r="246" spans="1:16" ht="27.75" customHeight="1">
      <c r="A246" s="41" t="s">
        <v>1260</v>
      </c>
      <c r="B246" s="77" t="s">
        <v>444</v>
      </c>
      <c r="C246" s="54"/>
      <c r="D246" s="54"/>
      <c r="E246" s="21">
        <v>45427</v>
      </c>
      <c r="F246" s="62" t="s">
        <v>57</v>
      </c>
      <c r="G246" s="62" t="s">
        <v>57</v>
      </c>
      <c r="H246" s="62" t="s">
        <v>57</v>
      </c>
      <c r="I246" s="62" t="s">
        <v>57</v>
      </c>
      <c r="J246" s="62" t="s">
        <v>57</v>
      </c>
      <c r="K246" s="62" t="s">
        <v>57</v>
      </c>
      <c r="L246" s="62" t="s">
        <v>57</v>
      </c>
      <c r="M246" s="21">
        <v>45432</v>
      </c>
      <c r="N246" s="21">
        <v>45495</v>
      </c>
      <c r="O246" s="21">
        <v>45495</v>
      </c>
      <c r="P246" s="55"/>
    </row>
    <row r="247" spans="1:16" ht="27.75" customHeight="1">
      <c r="A247" s="41" t="s">
        <v>1258</v>
      </c>
      <c r="B247" s="77" t="s">
        <v>630</v>
      </c>
      <c r="C247" s="54"/>
      <c r="D247" s="54"/>
      <c r="E247" s="21">
        <v>45428</v>
      </c>
      <c r="F247" s="73">
        <v>7612608</v>
      </c>
      <c r="G247" s="62" t="s">
        <v>1472</v>
      </c>
      <c r="H247" s="21">
        <v>45420</v>
      </c>
      <c r="I247" s="62" t="s">
        <v>1473</v>
      </c>
      <c r="J247" s="21">
        <v>45432</v>
      </c>
      <c r="K247" s="62" t="s">
        <v>57</v>
      </c>
      <c r="L247" s="62" t="s">
        <v>57</v>
      </c>
      <c r="M247" s="21">
        <v>45432</v>
      </c>
      <c r="N247" s="62" t="s">
        <v>57</v>
      </c>
      <c r="O247" s="62" t="s">
        <v>57</v>
      </c>
      <c r="P247" s="55"/>
    </row>
    <row r="248" spans="1:16" ht="27.75" customHeight="1">
      <c r="A248" s="41" t="s">
        <v>1260</v>
      </c>
      <c r="B248" s="77" t="s">
        <v>630</v>
      </c>
      <c r="C248" s="54"/>
      <c r="D248" s="54"/>
      <c r="E248" s="21">
        <v>45428</v>
      </c>
      <c r="F248" s="62" t="s">
        <v>57</v>
      </c>
      <c r="G248" s="62" t="s">
        <v>57</v>
      </c>
      <c r="H248" s="62" t="s">
        <v>57</v>
      </c>
      <c r="I248" s="62" t="s">
        <v>57</v>
      </c>
      <c r="J248" s="62" t="s">
        <v>57</v>
      </c>
      <c r="K248" s="62" t="s">
        <v>57</v>
      </c>
      <c r="L248" s="62" t="s">
        <v>57</v>
      </c>
      <c r="M248" s="21">
        <v>45432</v>
      </c>
      <c r="N248" s="21">
        <v>45504</v>
      </c>
      <c r="O248" s="21">
        <v>45504</v>
      </c>
      <c r="P248" s="55"/>
    </row>
    <row r="249" spans="1:16" ht="27.75" customHeight="1">
      <c r="A249" s="41" t="s">
        <v>1258</v>
      </c>
      <c r="B249" s="77" t="s">
        <v>483</v>
      </c>
      <c r="C249" s="54"/>
      <c r="D249" s="54"/>
      <c r="E249" s="21">
        <v>45432</v>
      </c>
      <c r="F249" s="73">
        <v>6385778</v>
      </c>
      <c r="G249" s="62" t="s">
        <v>1474</v>
      </c>
      <c r="H249" s="21">
        <v>45407</v>
      </c>
      <c r="I249" s="62" t="s">
        <v>1475</v>
      </c>
      <c r="J249" s="21">
        <v>45434</v>
      </c>
      <c r="K249" s="62" t="s">
        <v>57</v>
      </c>
      <c r="L249" s="62" t="s">
        <v>57</v>
      </c>
      <c r="M249" s="21">
        <v>45434</v>
      </c>
      <c r="N249" s="62" t="s">
        <v>57</v>
      </c>
      <c r="O249" s="62" t="s">
        <v>57</v>
      </c>
      <c r="P249" s="55"/>
    </row>
    <row r="250" spans="1:16" ht="27.75" customHeight="1">
      <c r="A250" s="41" t="s">
        <v>1260</v>
      </c>
      <c r="B250" s="77" t="s">
        <v>483</v>
      </c>
      <c r="C250" s="54"/>
      <c r="D250" s="54"/>
      <c r="E250" s="21">
        <v>45432</v>
      </c>
      <c r="F250" s="62" t="s">
        <v>57</v>
      </c>
      <c r="G250" s="62" t="s">
        <v>57</v>
      </c>
      <c r="H250" s="62" t="s">
        <v>57</v>
      </c>
      <c r="I250" s="62" t="s">
        <v>57</v>
      </c>
      <c r="J250" s="62" t="s">
        <v>57</v>
      </c>
      <c r="K250" s="62" t="s">
        <v>57</v>
      </c>
      <c r="L250" s="62" t="s">
        <v>57</v>
      </c>
      <c r="M250" s="21">
        <v>45434</v>
      </c>
      <c r="N250" s="21">
        <v>45496</v>
      </c>
      <c r="O250" s="66" t="s">
        <v>51</v>
      </c>
      <c r="P250" s="55"/>
    </row>
    <row r="251" spans="1:16" ht="27.75" customHeight="1">
      <c r="A251" s="41" t="s">
        <v>1258</v>
      </c>
      <c r="B251" s="77" t="s">
        <v>1236</v>
      </c>
      <c r="C251" s="54"/>
      <c r="D251" s="54"/>
      <c r="E251" s="21">
        <v>45426</v>
      </c>
      <c r="F251" s="73">
        <v>12321924</v>
      </c>
      <c r="G251" s="62" t="s">
        <v>1476</v>
      </c>
      <c r="H251" s="21">
        <v>45397</v>
      </c>
      <c r="I251" s="62" t="s">
        <v>1477</v>
      </c>
      <c r="J251" s="21">
        <v>45433</v>
      </c>
      <c r="K251" s="62" t="s">
        <v>57</v>
      </c>
      <c r="L251" s="62" t="s">
        <v>57</v>
      </c>
      <c r="M251" s="21">
        <v>45433</v>
      </c>
      <c r="N251" s="62" t="s">
        <v>57</v>
      </c>
      <c r="O251" s="62" t="s">
        <v>57</v>
      </c>
      <c r="P251" s="55"/>
    </row>
    <row r="252" spans="1:16" ht="27.75" customHeight="1">
      <c r="A252" s="41" t="s">
        <v>1260</v>
      </c>
      <c r="B252" s="77" t="s">
        <v>1236</v>
      </c>
      <c r="C252" s="54"/>
      <c r="D252" s="54"/>
      <c r="E252" s="21">
        <v>45426</v>
      </c>
      <c r="F252" s="62" t="s">
        <v>57</v>
      </c>
      <c r="G252" s="62" t="s">
        <v>57</v>
      </c>
      <c r="H252" s="62" t="s">
        <v>57</v>
      </c>
      <c r="I252" s="62" t="s">
        <v>57</v>
      </c>
      <c r="J252" s="62" t="s">
        <v>57</v>
      </c>
      <c r="K252" s="62" t="s">
        <v>57</v>
      </c>
      <c r="L252" s="62" t="s">
        <v>57</v>
      </c>
      <c r="M252" s="21">
        <v>45433</v>
      </c>
      <c r="N252" s="21">
        <v>45517</v>
      </c>
      <c r="O252" s="21">
        <v>45517</v>
      </c>
      <c r="P252" s="55"/>
    </row>
    <row r="253" spans="1:16" ht="27.75" customHeight="1">
      <c r="A253" s="41" t="s">
        <v>1258</v>
      </c>
      <c r="B253" s="7" t="s">
        <v>441</v>
      </c>
      <c r="C253" s="54"/>
      <c r="D253" s="54"/>
      <c r="E253" s="21">
        <v>45429</v>
      </c>
      <c r="F253" s="73">
        <v>10800000</v>
      </c>
      <c r="G253" s="62" t="s">
        <v>1478</v>
      </c>
      <c r="H253" s="21">
        <v>45415</v>
      </c>
      <c r="I253" s="62" t="s">
        <v>1479</v>
      </c>
      <c r="J253" s="21">
        <v>45433</v>
      </c>
      <c r="K253" s="62" t="s">
        <v>57</v>
      </c>
      <c r="L253" s="62" t="s">
        <v>57</v>
      </c>
      <c r="M253" s="21">
        <v>45433</v>
      </c>
      <c r="N253" s="62" t="s">
        <v>57</v>
      </c>
      <c r="O253" s="62" t="s">
        <v>57</v>
      </c>
      <c r="P253" s="55"/>
    </row>
    <row r="254" spans="1:16" ht="27.75" customHeight="1">
      <c r="A254" s="41" t="s">
        <v>1260</v>
      </c>
      <c r="B254" s="77" t="s">
        <v>441</v>
      </c>
      <c r="C254" s="54"/>
      <c r="D254" s="54"/>
      <c r="E254" s="21">
        <v>45429</v>
      </c>
      <c r="F254" s="62" t="s">
        <v>57</v>
      </c>
      <c r="G254" s="62" t="s">
        <v>57</v>
      </c>
      <c r="H254" s="62" t="s">
        <v>57</v>
      </c>
      <c r="I254" s="62" t="s">
        <v>57</v>
      </c>
      <c r="J254" s="62" t="s">
        <v>57</v>
      </c>
      <c r="K254" s="62" t="s">
        <v>57</v>
      </c>
      <c r="L254" s="62" t="s">
        <v>57</v>
      </c>
      <c r="M254" s="21">
        <v>45433</v>
      </c>
      <c r="N254" s="21">
        <v>45496</v>
      </c>
      <c r="O254" s="21">
        <v>45496</v>
      </c>
      <c r="P254" s="55"/>
    </row>
    <row r="255" spans="1:16" ht="27.75" customHeight="1">
      <c r="A255" s="41" t="s">
        <v>1258</v>
      </c>
      <c r="B255" s="77" t="s">
        <v>501</v>
      </c>
      <c r="C255" s="54"/>
      <c r="D255" s="54"/>
      <c r="E255" s="21">
        <v>45430</v>
      </c>
      <c r="F255" s="73">
        <v>12321926</v>
      </c>
      <c r="G255" s="62" t="s">
        <v>1480</v>
      </c>
      <c r="H255" s="21">
        <v>45418</v>
      </c>
      <c r="I255" s="62" t="s">
        <v>1481</v>
      </c>
      <c r="J255" s="21">
        <v>45432</v>
      </c>
      <c r="K255" s="62" t="s">
        <v>57</v>
      </c>
      <c r="L255" s="62" t="s">
        <v>57</v>
      </c>
      <c r="M255" s="21">
        <v>45434</v>
      </c>
      <c r="N255" s="62" t="s">
        <v>57</v>
      </c>
      <c r="O255" s="62" t="s">
        <v>57</v>
      </c>
      <c r="P255" s="55"/>
    </row>
    <row r="256" spans="1:16" ht="27.75" customHeight="1">
      <c r="A256" s="41" t="s">
        <v>1260</v>
      </c>
      <c r="B256" s="77" t="s">
        <v>501</v>
      </c>
      <c r="C256" s="54"/>
      <c r="D256" s="54"/>
      <c r="E256" s="21">
        <v>45430</v>
      </c>
      <c r="F256" s="62" t="s">
        <v>57</v>
      </c>
      <c r="G256" s="62" t="s">
        <v>57</v>
      </c>
      <c r="H256" s="62" t="s">
        <v>57</v>
      </c>
      <c r="I256" s="62" t="s">
        <v>57</v>
      </c>
      <c r="J256" s="62" t="s">
        <v>57</v>
      </c>
      <c r="K256" s="62" t="s">
        <v>57</v>
      </c>
      <c r="L256" s="62" t="s">
        <v>57</v>
      </c>
      <c r="M256" s="21">
        <v>45434</v>
      </c>
      <c r="N256" s="21">
        <v>45497</v>
      </c>
      <c r="O256" s="21">
        <v>45497</v>
      </c>
      <c r="P256" s="55"/>
    </row>
    <row r="257" spans="1:19" ht="27.75" customHeight="1">
      <c r="A257" s="41" t="s">
        <v>1258</v>
      </c>
      <c r="B257" s="77" t="s">
        <v>577</v>
      </c>
      <c r="C257" s="54"/>
      <c r="D257" s="41"/>
      <c r="E257" s="21">
        <v>45430</v>
      </c>
      <c r="F257" s="73">
        <v>14663092</v>
      </c>
      <c r="G257" s="62" t="s">
        <v>1482</v>
      </c>
      <c r="H257" s="21">
        <v>45418</v>
      </c>
      <c r="I257" s="73" t="s">
        <v>1483</v>
      </c>
      <c r="J257" s="21">
        <v>45433</v>
      </c>
      <c r="K257" s="62" t="s">
        <v>57</v>
      </c>
      <c r="L257" s="62" t="s">
        <v>57</v>
      </c>
      <c r="M257" s="21">
        <v>45433</v>
      </c>
      <c r="N257" s="62" t="s">
        <v>57</v>
      </c>
      <c r="O257" s="62" t="s">
        <v>57</v>
      </c>
      <c r="P257" s="21"/>
      <c r="Q257" s="62"/>
      <c r="R257" s="62"/>
      <c r="S257" s="55"/>
    </row>
    <row r="258" spans="1:19" ht="27.75" customHeight="1">
      <c r="A258" s="41" t="s">
        <v>1260</v>
      </c>
      <c r="B258" s="77" t="s">
        <v>577</v>
      </c>
      <c r="C258" s="54"/>
      <c r="D258" s="54"/>
      <c r="E258" s="21">
        <v>45430</v>
      </c>
      <c r="F258" s="62" t="s">
        <v>57</v>
      </c>
      <c r="G258" s="62" t="s">
        <v>57</v>
      </c>
      <c r="H258" s="62" t="s">
        <v>57</v>
      </c>
      <c r="I258" s="62" t="s">
        <v>57</v>
      </c>
      <c r="J258" s="62" t="s">
        <v>57</v>
      </c>
      <c r="K258" s="62" t="s">
        <v>57</v>
      </c>
      <c r="L258" s="62" t="s">
        <v>57</v>
      </c>
      <c r="M258" s="21">
        <v>45433</v>
      </c>
      <c r="N258" s="21">
        <v>45504</v>
      </c>
      <c r="O258" s="81">
        <v>45503</v>
      </c>
      <c r="P258" s="80" t="s">
        <v>1484</v>
      </c>
    </row>
    <row r="259" spans="1:19" ht="27.75" customHeight="1">
      <c r="A259" s="41" t="s">
        <v>1258</v>
      </c>
      <c r="B259" s="77" t="s">
        <v>584</v>
      </c>
      <c r="C259" s="54"/>
      <c r="D259" s="54"/>
      <c r="E259" s="21">
        <v>45430</v>
      </c>
      <c r="F259" s="73">
        <v>7612608</v>
      </c>
      <c r="G259" s="62" t="s">
        <v>1485</v>
      </c>
      <c r="H259" s="21">
        <v>45426</v>
      </c>
      <c r="I259" s="73" t="s">
        <v>1486</v>
      </c>
      <c r="J259" s="21">
        <v>45432</v>
      </c>
      <c r="K259" s="62" t="s">
        <v>57</v>
      </c>
      <c r="L259" s="62" t="s">
        <v>57</v>
      </c>
      <c r="M259" s="21">
        <v>45433</v>
      </c>
      <c r="N259" s="62" t="s">
        <v>57</v>
      </c>
      <c r="O259" s="62" t="s">
        <v>57</v>
      </c>
      <c r="P259" s="55"/>
    </row>
    <row r="260" spans="1:19" ht="27.75" customHeight="1">
      <c r="A260" s="41" t="s">
        <v>1260</v>
      </c>
      <c r="B260" s="77" t="s">
        <v>584</v>
      </c>
      <c r="C260" s="54"/>
      <c r="D260" s="54"/>
      <c r="E260" s="21">
        <v>45430</v>
      </c>
      <c r="F260" s="62" t="s">
        <v>57</v>
      </c>
      <c r="G260" s="62" t="s">
        <v>57</v>
      </c>
      <c r="H260" s="62" t="s">
        <v>57</v>
      </c>
      <c r="I260" s="62" t="s">
        <v>57</v>
      </c>
      <c r="J260" s="62" t="s">
        <v>57</v>
      </c>
      <c r="K260" s="62" t="s">
        <v>57</v>
      </c>
      <c r="L260" s="62" t="s">
        <v>57</v>
      </c>
      <c r="M260" s="21">
        <v>45433</v>
      </c>
      <c r="N260" s="21">
        <v>45499</v>
      </c>
      <c r="O260" s="21">
        <v>45499</v>
      </c>
      <c r="P260" s="55"/>
    </row>
    <row r="261" spans="1:19" ht="27.75" customHeight="1">
      <c r="A261" s="41" t="s">
        <v>1258</v>
      </c>
      <c r="B261" s="77" t="s">
        <v>645</v>
      </c>
      <c r="C261" s="54"/>
      <c r="D261" s="54"/>
      <c r="E261" s="21">
        <v>45429</v>
      </c>
      <c r="F261" s="73">
        <v>13788234</v>
      </c>
      <c r="G261" s="62" t="s">
        <v>1487</v>
      </c>
      <c r="H261" s="21">
        <v>45405</v>
      </c>
      <c r="I261" s="73" t="s">
        <v>1488</v>
      </c>
      <c r="J261" s="21">
        <v>45434</v>
      </c>
      <c r="K261" s="62" t="s">
        <v>57</v>
      </c>
      <c r="L261" s="62" t="s">
        <v>57</v>
      </c>
      <c r="M261" s="21">
        <v>45434</v>
      </c>
      <c r="N261" s="62" t="s">
        <v>57</v>
      </c>
      <c r="O261" s="62" t="s">
        <v>57</v>
      </c>
      <c r="P261" s="55"/>
    </row>
    <row r="262" spans="1:19" ht="27.75" customHeight="1">
      <c r="A262" s="41" t="s">
        <v>1260</v>
      </c>
      <c r="B262" s="77" t="s">
        <v>645</v>
      </c>
      <c r="C262" s="54"/>
      <c r="D262" s="54"/>
      <c r="E262" s="21">
        <v>45429</v>
      </c>
      <c r="F262" s="62" t="s">
        <v>57</v>
      </c>
      <c r="G262" s="62" t="s">
        <v>57</v>
      </c>
      <c r="H262" s="62" t="s">
        <v>57</v>
      </c>
      <c r="I262" s="62" t="s">
        <v>57</v>
      </c>
      <c r="J262" s="62" t="s">
        <v>57</v>
      </c>
      <c r="K262" s="62" t="s">
        <v>57</v>
      </c>
      <c r="L262" s="62" t="s">
        <v>57</v>
      </c>
      <c r="M262" s="21">
        <v>45434</v>
      </c>
      <c r="N262" s="21">
        <v>45504</v>
      </c>
      <c r="O262" s="21">
        <v>45504</v>
      </c>
      <c r="P262" s="55"/>
    </row>
    <row r="263" spans="1:19" ht="27.75" customHeight="1">
      <c r="A263" s="41" t="s">
        <v>1258</v>
      </c>
      <c r="B263" s="77" t="s">
        <v>624</v>
      </c>
      <c r="C263" s="54"/>
      <c r="D263" s="54"/>
      <c r="E263" s="21">
        <v>45433</v>
      </c>
      <c r="F263" s="73">
        <v>5099804</v>
      </c>
      <c r="G263" s="62" t="s">
        <v>1489</v>
      </c>
      <c r="H263" s="21">
        <v>45427</v>
      </c>
      <c r="I263" s="73" t="s">
        <v>1490</v>
      </c>
      <c r="J263" s="21">
        <v>45434</v>
      </c>
      <c r="K263" s="62" t="s">
        <v>57</v>
      </c>
      <c r="L263" s="62" t="s">
        <v>57</v>
      </c>
      <c r="M263" s="21">
        <v>45435</v>
      </c>
      <c r="N263" s="62" t="s">
        <v>57</v>
      </c>
      <c r="O263" s="62" t="s">
        <v>57</v>
      </c>
      <c r="P263" s="55"/>
    </row>
    <row r="264" spans="1:19" ht="27.75" customHeight="1">
      <c r="A264" s="41" t="s">
        <v>1260</v>
      </c>
      <c r="B264" s="77" t="s">
        <v>624</v>
      </c>
      <c r="C264" s="54"/>
      <c r="D264" s="54"/>
      <c r="E264" s="21">
        <v>45433</v>
      </c>
      <c r="F264" s="62" t="s">
        <v>57</v>
      </c>
      <c r="G264" s="62" t="s">
        <v>57</v>
      </c>
      <c r="H264" s="62" t="s">
        <v>57</v>
      </c>
      <c r="I264" s="62" t="s">
        <v>57</v>
      </c>
      <c r="J264" s="62" t="s">
        <v>57</v>
      </c>
      <c r="K264" s="62" t="s">
        <v>57</v>
      </c>
      <c r="L264" s="62" t="s">
        <v>57</v>
      </c>
      <c r="M264" s="21">
        <v>45435</v>
      </c>
      <c r="N264" s="21">
        <v>45504</v>
      </c>
      <c r="O264" s="21">
        <v>45504</v>
      </c>
      <c r="P264" s="55"/>
    </row>
    <row r="265" spans="1:19" ht="27.75" customHeight="1">
      <c r="A265" s="41" t="s">
        <v>1258</v>
      </c>
      <c r="B265" s="77" t="s">
        <v>896</v>
      </c>
      <c r="C265" s="54"/>
      <c r="D265" s="54"/>
      <c r="E265" s="21">
        <v>45428</v>
      </c>
      <c r="F265" s="73">
        <v>9000000</v>
      </c>
      <c r="G265" s="62" t="s">
        <v>1491</v>
      </c>
      <c r="H265" s="21">
        <v>45421</v>
      </c>
      <c r="I265" s="62" t="s">
        <v>1492</v>
      </c>
      <c r="J265" s="21">
        <v>45429</v>
      </c>
      <c r="K265" s="62" t="s">
        <v>57</v>
      </c>
      <c r="L265" s="62" t="s">
        <v>57</v>
      </c>
      <c r="M265" s="21">
        <v>45429</v>
      </c>
      <c r="N265" s="62" t="s">
        <v>57</v>
      </c>
      <c r="O265" s="62" t="s">
        <v>57</v>
      </c>
      <c r="P265" s="55"/>
    </row>
    <row r="266" spans="1:19" ht="27.75" customHeight="1">
      <c r="A266" s="41" t="s">
        <v>1260</v>
      </c>
      <c r="B266" s="77" t="s">
        <v>896</v>
      </c>
      <c r="C266" s="54"/>
      <c r="D266" s="54"/>
      <c r="E266" s="21">
        <v>45428</v>
      </c>
      <c r="F266" s="62" t="s">
        <v>57</v>
      </c>
      <c r="G266" s="62" t="s">
        <v>57</v>
      </c>
      <c r="H266" s="62" t="s">
        <v>57</v>
      </c>
      <c r="I266" s="62" t="s">
        <v>57</v>
      </c>
      <c r="J266" s="62" t="s">
        <v>57</v>
      </c>
      <c r="K266" s="62" t="s">
        <v>57</v>
      </c>
      <c r="L266" s="62" t="s">
        <v>57</v>
      </c>
      <c r="M266" s="21">
        <v>45429</v>
      </c>
      <c r="N266" s="21">
        <v>45478</v>
      </c>
      <c r="O266" s="21">
        <v>45478</v>
      </c>
      <c r="P266" s="55"/>
    </row>
    <row r="267" spans="1:19" ht="27.75" customHeight="1">
      <c r="A267" s="41" t="s">
        <v>1258</v>
      </c>
      <c r="B267" s="77" t="s">
        <v>608</v>
      </c>
      <c r="C267" s="54"/>
      <c r="D267" s="54"/>
      <c r="E267" s="21">
        <v>45433</v>
      </c>
      <c r="F267" s="73">
        <v>13788234</v>
      </c>
      <c r="G267" s="62" t="s">
        <v>1493</v>
      </c>
      <c r="H267" s="21">
        <v>45435</v>
      </c>
      <c r="I267" s="62" t="s">
        <v>1494</v>
      </c>
      <c r="J267" s="21">
        <v>45435</v>
      </c>
      <c r="K267" s="62" t="s">
        <v>57</v>
      </c>
      <c r="L267" s="62" t="s">
        <v>57</v>
      </c>
      <c r="M267" s="21">
        <v>45435</v>
      </c>
      <c r="N267" s="62" t="s">
        <v>57</v>
      </c>
      <c r="O267" s="62" t="s">
        <v>57</v>
      </c>
      <c r="P267" s="55"/>
    </row>
    <row r="268" spans="1:19" ht="27.75" customHeight="1">
      <c r="A268" s="41" t="s">
        <v>1260</v>
      </c>
      <c r="B268" s="77" t="s">
        <v>608</v>
      </c>
      <c r="C268" s="54"/>
      <c r="D268" s="54"/>
      <c r="E268" s="21">
        <v>45433</v>
      </c>
      <c r="F268" s="62" t="s">
        <v>57</v>
      </c>
      <c r="G268" s="62" t="s">
        <v>57</v>
      </c>
      <c r="H268" s="62" t="s">
        <v>57</v>
      </c>
      <c r="I268" s="62" t="s">
        <v>57</v>
      </c>
      <c r="J268" s="62" t="s">
        <v>57</v>
      </c>
      <c r="K268" s="62" t="s">
        <v>57</v>
      </c>
      <c r="L268" s="62" t="s">
        <v>57</v>
      </c>
      <c r="M268" s="21">
        <v>45435</v>
      </c>
      <c r="N268" s="21">
        <v>45504</v>
      </c>
      <c r="O268" s="21">
        <v>45504</v>
      </c>
      <c r="P268" s="55"/>
    </row>
    <row r="269" spans="1:19" ht="27.75" customHeight="1">
      <c r="A269" s="41" t="s">
        <v>1258</v>
      </c>
      <c r="B269" s="77" t="s">
        <v>1023</v>
      </c>
      <c r="C269" s="54"/>
      <c r="D269" s="54"/>
      <c r="E269" s="21">
        <v>45433</v>
      </c>
      <c r="F269" s="73">
        <v>12000000</v>
      </c>
      <c r="G269" s="62" t="s">
        <v>1495</v>
      </c>
      <c r="H269" s="21">
        <v>45405</v>
      </c>
      <c r="I269" s="66" t="s">
        <v>51</v>
      </c>
      <c r="J269" s="66" t="s">
        <v>51</v>
      </c>
      <c r="K269" s="62" t="s">
        <v>57</v>
      </c>
      <c r="L269" s="62" t="s">
        <v>57</v>
      </c>
      <c r="M269" s="21">
        <v>45439</v>
      </c>
      <c r="N269" s="62" t="s">
        <v>57</v>
      </c>
      <c r="O269" s="62" t="s">
        <v>57</v>
      </c>
      <c r="P269" s="55"/>
    </row>
    <row r="270" spans="1:19" ht="27.75" customHeight="1">
      <c r="A270" s="41" t="s">
        <v>1260</v>
      </c>
      <c r="B270" s="77" t="s">
        <v>1023</v>
      </c>
      <c r="C270" s="54"/>
      <c r="D270" s="54"/>
      <c r="E270" s="21">
        <v>45433</v>
      </c>
      <c r="F270" s="62" t="s">
        <v>57</v>
      </c>
      <c r="G270" s="62" t="s">
        <v>57</v>
      </c>
      <c r="H270" s="62" t="s">
        <v>57</v>
      </c>
      <c r="I270" s="62" t="s">
        <v>57</v>
      </c>
      <c r="J270" s="62" t="s">
        <v>57</v>
      </c>
      <c r="K270" s="62" t="s">
        <v>57</v>
      </c>
      <c r="L270" s="62" t="s">
        <v>57</v>
      </c>
      <c r="M270" s="21">
        <v>45439</v>
      </c>
      <c r="N270" s="21">
        <v>45568</v>
      </c>
      <c r="O270" s="21">
        <v>45568</v>
      </c>
      <c r="P270" s="55"/>
    </row>
    <row r="271" spans="1:19" ht="27.75" customHeight="1">
      <c r="A271" s="41" t="s">
        <v>1258</v>
      </c>
      <c r="B271" s="77" t="s">
        <v>413</v>
      </c>
      <c r="C271" s="54"/>
      <c r="D271" s="54"/>
      <c r="E271" s="21">
        <v>45427</v>
      </c>
      <c r="F271" s="73">
        <v>9600000</v>
      </c>
      <c r="G271" s="62" t="s">
        <v>1496</v>
      </c>
      <c r="H271" s="21">
        <v>45411</v>
      </c>
      <c r="I271" s="62" t="s">
        <v>1497</v>
      </c>
      <c r="J271" s="21">
        <v>45432</v>
      </c>
      <c r="K271" s="62" t="s">
        <v>57</v>
      </c>
      <c r="L271" s="62" t="s">
        <v>57</v>
      </c>
      <c r="M271" s="21">
        <v>45429</v>
      </c>
      <c r="N271" s="62" t="s">
        <v>57</v>
      </c>
      <c r="O271" s="62" t="s">
        <v>57</v>
      </c>
      <c r="P271" s="55"/>
    </row>
    <row r="272" spans="1:19" ht="27.75" customHeight="1">
      <c r="A272" s="41" t="s">
        <v>1260</v>
      </c>
      <c r="B272" s="77" t="s">
        <v>413</v>
      </c>
      <c r="C272" s="54"/>
      <c r="D272" s="54"/>
      <c r="E272" s="21">
        <v>45427</v>
      </c>
      <c r="F272" s="62" t="s">
        <v>57</v>
      </c>
      <c r="G272" s="62" t="s">
        <v>57</v>
      </c>
      <c r="H272" s="62" t="s">
        <v>57</v>
      </c>
      <c r="I272" s="62" t="s">
        <v>57</v>
      </c>
      <c r="J272" s="62" t="s">
        <v>57</v>
      </c>
      <c r="K272" s="62" t="s">
        <v>57</v>
      </c>
      <c r="L272" s="62" t="s">
        <v>57</v>
      </c>
      <c r="M272" s="21">
        <v>45429</v>
      </c>
      <c r="N272" s="21">
        <v>45495</v>
      </c>
      <c r="O272" s="21">
        <v>45495</v>
      </c>
      <c r="P272" s="55"/>
    </row>
    <row r="273" spans="1:16" ht="27.75" customHeight="1">
      <c r="A273" s="41" t="s">
        <v>1258</v>
      </c>
      <c r="B273" s="77" t="s">
        <v>467</v>
      </c>
      <c r="C273" s="54"/>
      <c r="D273" s="54"/>
      <c r="E273" s="21">
        <v>45428</v>
      </c>
      <c r="F273" s="73">
        <v>8518512</v>
      </c>
      <c r="G273" s="62" t="s">
        <v>1498</v>
      </c>
      <c r="H273" s="21">
        <v>45419</v>
      </c>
      <c r="I273" s="62" t="s">
        <v>1499</v>
      </c>
      <c r="J273" s="21">
        <v>45427</v>
      </c>
      <c r="K273" s="62" t="s">
        <v>57</v>
      </c>
      <c r="L273" s="62" t="s">
        <v>57</v>
      </c>
      <c r="M273" s="21">
        <v>45432</v>
      </c>
      <c r="N273" s="62" t="s">
        <v>57</v>
      </c>
      <c r="O273" s="62" t="s">
        <v>57</v>
      </c>
      <c r="P273" s="55"/>
    </row>
    <row r="274" spans="1:16" ht="27.75" customHeight="1">
      <c r="A274" s="41" t="s">
        <v>1260</v>
      </c>
      <c r="B274" s="77" t="s">
        <v>467</v>
      </c>
      <c r="C274" s="54"/>
      <c r="D274" s="54"/>
      <c r="E274" s="21">
        <v>45428</v>
      </c>
      <c r="F274" s="62" t="s">
        <v>57</v>
      </c>
      <c r="G274" s="62" t="s">
        <v>57</v>
      </c>
      <c r="H274" s="62" t="s">
        <v>57</v>
      </c>
      <c r="I274" s="62" t="s">
        <v>57</v>
      </c>
      <c r="J274" s="62" t="s">
        <v>57</v>
      </c>
      <c r="K274" s="62" t="s">
        <v>57</v>
      </c>
      <c r="L274" s="62" t="s">
        <v>57</v>
      </c>
      <c r="M274" s="21">
        <v>45432</v>
      </c>
      <c r="N274" s="21">
        <v>45496</v>
      </c>
      <c r="O274" s="21">
        <v>45496</v>
      </c>
      <c r="P274" s="55"/>
    </row>
    <row r="275" spans="1:16" ht="27.75" customHeight="1">
      <c r="A275" s="41" t="s">
        <v>1258</v>
      </c>
      <c r="B275" s="77" t="s">
        <v>849</v>
      </c>
      <c r="C275" s="54"/>
      <c r="D275" s="54"/>
      <c r="E275" s="21">
        <v>45432</v>
      </c>
      <c r="F275" s="73">
        <v>10000000</v>
      </c>
      <c r="G275" s="62" t="s">
        <v>1500</v>
      </c>
      <c r="H275" s="21">
        <v>45420</v>
      </c>
      <c r="I275" s="66" t="s">
        <v>51</v>
      </c>
      <c r="J275" s="66" t="s">
        <v>51</v>
      </c>
      <c r="K275" s="62" t="s">
        <v>57</v>
      </c>
      <c r="L275" s="62" t="s">
        <v>57</v>
      </c>
      <c r="M275" s="21">
        <v>45435</v>
      </c>
      <c r="N275" s="62" t="s">
        <v>57</v>
      </c>
      <c r="O275" s="62" t="s">
        <v>57</v>
      </c>
      <c r="P275" s="55"/>
    </row>
    <row r="276" spans="1:16" ht="27.75" customHeight="1">
      <c r="A276" s="41" t="s">
        <v>1260</v>
      </c>
      <c r="B276" s="77" t="s">
        <v>849</v>
      </c>
      <c r="C276" s="54"/>
      <c r="D276" s="54"/>
      <c r="E276" s="21">
        <v>45432</v>
      </c>
      <c r="F276" s="62" t="s">
        <v>57</v>
      </c>
      <c r="G276" s="62" t="s">
        <v>57</v>
      </c>
      <c r="H276" s="62" t="s">
        <v>57</v>
      </c>
      <c r="I276" s="62" t="s">
        <v>57</v>
      </c>
      <c r="J276" s="62" t="s">
        <v>57</v>
      </c>
      <c r="K276" s="62" t="s">
        <v>57</v>
      </c>
      <c r="L276" s="62" t="s">
        <v>57</v>
      </c>
      <c r="M276" s="21">
        <v>45435</v>
      </c>
      <c r="N276" s="21">
        <v>45517</v>
      </c>
      <c r="O276" s="21">
        <v>45517</v>
      </c>
      <c r="P276" s="55"/>
    </row>
    <row r="277" spans="1:16" ht="27.75" customHeight="1">
      <c r="A277" s="41" t="s">
        <v>1258</v>
      </c>
      <c r="B277" s="77" t="s">
        <v>558</v>
      </c>
      <c r="C277" s="54"/>
      <c r="D277" s="54"/>
      <c r="E277" s="21">
        <v>45433</v>
      </c>
      <c r="F277" s="73">
        <v>12800000</v>
      </c>
      <c r="G277" s="62" t="s">
        <v>1501</v>
      </c>
      <c r="H277" s="21">
        <v>45427</v>
      </c>
      <c r="I277" s="62" t="s">
        <v>1502</v>
      </c>
      <c r="J277" s="21">
        <v>45436</v>
      </c>
      <c r="K277" s="62" t="s">
        <v>57</v>
      </c>
      <c r="L277" s="62" t="s">
        <v>57</v>
      </c>
      <c r="M277" s="21">
        <v>45436</v>
      </c>
      <c r="N277" s="62" t="s">
        <v>57</v>
      </c>
      <c r="O277" s="62" t="s">
        <v>57</v>
      </c>
      <c r="P277" s="55"/>
    </row>
    <row r="278" spans="1:16" ht="27.75" customHeight="1">
      <c r="A278" s="41" t="s">
        <v>1260</v>
      </c>
      <c r="B278" s="77" t="s">
        <v>558</v>
      </c>
      <c r="C278" s="54"/>
      <c r="D278" s="54"/>
      <c r="E278" s="21">
        <v>45433</v>
      </c>
      <c r="F278" s="62" t="s">
        <v>57</v>
      </c>
      <c r="G278" s="62" t="s">
        <v>57</v>
      </c>
      <c r="H278" s="62" t="s">
        <v>57</v>
      </c>
      <c r="I278" s="62" t="s">
        <v>57</v>
      </c>
      <c r="J278" s="62" t="s">
        <v>57</v>
      </c>
      <c r="K278" s="62" t="s">
        <v>57</v>
      </c>
      <c r="L278" s="62" t="s">
        <v>57</v>
      </c>
      <c r="M278" s="21">
        <v>45436</v>
      </c>
      <c r="N278" s="21">
        <v>45504</v>
      </c>
      <c r="O278" s="21">
        <v>45504</v>
      </c>
      <c r="P278" s="55"/>
    </row>
    <row r="279" spans="1:16" ht="27.75" customHeight="1">
      <c r="A279" s="41" t="s">
        <v>1263</v>
      </c>
      <c r="B279" s="77" t="s">
        <v>558</v>
      </c>
      <c r="C279" s="54"/>
      <c r="D279" s="54"/>
      <c r="E279" s="21">
        <v>45433</v>
      </c>
      <c r="F279" s="62" t="s">
        <v>57</v>
      </c>
      <c r="G279" s="62" t="s">
        <v>57</v>
      </c>
      <c r="H279" s="62" t="s">
        <v>57</v>
      </c>
      <c r="I279" s="62" t="s">
        <v>57</v>
      </c>
      <c r="J279" s="62" t="s">
        <v>57</v>
      </c>
      <c r="K279" s="62" t="s">
        <v>57</v>
      </c>
      <c r="L279" s="62" t="s">
        <v>57</v>
      </c>
      <c r="M279" s="21">
        <v>45436</v>
      </c>
      <c r="N279" s="62" t="s">
        <v>57</v>
      </c>
      <c r="O279" s="62" t="s">
        <v>57</v>
      </c>
      <c r="P279" s="55"/>
    </row>
    <row r="280" spans="1:16" ht="27.75" customHeight="1">
      <c r="A280" s="41" t="s">
        <v>1258</v>
      </c>
      <c r="B280" s="77" t="s">
        <v>569</v>
      </c>
      <c r="C280" s="54"/>
      <c r="D280" s="54"/>
      <c r="E280" s="21">
        <v>45434</v>
      </c>
      <c r="F280" s="73">
        <v>14642142</v>
      </c>
      <c r="G280" s="62" t="s">
        <v>1503</v>
      </c>
      <c r="H280" s="21">
        <v>45426</v>
      </c>
      <c r="I280" s="62" t="s">
        <v>1504</v>
      </c>
      <c r="J280" s="21">
        <v>45439</v>
      </c>
      <c r="K280" s="62" t="s">
        <v>57</v>
      </c>
      <c r="L280" s="62" t="s">
        <v>57</v>
      </c>
      <c r="M280" s="21">
        <v>45436</v>
      </c>
      <c r="N280" s="62" t="s">
        <v>57</v>
      </c>
      <c r="O280" s="62" t="s">
        <v>57</v>
      </c>
      <c r="P280" s="55"/>
    </row>
    <row r="281" spans="1:16" ht="27.75" customHeight="1">
      <c r="A281" s="41" t="s">
        <v>1260</v>
      </c>
      <c r="B281" s="77" t="s">
        <v>569</v>
      </c>
      <c r="C281" s="54"/>
      <c r="D281" s="54"/>
      <c r="E281" s="21">
        <v>45434</v>
      </c>
      <c r="F281" s="62" t="s">
        <v>57</v>
      </c>
      <c r="G281" s="62" t="s">
        <v>57</v>
      </c>
      <c r="H281" s="62" t="s">
        <v>57</v>
      </c>
      <c r="I281" s="62" t="s">
        <v>57</v>
      </c>
      <c r="J281" s="62" t="s">
        <v>57</v>
      </c>
      <c r="K281" s="62" t="s">
        <v>57</v>
      </c>
      <c r="L281" s="62" t="s">
        <v>57</v>
      </c>
      <c r="M281" s="21">
        <v>45436</v>
      </c>
      <c r="N281" s="21">
        <v>45502</v>
      </c>
      <c r="O281" s="21">
        <v>45502</v>
      </c>
      <c r="P281" s="55"/>
    </row>
    <row r="282" spans="1:16" ht="27.75" customHeight="1">
      <c r="A282" s="41" t="s">
        <v>1258</v>
      </c>
      <c r="B282" s="77" t="s">
        <v>523</v>
      </c>
      <c r="C282" s="54"/>
      <c r="D282" s="54"/>
      <c r="E282" s="21">
        <v>45434</v>
      </c>
      <c r="F282" s="73">
        <v>150000000</v>
      </c>
      <c r="G282" s="62" t="s">
        <v>1505</v>
      </c>
      <c r="H282" s="21">
        <v>45429</v>
      </c>
      <c r="I282" s="62" t="s">
        <v>1506</v>
      </c>
      <c r="J282" s="21">
        <v>45436</v>
      </c>
      <c r="K282" s="66" t="s">
        <v>51</v>
      </c>
      <c r="L282" s="66" t="s">
        <v>51</v>
      </c>
      <c r="M282" s="21">
        <v>45440</v>
      </c>
      <c r="N282" s="62" t="s">
        <v>57</v>
      </c>
      <c r="O282" s="62" t="s">
        <v>57</v>
      </c>
      <c r="P282" s="55"/>
    </row>
    <row r="283" spans="1:16" ht="27.75" customHeight="1">
      <c r="A283" s="41" t="s">
        <v>1258</v>
      </c>
      <c r="B283" s="77" t="s">
        <v>648</v>
      </c>
      <c r="C283" s="54"/>
      <c r="D283" s="54"/>
      <c r="E283" s="21">
        <v>45434</v>
      </c>
      <c r="F283" s="73">
        <v>8518512</v>
      </c>
      <c r="G283" s="62" t="s">
        <v>1507</v>
      </c>
      <c r="H283" s="21">
        <v>45426</v>
      </c>
      <c r="I283" s="62" t="s">
        <v>1508</v>
      </c>
      <c r="J283" s="21">
        <v>45439</v>
      </c>
      <c r="K283" s="62" t="s">
        <v>57</v>
      </c>
      <c r="L283" s="62" t="s">
        <v>57</v>
      </c>
      <c r="M283" s="21">
        <v>45439</v>
      </c>
      <c r="N283" s="62" t="s">
        <v>57</v>
      </c>
      <c r="O283" s="62" t="s">
        <v>57</v>
      </c>
      <c r="P283" s="55"/>
    </row>
    <row r="284" spans="1:16" ht="27.75" customHeight="1">
      <c r="A284" s="41" t="s">
        <v>1260</v>
      </c>
      <c r="B284" s="77" t="s">
        <v>648</v>
      </c>
      <c r="C284" s="54"/>
      <c r="D284" s="54"/>
      <c r="E284" s="21">
        <v>45434</v>
      </c>
      <c r="F284" s="62" t="s">
        <v>57</v>
      </c>
      <c r="G284" s="62" t="s">
        <v>57</v>
      </c>
      <c r="H284" s="62" t="s">
        <v>57</v>
      </c>
      <c r="I284" s="62" t="s">
        <v>57</v>
      </c>
      <c r="J284" s="62" t="s">
        <v>57</v>
      </c>
      <c r="K284" s="62" t="s">
        <v>57</v>
      </c>
      <c r="L284" s="62" t="s">
        <v>57</v>
      </c>
      <c r="M284" s="21">
        <v>45439</v>
      </c>
      <c r="N284" s="21">
        <v>45504</v>
      </c>
      <c r="O284" s="21">
        <v>45504</v>
      </c>
      <c r="P284" s="55"/>
    </row>
    <row r="285" spans="1:16" ht="27.75" customHeight="1">
      <c r="A285" s="41" t="s">
        <v>1258</v>
      </c>
      <c r="B285" s="77" t="s">
        <v>507</v>
      </c>
      <c r="C285" s="54"/>
      <c r="D285" s="54"/>
      <c r="E285" s="21">
        <v>45433</v>
      </c>
      <c r="F285" s="73">
        <v>12321924</v>
      </c>
      <c r="G285" s="62" t="s">
        <v>916</v>
      </c>
      <c r="H285" s="21">
        <v>45426</v>
      </c>
      <c r="I285" s="66" t="s">
        <v>51</v>
      </c>
      <c r="J285" s="66" t="s">
        <v>51</v>
      </c>
      <c r="K285" s="62" t="s">
        <v>57</v>
      </c>
      <c r="L285" s="62" t="s">
        <v>57</v>
      </c>
      <c r="M285" s="21">
        <v>45436</v>
      </c>
      <c r="N285" s="62" t="s">
        <v>57</v>
      </c>
      <c r="O285" s="62" t="s">
        <v>57</v>
      </c>
      <c r="P285" s="55"/>
    </row>
    <row r="286" spans="1:16" ht="27.75" customHeight="1">
      <c r="A286" s="41" t="s">
        <v>1260</v>
      </c>
      <c r="B286" s="77" t="s">
        <v>507</v>
      </c>
      <c r="C286" s="54"/>
      <c r="D286" s="54"/>
      <c r="E286" s="21">
        <v>45433</v>
      </c>
      <c r="F286" s="62" t="s">
        <v>57</v>
      </c>
      <c r="G286" s="62" t="s">
        <v>57</v>
      </c>
      <c r="H286" s="62" t="s">
        <v>57</v>
      </c>
      <c r="I286" s="62" t="s">
        <v>57</v>
      </c>
      <c r="J286" s="62" t="s">
        <v>57</v>
      </c>
      <c r="K286" s="62" t="s">
        <v>57</v>
      </c>
      <c r="L286" s="62" t="s">
        <v>57</v>
      </c>
      <c r="M286" s="21">
        <v>45436</v>
      </c>
      <c r="N286" s="21">
        <v>45504</v>
      </c>
      <c r="O286" s="21">
        <v>45504</v>
      </c>
      <c r="P286" s="55"/>
    </row>
    <row r="287" spans="1:16" ht="27.75" customHeight="1">
      <c r="A287" s="41" t="s">
        <v>1258</v>
      </c>
      <c r="B287" s="77" t="s">
        <v>486</v>
      </c>
      <c r="C287" s="54"/>
      <c r="D287" s="54"/>
      <c r="E287" s="21">
        <v>45434</v>
      </c>
      <c r="F287" s="73">
        <v>2352656</v>
      </c>
      <c r="G287" s="62" t="s">
        <v>1509</v>
      </c>
      <c r="H287" s="21">
        <v>45432</v>
      </c>
      <c r="I287" s="62" t="s">
        <v>1510</v>
      </c>
      <c r="J287" s="21">
        <v>45435</v>
      </c>
      <c r="K287" s="62" t="s">
        <v>57</v>
      </c>
      <c r="L287" s="62" t="s">
        <v>57</v>
      </c>
      <c r="M287" s="21">
        <v>45435</v>
      </c>
      <c r="N287" s="62" t="s">
        <v>57</v>
      </c>
      <c r="O287" s="62" t="s">
        <v>57</v>
      </c>
      <c r="P287" s="55"/>
    </row>
    <row r="288" spans="1:16" ht="27.75" customHeight="1">
      <c r="A288" s="41" t="s">
        <v>1260</v>
      </c>
      <c r="B288" s="77" t="s">
        <v>486</v>
      </c>
      <c r="C288" s="54"/>
      <c r="D288" s="54"/>
      <c r="E288" s="21">
        <v>45434</v>
      </c>
      <c r="F288" s="62" t="s">
        <v>57</v>
      </c>
      <c r="G288" s="62" t="s">
        <v>57</v>
      </c>
      <c r="H288" s="62" t="s">
        <v>57</v>
      </c>
      <c r="I288" s="62" t="s">
        <v>57</v>
      </c>
      <c r="J288" s="62" t="s">
        <v>57</v>
      </c>
      <c r="K288" s="62" t="s">
        <v>57</v>
      </c>
      <c r="L288" s="62" t="s">
        <v>57</v>
      </c>
      <c r="M288" s="21">
        <v>45435</v>
      </c>
      <c r="N288" s="21">
        <v>45467</v>
      </c>
      <c r="O288" s="21">
        <v>45467</v>
      </c>
      <c r="P288" s="55"/>
    </row>
    <row r="289" spans="1:16" ht="27.75" customHeight="1">
      <c r="A289" s="41" t="s">
        <v>1258</v>
      </c>
      <c r="B289" s="77" t="s">
        <v>634</v>
      </c>
      <c r="C289" s="54"/>
      <c r="D289" s="54"/>
      <c r="E289" s="21">
        <v>45435</v>
      </c>
      <c r="F289" s="73">
        <v>2102462</v>
      </c>
      <c r="G289" s="62" t="s">
        <v>1511</v>
      </c>
      <c r="H289" s="21">
        <v>45432</v>
      </c>
      <c r="I289" s="62" t="s">
        <v>1512</v>
      </c>
      <c r="J289" s="21">
        <v>45439</v>
      </c>
      <c r="K289" s="62" t="s">
        <v>57</v>
      </c>
      <c r="L289" s="62" t="s">
        <v>57</v>
      </c>
      <c r="M289" s="21">
        <v>45439</v>
      </c>
      <c r="N289" s="62" t="s">
        <v>57</v>
      </c>
      <c r="O289" s="62" t="s">
        <v>57</v>
      </c>
      <c r="P289" s="55"/>
    </row>
    <row r="290" spans="1:16" ht="27.75" customHeight="1">
      <c r="A290" s="41" t="s">
        <v>1260</v>
      </c>
      <c r="B290" s="77" t="s">
        <v>634</v>
      </c>
      <c r="C290" s="54"/>
      <c r="D290" s="54"/>
      <c r="E290" s="21">
        <v>45435</v>
      </c>
      <c r="F290" s="62" t="s">
        <v>57</v>
      </c>
      <c r="G290" s="62" t="s">
        <v>57</v>
      </c>
      <c r="H290" s="62" t="s">
        <v>57</v>
      </c>
      <c r="I290" s="62" t="s">
        <v>57</v>
      </c>
      <c r="J290" s="62" t="s">
        <v>57</v>
      </c>
      <c r="K290" s="62" t="s">
        <v>57</v>
      </c>
      <c r="L290" s="62" t="s">
        <v>57</v>
      </c>
      <c r="M290" s="21">
        <v>45439</v>
      </c>
      <c r="N290" s="21">
        <v>45473</v>
      </c>
      <c r="O290" s="66" t="s">
        <v>51</v>
      </c>
      <c r="P290" s="55"/>
    </row>
    <row r="291" spans="1:16" ht="27.75" customHeight="1">
      <c r="A291" s="41" t="s">
        <v>1258</v>
      </c>
      <c r="B291" s="77" t="s">
        <v>656</v>
      </c>
      <c r="C291" s="54"/>
      <c r="D291" s="54"/>
      <c r="E291" s="21">
        <v>45435</v>
      </c>
      <c r="F291" s="73">
        <v>7355178</v>
      </c>
      <c r="G291" s="62" t="s">
        <v>1513</v>
      </c>
      <c r="H291" s="21">
        <v>45429</v>
      </c>
      <c r="I291" s="66" t="s">
        <v>51</v>
      </c>
      <c r="J291" s="66" t="s">
        <v>51</v>
      </c>
      <c r="K291" s="62" t="s">
        <v>57</v>
      </c>
      <c r="L291" s="62" t="s">
        <v>57</v>
      </c>
      <c r="M291" s="21">
        <v>45447</v>
      </c>
      <c r="N291" s="62" t="s">
        <v>57</v>
      </c>
      <c r="O291" s="62" t="s">
        <v>57</v>
      </c>
      <c r="P291" s="55"/>
    </row>
    <row r="292" spans="1:16" ht="27.75" customHeight="1">
      <c r="A292" s="41" t="s">
        <v>1260</v>
      </c>
      <c r="B292" s="77" t="s">
        <v>656</v>
      </c>
      <c r="C292" s="54"/>
      <c r="D292" s="54"/>
      <c r="E292" s="21">
        <v>45435</v>
      </c>
      <c r="F292" s="62" t="s">
        <v>57</v>
      </c>
      <c r="G292" s="62" t="s">
        <v>57</v>
      </c>
      <c r="H292" s="62" t="s">
        <v>57</v>
      </c>
      <c r="I292" s="62" t="s">
        <v>57</v>
      </c>
      <c r="J292" s="62" t="s">
        <v>57</v>
      </c>
      <c r="K292" s="62" t="s">
        <v>57</v>
      </c>
      <c r="L292" s="62" t="s">
        <v>57</v>
      </c>
      <c r="M292" s="21">
        <v>45447</v>
      </c>
      <c r="N292" s="21">
        <v>45508</v>
      </c>
      <c r="O292" s="21">
        <v>45508</v>
      </c>
      <c r="P292" s="55"/>
    </row>
    <row r="293" spans="1:16" ht="27.75" customHeight="1">
      <c r="A293" s="41" t="s">
        <v>1263</v>
      </c>
      <c r="B293" s="77" t="s">
        <v>656</v>
      </c>
      <c r="C293" s="54"/>
      <c r="D293" s="54"/>
      <c r="E293" s="21">
        <v>45435</v>
      </c>
      <c r="F293" s="62" t="s">
        <v>57</v>
      </c>
      <c r="G293" s="62" t="s">
        <v>57</v>
      </c>
      <c r="H293" s="62" t="s">
        <v>57</v>
      </c>
      <c r="I293" s="62" t="s">
        <v>57</v>
      </c>
      <c r="J293" s="62" t="s">
        <v>57</v>
      </c>
      <c r="K293" s="62" t="s">
        <v>57</v>
      </c>
      <c r="L293" s="62" t="s">
        <v>57</v>
      </c>
      <c r="M293" s="21">
        <v>45447</v>
      </c>
      <c r="N293" s="62" t="s">
        <v>57</v>
      </c>
      <c r="O293" s="62" t="s">
        <v>57</v>
      </c>
      <c r="P293" s="55"/>
    </row>
    <row r="294" spans="1:16" ht="27.75" customHeight="1">
      <c r="A294" s="41" t="s">
        <v>1258</v>
      </c>
      <c r="B294" s="77" t="s">
        <v>573</v>
      </c>
      <c r="C294" s="54"/>
      <c r="D294" s="54"/>
      <c r="E294" s="21">
        <v>45442</v>
      </c>
      <c r="F294" s="73">
        <v>7355178</v>
      </c>
      <c r="G294" s="62" t="s">
        <v>1514</v>
      </c>
      <c r="H294" s="21">
        <v>45429</v>
      </c>
      <c r="I294" s="66" t="s">
        <v>51</v>
      </c>
      <c r="J294" s="66" t="s">
        <v>51</v>
      </c>
      <c r="K294" s="62" t="s">
        <v>57</v>
      </c>
      <c r="L294" s="62" t="s">
        <v>57</v>
      </c>
      <c r="M294" s="21">
        <v>45443</v>
      </c>
      <c r="N294" s="62" t="s">
        <v>57</v>
      </c>
      <c r="O294" s="62" t="s">
        <v>57</v>
      </c>
      <c r="P294" s="55"/>
    </row>
    <row r="295" spans="1:16" ht="27.75" customHeight="1">
      <c r="A295" s="41" t="s">
        <v>1260</v>
      </c>
      <c r="B295" s="77" t="s">
        <v>573</v>
      </c>
      <c r="C295" s="54"/>
      <c r="D295" s="54"/>
      <c r="E295" s="21">
        <v>45442</v>
      </c>
      <c r="F295" s="62" t="s">
        <v>57</v>
      </c>
      <c r="G295" s="62" t="s">
        <v>57</v>
      </c>
      <c r="H295" s="62" t="s">
        <v>57</v>
      </c>
      <c r="I295" s="62" t="s">
        <v>57</v>
      </c>
      <c r="J295" s="62" t="s">
        <v>57</v>
      </c>
      <c r="K295" s="62" t="s">
        <v>57</v>
      </c>
      <c r="L295" s="62" t="s">
        <v>57</v>
      </c>
      <c r="M295" s="21">
        <v>45443</v>
      </c>
      <c r="N295" s="21">
        <v>45504</v>
      </c>
      <c r="O295" s="21">
        <v>45504</v>
      </c>
      <c r="P295" s="55"/>
    </row>
    <row r="296" spans="1:16" ht="27.75" customHeight="1">
      <c r="A296" s="41" t="s">
        <v>1263</v>
      </c>
      <c r="B296" s="77" t="s">
        <v>573</v>
      </c>
      <c r="C296" s="54"/>
      <c r="D296" s="54"/>
      <c r="E296" s="21">
        <v>45442</v>
      </c>
      <c r="F296" s="62" t="s">
        <v>57</v>
      </c>
      <c r="G296" s="62" t="s">
        <v>57</v>
      </c>
      <c r="H296" s="62" t="s">
        <v>57</v>
      </c>
      <c r="I296" s="62" t="s">
        <v>57</v>
      </c>
      <c r="J296" s="62" t="s">
        <v>57</v>
      </c>
      <c r="K296" s="62" t="s">
        <v>57</v>
      </c>
      <c r="L296" s="62" t="s">
        <v>57</v>
      </c>
      <c r="M296" s="21">
        <v>45443</v>
      </c>
      <c r="N296" s="62" t="s">
        <v>57</v>
      </c>
      <c r="O296" s="62" t="s">
        <v>57</v>
      </c>
      <c r="P296" s="55"/>
    </row>
    <row r="297" spans="1:16" ht="27.75" customHeight="1">
      <c r="A297" s="41" t="s">
        <v>1264</v>
      </c>
      <c r="B297" s="77" t="s">
        <v>383</v>
      </c>
      <c r="C297" s="54"/>
      <c r="D297" s="54"/>
      <c r="E297" s="21">
        <v>45439</v>
      </c>
      <c r="F297" s="62" t="s">
        <v>57</v>
      </c>
      <c r="G297" s="62" t="s">
        <v>57</v>
      </c>
      <c r="H297" s="62" t="s">
        <v>57</v>
      </c>
      <c r="I297" s="62" t="s">
        <v>57</v>
      </c>
      <c r="J297" s="62" t="s">
        <v>57</v>
      </c>
      <c r="K297" s="62" t="s">
        <v>57</v>
      </c>
      <c r="L297" s="62" t="s">
        <v>57</v>
      </c>
      <c r="M297" s="21">
        <v>45444</v>
      </c>
      <c r="N297" s="62" t="s">
        <v>57</v>
      </c>
      <c r="O297" s="62" t="s">
        <v>57</v>
      </c>
      <c r="P297" s="55"/>
    </row>
    <row r="298" spans="1:16" ht="27.75" customHeight="1">
      <c r="A298" s="41" t="s">
        <v>1258</v>
      </c>
      <c r="B298" s="77" t="s">
        <v>83</v>
      </c>
      <c r="C298" s="54"/>
      <c r="D298" s="54"/>
      <c r="E298" s="21">
        <v>45441</v>
      </c>
      <c r="F298" s="73">
        <v>6434509</v>
      </c>
      <c r="G298" s="62" t="s">
        <v>931</v>
      </c>
      <c r="H298" s="21">
        <v>45432</v>
      </c>
      <c r="I298" s="66" t="s">
        <v>51</v>
      </c>
      <c r="J298" s="66" t="s">
        <v>51</v>
      </c>
      <c r="K298" s="62" t="s">
        <v>57</v>
      </c>
      <c r="L298" s="62" t="s">
        <v>57</v>
      </c>
      <c r="M298" s="21">
        <v>45443</v>
      </c>
      <c r="N298" s="62" t="s">
        <v>57</v>
      </c>
      <c r="O298" s="62" t="s">
        <v>57</v>
      </c>
      <c r="P298" s="55"/>
    </row>
    <row r="299" spans="1:16" ht="27.75" customHeight="1">
      <c r="A299" s="41" t="s">
        <v>1260</v>
      </c>
      <c r="B299" s="77" t="s">
        <v>83</v>
      </c>
      <c r="C299" s="54"/>
      <c r="D299" s="54"/>
      <c r="E299" s="21">
        <v>45441</v>
      </c>
      <c r="F299" s="62" t="s">
        <v>57</v>
      </c>
      <c r="G299" s="62" t="s">
        <v>57</v>
      </c>
      <c r="H299" s="62" t="s">
        <v>57</v>
      </c>
      <c r="I299" s="62" t="s">
        <v>57</v>
      </c>
      <c r="J299" s="62" t="s">
        <v>57</v>
      </c>
      <c r="K299" s="62" t="s">
        <v>57</v>
      </c>
      <c r="L299" s="62" t="s">
        <v>57</v>
      </c>
      <c r="M299" s="21">
        <v>45443</v>
      </c>
      <c r="N299" s="21">
        <v>45475</v>
      </c>
      <c r="O299" s="21">
        <v>45475</v>
      </c>
      <c r="P299" s="55"/>
    </row>
    <row r="300" spans="1:16" ht="27.75" customHeight="1">
      <c r="A300" s="41" t="s">
        <v>1258</v>
      </c>
      <c r="B300" s="77" t="s">
        <v>86</v>
      </c>
      <c r="C300" s="54"/>
      <c r="D300" s="54"/>
      <c r="E300" s="21">
        <v>45441</v>
      </c>
      <c r="F300" s="73">
        <v>6434509</v>
      </c>
      <c r="G300" s="62" t="s">
        <v>921</v>
      </c>
      <c r="H300" s="21">
        <v>45432</v>
      </c>
      <c r="I300" s="66" t="s">
        <v>51</v>
      </c>
      <c r="J300" s="66" t="s">
        <v>51</v>
      </c>
      <c r="K300" s="62" t="s">
        <v>57</v>
      </c>
      <c r="L300" s="62" t="s">
        <v>57</v>
      </c>
      <c r="M300" s="21">
        <v>45443</v>
      </c>
      <c r="N300" s="62" t="s">
        <v>57</v>
      </c>
      <c r="O300" s="62" t="s">
        <v>57</v>
      </c>
      <c r="P300" s="55"/>
    </row>
    <row r="301" spans="1:16" ht="27.75" customHeight="1">
      <c r="A301" s="41" t="s">
        <v>1260</v>
      </c>
      <c r="B301" s="77" t="s">
        <v>86</v>
      </c>
      <c r="C301" s="54"/>
      <c r="D301" s="54"/>
      <c r="E301" s="21">
        <v>45441</v>
      </c>
      <c r="F301" s="62" t="s">
        <v>57</v>
      </c>
      <c r="G301" s="62" t="s">
        <v>57</v>
      </c>
      <c r="H301" s="62" t="s">
        <v>57</v>
      </c>
      <c r="I301" s="62" t="s">
        <v>57</v>
      </c>
      <c r="J301" s="62" t="s">
        <v>57</v>
      </c>
      <c r="K301" s="62" t="s">
        <v>57</v>
      </c>
      <c r="L301" s="62" t="s">
        <v>57</v>
      </c>
      <c r="M301" s="21">
        <v>45443</v>
      </c>
      <c r="N301" s="21">
        <v>45475</v>
      </c>
      <c r="O301" s="21">
        <v>45475</v>
      </c>
      <c r="P301" s="55"/>
    </row>
    <row r="302" spans="1:16" ht="27.75" customHeight="1">
      <c r="A302" s="41" t="s">
        <v>1258</v>
      </c>
      <c r="B302" s="77" t="s">
        <v>566</v>
      </c>
      <c r="C302" s="54"/>
      <c r="D302" s="54"/>
      <c r="E302" s="21">
        <v>45440</v>
      </c>
      <c r="F302" s="73">
        <v>11600000</v>
      </c>
      <c r="G302" s="62" t="s">
        <v>1515</v>
      </c>
      <c r="H302" s="21">
        <v>45427</v>
      </c>
      <c r="I302" s="66" t="s">
        <v>51</v>
      </c>
      <c r="J302" s="66" t="s">
        <v>51</v>
      </c>
      <c r="K302" s="62" t="s">
        <v>57</v>
      </c>
      <c r="L302" s="62" t="s">
        <v>57</v>
      </c>
      <c r="M302" s="21">
        <v>45443</v>
      </c>
      <c r="N302" s="62" t="s">
        <v>57</v>
      </c>
      <c r="O302" s="62" t="s">
        <v>57</v>
      </c>
      <c r="P302" s="55"/>
    </row>
    <row r="303" spans="1:16" ht="27.75" customHeight="1">
      <c r="A303" s="41" t="s">
        <v>1260</v>
      </c>
      <c r="B303" s="77" t="s">
        <v>566</v>
      </c>
      <c r="C303" s="54"/>
      <c r="D303" s="54"/>
      <c r="E303" s="21">
        <v>45440</v>
      </c>
      <c r="F303" s="62" t="s">
        <v>57</v>
      </c>
      <c r="G303" s="62" t="s">
        <v>57</v>
      </c>
      <c r="H303" s="62" t="s">
        <v>57</v>
      </c>
      <c r="I303" s="62" t="s">
        <v>57</v>
      </c>
      <c r="J303" s="62" t="s">
        <v>57</v>
      </c>
      <c r="K303" s="62" t="s">
        <v>57</v>
      </c>
      <c r="L303" s="62" t="s">
        <v>57</v>
      </c>
      <c r="M303" s="21">
        <v>45443</v>
      </c>
      <c r="N303" s="21">
        <v>45504</v>
      </c>
      <c r="O303" s="21">
        <v>45504</v>
      </c>
      <c r="P303" s="55"/>
    </row>
    <row r="304" spans="1:16" ht="27.75" customHeight="1">
      <c r="A304" s="41" t="s">
        <v>1263</v>
      </c>
      <c r="B304" s="77" t="s">
        <v>566</v>
      </c>
      <c r="C304" s="54"/>
      <c r="D304" s="54"/>
      <c r="E304" s="21">
        <v>45440</v>
      </c>
      <c r="F304" s="62" t="s">
        <v>57</v>
      </c>
      <c r="G304" s="62" t="s">
        <v>57</v>
      </c>
      <c r="H304" s="62" t="s">
        <v>57</v>
      </c>
      <c r="I304" s="62" t="s">
        <v>57</v>
      </c>
      <c r="J304" s="62" t="s">
        <v>57</v>
      </c>
      <c r="K304" s="62" t="s">
        <v>57</v>
      </c>
      <c r="L304" s="62" t="s">
        <v>57</v>
      </c>
      <c r="M304" s="21">
        <v>45443</v>
      </c>
      <c r="N304" s="62" t="s">
        <v>57</v>
      </c>
      <c r="O304" s="62" t="s">
        <v>57</v>
      </c>
      <c r="P304" s="55"/>
    </row>
    <row r="305" spans="1:16" ht="27.75" customHeight="1">
      <c r="A305" s="41" t="s">
        <v>1258</v>
      </c>
      <c r="B305" s="77" t="s">
        <v>555</v>
      </c>
      <c r="C305" s="54"/>
      <c r="D305" s="54"/>
      <c r="E305" s="21">
        <v>45439</v>
      </c>
      <c r="F305" s="73">
        <v>15000000</v>
      </c>
      <c r="G305" s="62" t="s">
        <v>1516</v>
      </c>
      <c r="H305" s="21">
        <v>45427</v>
      </c>
      <c r="I305" s="62" t="s">
        <v>1517</v>
      </c>
      <c r="J305" s="21">
        <v>45441</v>
      </c>
      <c r="K305" s="62" t="s">
        <v>57</v>
      </c>
      <c r="L305" s="62" t="s">
        <v>57</v>
      </c>
      <c r="M305" s="21">
        <v>45441</v>
      </c>
      <c r="N305" s="62" t="s">
        <v>57</v>
      </c>
      <c r="O305" s="62" t="s">
        <v>57</v>
      </c>
      <c r="P305" s="55"/>
    </row>
    <row r="306" spans="1:16" ht="27.75" customHeight="1">
      <c r="A306" s="41" t="s">
        <v>1260</v>
      </c>
      <c r="B306" s="77" t="s">
        <v>555</v>
      </c>
      <c r="C306" s="54"/>
      <c r="D306" s="54"/>
      <c r="E306" s="21">
        <v>45439</v>
      </c>
      <c r="F306" s="62" t="s">
        <v>57</v>
      </c>
      <c r="G306" s="62" t="s">
        <v>57</v>
      </c>
      <c r="H306" s="62" t="s">
        <v>57</v>
      </c>
      <c r="I306" s="62" t="s">
        <v>57</v>
      </c>
      <c r="J306" s="62" t="s">
        <v>57</v>
      </c>
      <c r="K306" s="62" t="s">
        <v>57</v>
      </c>
      <c r="L306" s="62" t="s">
        <v>57</v>
      </c>
      <c r="M306" s="21">
        <v>45441</v>
      </c>
      <c r="N306" s="21">
        <v>45504</v>
      </c>
      <c r="O306" s="21">
        <v>45504</v>
      </c>
      <c r="P306" s="55"/>
    </row>
    <row r="307" spans="1:16" ht="27.75" customHeight="1">
      <c r="A307" s="41" t="s">
        <v>1263</v>
      </c>
      <c r="B307" s="77" t="s">
        <v>555</v>
      </c>
      <c r="C307" s="54"/>
      <c r="D307" s="54"/>
      <c r="E307" s="21">
        <v>45439</v>
      </c>
      <c r="F307" s="62" t="s">
        <v>57</v>
      </c>
      <c r="G307" s="62" t="s">
        <v>57</v>
      </c>
      <c r="H307" s="62" t="s">
        <v>57</v>
      </c>
      <c r="I307" s="62" t="s">
        <v>57</v>
      </c>
      <c r="J307" s="62" t="s">
        <v>57</v>
      </c>
      <c r="K307" s="62" t="s">
        <v>57</v>
      </c>
      <c r="L307" s="62" t="s">
        <v>57</v>
      </c>
      <c r="M307" s="21">
        <v>45441</v>
      </c>
      <c r="N307" s="62" t="s">
        <v>57</v>
      </c>
      <c r="O307" s="62" t="s">
        <v>57</v>
      </c>
      <c r="P307" s="55"/>
    </row>
    <row r="308" spans="1:16" ht="27.75" customHeight="1">
      <c r="A308" s="41" t="s">
        <v>1258</v>
      </c>
      <c r="B308" s="77" t="s">
        <v>1518</v>
      </c>
      <c r="C308" s="54"/>
      <c r="D308" s="54"/>
      <c r="E308" s="21">
        <v>45448</v>
      </c>
      <c r="F308" s="73">
        <v>12321924</v>
      </c>
      <c r="G308" s="62" t="s">
        <v>1519</v>
      </c>
      <c r="H308" s="21">
        <v>45397</v>
      </c>
      <c r="I308" s="66" t="s">
        <v>51</v>
      </c>
      <c r="J308" s="66" t="s">
        <v>51</v>
      </c>
      <c r="K308" s="62" t="s">
        <v>57</v>
      </c>
      <c r="L308" s="62" t="s">
        <v>57</v>
      </c>
      <c r="M308" s="21">
        <v>45449</v>
      </c>
      <c r="N308" s="62" t="s">
        <v>57</v>
      </c>
      <c r="O308" s="62" t="s">
        <v>57</v>
      </c>
      <c r="P308" s="55"/>
    </row>
    <row r="309" spans="1:16" ht="27.75" customHeight="1">
      <c r="A309" s="41" t="s">
        <v>1260</v>
      </c>
      <c r="B309" s="77" t="s">
        <v>1518</v>
      </c>
      <c r="C309" s="54"/>
      <c r="D309" s="54"/>
      <c r="E309" s="21">
        <v>45448</v>
      </c>
      <c r="F309" s="62" t="s">
        <v>57</v>
      </c>
      <c r="G309" s="62" t="s">
        <v>57</v>
      </c>
      <c r="H309" s="62" t="s">
        <v>57</v>
      </c>
      <c r="I309" s="62" t="s">
        <v>57</v>
      </c>
      <c r="J309" s="62" t="s">
        <v>57</v>
      </c>
      <c r="K309" s="62" t="s">
        <v>57</v>
      </c>
      <c r="L309" s="62" t="s">
        <v>57</v>
      </c>
      <c r="M309" s="21">
        <v>45449</v>
      </c>
      <c r="N309" s="21">
        <v>45511</v>
      </c>
      <c r="O309" s="66" t="s">
        <v>51</v>
      </c>
      <c r="P309" s="55"/>
    </row>
    <row r="310" spans="1:16" ht="27.75" customHeight="1">
      <c r="A310" s="41" t="s">
        <v>1258</v>
      </c>
      <c r="B310" s="77" t="s">
        <v>1520</v>
      </c>
      <c r="C310" s="54"/>
      <c r="D310" s="54"/>
      <c r="E310" s="21">
        <v>45435</v>
      </c>
      <c r="F310" s="73">
        <v>5603635</v>
      </c>
      <c r="G310" s="62" t="s">
        <v>1521</v>
      </c>
      <c r="H310" s="21">
        <v>45397</v>
      </c>
      <c r="I310" s="62" t="s">
        <v>1522</v>
      </c>
      <c r="J310" s="21">
        <v>45439</v>
      </c>
      <c r="K310" s="62" t="s">
        <v>57</v>
      </c>
      <c r="L310" s="62" t="s">
        <v>57</v>
      </c>
      <c r="M310" s="21">
        <v>45447</v>
      </c>
      <c r="N310" s="62" t="s">
        <v>57</v>
      </c>
      <c r="O310" s="62" t="s">
        <v>57</v>
      </c>
      <c r="P310" s="55"/>
    </row>
    <row r="311" spans="1:16" ht="27.75" customHeight="1">
      <c r="A311" s="41" t="s">
        <v>1260</v>
      </c>
      <c r="B311" s="77" t="s">
        <v>1520</v>
      </c>
      <c r="C311" s="54"/>
      <c r="D311" s="54"/>
      <c r="E311" s="21">
        <v>45435</v>
      </c>
      <c r="F311" s="62" t="s">
        <v>57</v>
      </c>
      <c r="G311" s="62" t="s">
        <v>57</v>
      </c>
      <c r="H311" s="62" t="s">
        <v>57</v>
      </c>
      <c r="I311" s="62" t="s">
        <v>57</v>
      </c>
      <c r="J311" s="62" t="s">
        <v>57</v>
      </c>
      <c r="K311" s="62" t="s">
        <v>57</v>
      </c>
      <c r="L311" s="62" t="s">
        <v>57</v>
      </c>
      <c r="M311" s="21">
        <v>45447</v>
      </c>
      <c r="N311" s="21">
        <v>45501</v>
      </c>
      <c r="O311" s="21">
        <v>45501</v>
      </c>
      <c r="P311" s="55"/>
    </row>
    <row r="312" spans="1:16" ht="27.75" customHeight="1">
      <c r="A312" s="41" t="s">
        <v>1258</v>
      </c>
      <c r="B312" s="77" t="s">
        <v>1523</v>
      </c>
      <c r="C312" s="54"/>
      <c r="D312" s="54"/>
      <c r="E312" s="21">
        <v>45439</v>
      </c>
      <c r="F312" s="73">
        <v>12300000</v>
      </c>
      <c r="G312" s="62" t="s">
        <v>1524</v>
      </c>
      <c r="H312" s="21">
        <v>45418</v>
      </c>
      <c r="I312" s="62" t="s">
        <v>1525</v>
      </c>
      <c r="J312" s="21">
        <v>45441</v>
      </c>
      <c r="K312" s="62" t="s">
        <v>57</v>
      </c>
      <c r="L312" s="62" t="s">
        <v>57</v>
      </c>
      <c r="M312" s="21">
        <v>45441</v>
      </c>
      <c r="N312" s="62" t="s">
        <v>57</v>
      </c>
      <c r="O312" s="62" t="s">
        <v>57</v>
      </c>
      <c r="P312" s="55"/>
    </row>
    <row r="313" spans="1:16" ht="27.75" customHeight="1">
      <c r="A313" s="41" t="s">
        <v>1260</v>
      </c>
      <c r="B313" s="77" t="s">
        <v>1523</v>
      </c>
      <c r="C313" s="54"/>
      <c r="D313" s="54"/>
      <c r="E313" s="21">
        <v>45439</v>
      </c>
      <c r="F313" s="62" t="s">
        <v>57</v>
      </c>
      <c r="G313" s="62" t="s">
        <v>57</v>
      </c>
      <c r="H313" s="62" t="s">
        <v>57</v>
      </c>
      <c r="I313" s="62" t="s">
        <v>57</v>
      </c>
      <c r="J313" s="62" t="s">
        <v>57</v>
      </c>
      <c r="K313" s="62" t="s">
        <v>57</v>
      </c>
      <c r="L313" s="62" t="s">
        <v>57</v>
      </c>
      <c r="M313" s="21">
        <v>45441</v>
      </c>
      <c r="N313" s="21">
        <v>45496</v>
      </c>
      <c r="O313" s="21">
        <v>45496</v>
      </c>
      <c r="P313" s="55"/>
    </row>
    <row r="314" spans="1:16" ht="27.75" customHeight="1">
      <c r="A314" s="41" t="s">
        <v>1263</v>
      </c>
      <c r="B314" s="77" t="s">
        <v>1523</v>
      </c>
      <c r="C314" s="54"/>
      <c r="D314" s="54"/>
      <c r="E314" s="21">
        <v>45439</v>
      </c>
      <c r="F314" s="62" t="s">
        <v>57</v>
      </c>
      <c r="G314" s="62" t="s">
        <v>57</v>
      </c>
      <c r="H314" s="62" t="s">
        <v>57</v>
      </c>
      <c r="I314" s="62" t="s">
        <v>57</v>
      </c>
      <c r="J314" s="62" t="s">
        <v>57</v>
      </c>
      <c r="K314" s="62" t="s">
        <v>57</v>
      </c>
      <c r="L314" s="62" t="s">
        <v>57</v>
      </c>
      <c r="M314" s="21">
        <v>45441</v>
      </c>
      <c r="N314" s="62" t="s">
        <v>57</v>
      </c>
      <c r="O314" s="62" t="s">
        <v>57</v>
      </c>
      <c r="P314" s="55"/>
    </row>
    <row r="315" spans="1:16" ht="27.75" customHeight="1">
      <c r="A315" s="41" t="s">
        <v>1258</v>
      </c>
      <c r="B315" s="77" t="s">
        <v>1526</v>
      </c>
      <c r="C315" s="54"/>
      <c r="D315" s="54"/>
      <c r="E315" s="21">
        <v>45439</v>
      </c>
      <c r="F315" s="73">
        <v>9035578</v>
      </c>
      <c r="G315" s="62" t="s">
        <v>1527</v>
      </c>
      <c r="H315" s="21">
        <v>45434</v>
      </c>
      <c r="I315" s="66" t="s">
        <v>51</v>
      </c>
      <c r="J315" s="66" t="s">
        <v>51</v>
      </c>
      <c r="K315" s="62" t="s">
        <v>57</v>
      </c>
      <c r="L315" s="62" t="s">
        <v>57</v>
      </c>
      <c r="M315" s="21">
        <v>45443</v>
      </c>
      <c r="N315" s="62" t="s">
        <v>57</v>
      </c>
      <c r="O315" s="62" t="s">
        <v>57</v>
      </c>
      <c r="P315" s="55"/>
    </row>
    <row r="316" spans="1:16" ht="27.75" customHeight="1">
      <c r="A316" s="41" t="s">
        <v>1260</v>
      </c>
      <c r="B316" s="77" t="s">
        <v>1526</v>
      </c>
      <c r="C316" s="54"/>
      <c r="D316" s="54"/>
      <c r="E316" s="21">
        <v>45439</v>
      </c>
      <c r="F316" s="62" t="s">
        <v>57</v>
      </c>
      <c r="G316" s="62" t="s">
        <v>57</v>
      </c>
      <c r="H316" s="62" t="s">
        <v>57</v>
      </c>
      <c r="I316" s="62" t="s">
        <v>57</v>
      </c>
      <c r="J316" s="62" t="s">
        <v>57</v>
      </c>
      <c r="K316" s="62" t="s">
        <v>57</v>
      </c>
      <c r="L316" s="62" t="s">
        <v>57</v>
      </c>
      <c r="M316" s="21">
        <v>45443</v>
      </c>
      <c r="N316" s="21">
        <v>45504</v>
      </c>
      <c r="O316" s="21">
        <v>45504</v>
      </c>
      <c r="P316" s="55"/>
    </row>
    <row r="317" spans="1:16" ht="27.75" customHeight="1">
      <c r="A317" s="41" t="s">
        <v>1258</v>
      </c>
      <c r="B317" s="77" t="s">
        <v>621</v>
      </c>
      <c r="C317" s="54"/>
      <c r="D317" s="54"/>
      <c r="E317" s="21">
        <v>45439</v>
      </c>
      <c r="F317" s="73">
        <v>13788234</v>
      </c>
      <c r="G317" s="62" t="s">
        <v>1528</v>
      </c>
      <c r="H317" s="21">
        <v>45434</v>
      </c>
      <c r="I317" s="66" t="s">
        <v>51</v>
      </c>
      <c r="J317" s="66" t="s">
        <v>51</v>
      </c>
      <c r="K317" s="62" t="s">
        <v>57</v>
      </c>
      <c r="L317" s="62" t="s">
        <v>57</v>
      </c>
      <c r="M317" s="21">
        <v>45443</v>
      </c>
      <c r="N317" s="62" t="s">
        <v>57</v>
      </c>
      <c r="O317" s="62" t="s">
        <v>57</v>
      </c>
      <c r="P317" s="55"/>
    </row>
    <row r="318" spans="1:16" ht="27.75" customHeight="1">
      <c r="A318" s="41" t="s">
        <v>1260</v>
      </c>
      <c r="B318" s="77" t="s">
        <v>621</v>
      </c>
      <c r="C318" s="54"/>
      <c r="D318" s="54"/>
      <c r="E318" s="21">
        <v>45439</v>
      </c>
      <c r="F318" s="62" t="s">
        <v>57</v>
      </c>
      <c r="G318" s="62" t="s">
        <v>57</v>
      </c>
      <c r="H318" s="62" t="s">
        <v>57</v>
      </c>
      <c r="I318" s="62" t="s">
        <v>57</v>
      </c>
      <c r="J318" s="62" t="s">
        <v>57</v>
      </c>
      <c r="K318" s="62" t="s">
        <v>57</v>
      </c>
      <c r="L318" s="62" t="s">
        <v>57</v>
      </c>
      <c r="M318" s="21">
        <v>45443</v>
      </c>
      <c r="N318" s="81">
        <v>45504</v>
      </c>
      <c r="O318" s="81">
        <v>45503</v>
      </c>
      <c r="P318" s="55"/>
    </row>
    <row r="319" spans="1:16" ht="27.75" customHeight="1">
      <c r="A319" s="41" t="s">
        <v>1258</v>
      </c>
      <c r="B319" s="77" t="s">
        <v>671</v>
      </c>
      <c r="C319" s="54"/>
      <c r="D319" s="54"/>
      <c r="E319" s="21">
        <v>45440</v>
      </c>
      <c r="F319" s="73">
        <v>11600000</v>
      </c>
      <c r="G319" s="62" t="s">
        <v>1529</v>
      </c>
      <c r="H319" s="21">
        <v>45433</v>
      </c>
      <c r="I319" s="62" t="s">
        <v>1530</v>
      </c>
      <c r="J319" s="21">
        <v>45443</v>
      </c>
      <c r="K319" s="62" t="s">
        <v>57</v>
      </c>
      <c r="L319" s="62" t="s">
        <v>57</v>
      </c>
      <c r="M319" s="21">
        <v>45447</v>
      </c>
      <c r="N319" s="62" t="s">
        <v>57</v>
      </c>
      <c r="O319" s="62" t="s">
        <v>57</v>
      </c>
      <c r="P319" s="55"/>
    </row>
    <row r="320" spans="1:16" ht="27.75" customHeight="1">
      <c r="A320" s="41" t="s">
        <v>1260</v>
      </c>
      <c r="B320" s="77" t="s">
        <v>671</v>
      </c>
      <c r="C320" s="54"/>
      <c r="D320" s="54"/>
      <c r="E320" s="21">
        <v>45440</v>
      </c>
      <c r="F320" s="62" t="s">
        <v>57</v>
      </c>
      <c r="G320" s="62" t="s">
        <v>57</v>
      </c>
      <c r="H320" s="62" t="s">
        <v>57</v>
      </c>
      <c r="I320" s="62" t="s">
        <v>57</v>
      </c>
      <c r="J320" s="62" t="s">
        <v>57</v>
      </c>
      <c r="K320" s="62" t="s">
        <v>57</v>
      </c>
      <c r="L320" s="62" t="s">
        <v>57</v>
      </c>
      <c r="M320" s="21">
        <v>45447</v>
      </c>
      <c r="N320" s="21">
        <v>45508</v>
      </c>
      <c r="O320" s="21">
        <v>45508</v>
      </c>
      <c r="P320" s="55"/>
    </row>
    <row r="321" spans="1:16" ht="27.75" customHeight="1">
      <c r="A321" s="41" t="s">
        <v>1258</v>
      </c>
      <c r="B321" s="77" t="s">
        <v>528</v>
      </c>
      <c r="C321" s="54"/>
      <c r="D321" s="54"/>
      <c r="E321" s="21">
        <v>45436</v>
      </c>
      <c r="F321" s="73">
        <v>5081690</v>
      </c>
      <c r="G321" s="62" t="s">
        <v>1531</v>
      </c>
      <c r="H321" s="21">
        <v>45433</v>
      </c>
      <c r="I321" s="62" t="s">
        <v>1532</v>
      </c>
      <c r="J321" s="21">
        <v>45440</v>
      </c>
      <c r="K321" s="62" t="s">
        <v>57</v>
      </c>
      <c r="L321" s="62" t="s">
        <v>57</v>
      </c>
      <c r="M321" s="21">
        <v>45442</v>
      </c>
      <c r="N321" s="62" t="s">
        <v>57</v>
      </c>
      <c r="O321" s="62" t="s">
        <v>57</v>
      </c>
      <c r="P321" s="55"/>
    </row>
    <row r="322" spans="1:16" ht="27.75" customHeight="1">
      <c r="A322" s="41" t="s">
        <v>1260</v>
      </c>
      <c r="B322" s="77" t="s">
        <v>528</v>
      </c>
      <c r="C322" s="54"/>
      <c r="D322" s="54"/>
      <c r="E322" s="21">
        <v>45436</v>
      </c>
      <c r="F322" s="62" t="s">
        <v>57</v>
      </c>
      <c r="G322" s="62" t="s">
        <v>57</v>
      </c>
      <c r="H322" s="62" t="s">
        <v>57</v>
      </c>
      <c r="I322" s="62" t="s">
        <v>57</v>
      </c>
      <c r="J322" s="62" t="s">
        <v>57</v>
      </c>
      <c r="K322" s="62" t="s">
        <v>57</v>
      </c>
      <c r="L322" s="62" t="s">
        <v>57</v>
      </c>
      <c r="M322" s="21">
        <v>45442</v>
      </c>
      <c r="N322" s="21">
        <v>45504</v>
      </c>
      <c r="O322" s="21">
        <v>45504</v>
      </c>
      <c r="P322" s="55"/>
    </row>
    <row r="323" spans="1:16" ht="27.75" customHeight="1">
      <c r="A323" s="41" t="s">
        <v>1258</v>
      </c>
      <c r="B323" s="77" t="s">
        <v>564</v>
      </c>
      <c r="C323" s="54"/>
      <c r="D323" s="54"/>
      <c r="E323" s="21">
        <v>45439</v>
      </c>
      <c r="F323" s="73">
        <v>6385778</v>
      </c>
      <c r="G323" s="62" t="s">
        <v>1533</v>
      </c>
      <c r="H323" s="21">
        <v>45433</v>
      </c>
      <c r="I323" s="62" t="s">
        <v>1534</v>
      </c>
      <c r="J323" s="21">
        <v>45441</v>
      </c>
      <c r="K323" s="62" t="s">
        <v>57</v>
      </c>
      <c r="L323" s="62" t="s">
        <v>57</v>
      </c>
      <c r="M323" s="21">
        <v>45442</v>
      </c>
      <c r="N323" s="62" t="s">
        <v>57</v>
      </c>
      <c r="O323" s="62" t="s">
        <v>57</v>
      </c>
      <c r="P323" s="55"/>
    </row>
    <row r="324" spans="1:16" ht="27.75" customHeight="1">
      <c r="A324" s="41" t="s">
        <v>1260</v>
      </c>
      <c r="B324" s="77" t="s">
        <v>564</v>
      </c>
      <c r="C324" s="54"/>
      <c r="D324" s="54"/>
      <c r="E324" s="21">
        <v>45439</v>
      </c>
      <c r="F324" s="62" t="s">
        <v>57</v>
      </c>
      <c r="G324" s="62" t="s">
        <v>57</v>
      </c>
      <c r="H324" s="62" t="s">
        <v>57</v>
      </c>
      <c r="I324" s="62" t="s">
        <v>57</v>
      </c>
      <c r="J324" s="62" t="s">
        <v>57</v>
      </c>
      <c r="K324" s="62" t="s">
        <v>57</v>
      </c>
      <c r="L324" s="62" t="s">
        <v>57</v>
      </c>
      <c r="M324" s="21">
        <v>45442</v>
      </c>
      <c r="N324" s="21">
        <v>45504</v>
      </c>
      <c r="O324" s="21">
        <v>45504</v>
      </c>
      <c r="P324" s="55"/>
    </row>
    <row r="325" spans="1:16" ht="27.75" customHeight="1">
      <c r="A325" s="41" t="s">
        <v>1258</v>
      </c>
      <c r="B325" s="77" t="s">
        <v>521</v>
      </c>
      <c r="C325" s="54"/>
      <c r="D325" s="54"/>
      <c r="E325" s="21">
        <v>45436</v>
      </c>
      <c r="F325" s="73">
        <v>11600000</v>
      </c>
      <c r="G325" s="62" t="s">
        <v>1535</v>
      </c>
      <c r="H325" s="21">
        <v>45433</v>
      </c>
      <c r="I325" s="62" t="s">
        <v>1536</v>
      </c>
      <c r="J325" s="21">
        <v>45440</v>
      </c>
      <c r="K325" s="62" t="s">
        <v>57</v>
      </c>
      <c r="L325" s="62" t="s">
        <v>57</v>
      </c>
      <c r="M325" s="21">
        <v>45442</v>
      </c>
      <c r="N325" s="62" t="s">
        <v>57</v>
      </c>
      <c r="O325" s="62" t="s">
        <v>57</v>
      </c>
      <c r="P325" s="55"/>
    </row>
    <row r="326" spans="1:16" ht="27.75" customHeight="1">
      <c r="A326" s="41" t="s">
        <v>1260</v>
      </c>
      <c r="B326" s="77" t="s">
        <v>521</v>
      </c>
      <c r="C326" s="54"/>
      <c r="D326" s="54"/>
      <c r="E326" s="21">
        <v>45436</v>
      </c>
      <c r="F326" s="62" t="s">
        <v>57</v>
      </c>
      <c r="G326" s="62" t="s">
        <v>57</v>
      </c>
      <c r="H326" s="62" t="s">
        <v>57</v>
      </c>
      <c r="I326" s="62" t="s">
        <v>57</v>
      </c>
      <c r="J326" s="62" t="s">
        <v>57</v>
      </c>
      <c r="K326" s="62" t="s">
        <v>57</v>
      </c>
      <c r="L326" s="62" t="s">
        <v>57</v>
      </c>
      <c r="M326" s="21">
        <v>45442</v>
      </c>
      <c r="N326" s="21">
        <v>45504</v>
      </c>
      <c r="O326" s="21">
        <v>45504</v>
      </c>
      <c r="P326" s="55"/>
    </row>
    <row r="327" spans="1:16" ht="27.75" customHeight="1">
      <c r="A327" s="41" t="s">
        <v>1258</v>
      </c>
      <c r="B327" s="77" t="s">
        <v>992</v>
      </c>
      <c r="C327" s="54"/>
      <c r="D327" s="54"/>
      <c r="E327" s="21">
        <v>45443</v>
      </c>
      <c r="F327" s="73">
        <v>14665583</v>
      </c>
      <c r="G327" s="62" t="s">
        <v>1537</v>
      </c>
      <c r="H327" s="21">
        <v>45420</v>
      </c>
      <c r="I327" s="62" t="s">
        <v>1538</v>
      </c>
      <c r="J327" s="21">
        <v>45443</v>
      </c>
      <c r="K327" s="62" t="s">
        <v>57</v>
      </c>
      <c r="L327" s="62" t="s">
        <v>57</v>
      </c>
      <c r="M327" s="21">
        <v>45443</v>
      </c>
      <c r="N327" s="62" t="s">
        <v>57</v>
      </c>
      <c r="O327" s="62" t="s">
        <v>57</v>
      </c>
      <c r="P327" s="55"/>
    </row>
    <row r="328" spans="1:16" ht="27.75" customHeight="1">
      <c r="A328" s="41" t="s">
        <v>1260</v>
      </c>
      <c r="B328" s="77" t="s">
        <v>992</v>
      </c>
      <c r="C328" s="54"/>
      <c r="D328" s="54"/>
      <c r="E328" s="21">
        <v>45443</v>
      </c>
      <c r="F328" s="62" t="s">
        <v>57</v>
      </c>
      <c r="G328" s="62" t="s">
        <v>57</v>
      </c>
      <c r="H328" s="62" t="s">
        <v>57</v>
      </c>
      <c r="I328" s="62" t="s">
        <v>57</v>
      </c>
      <c r="J328" s="62" t="s">
        <v>57</v>
      </c>
      <c r="K328" s="66" t="s">
        <v>51</v>
      </c>
      <c r="L328" s="66" t="s">
        <v>51</v>
      </c>
      <c r="M328" s="21">
        <v>45443</v>
      </c>
      <c r="N328" s="21">
        <v>45468</v>
      </c>
      <c r="O328" s="62" t="s">
        <v>57</v>
      </c>
      <c r="P328" s="55"/>
    </row>
    <row r="329" spans="1:16" ht="27.75" customHeight="1">
      <c r="A329" s="41" t="s">
        <v>1263</v>
      </c>
      <c r="B329" s="77" t="s">
        <v>992</v>
      </c>
      <c r="C329" s="54"/>
      <c r="D329" s="54"/>
      <c r="E329" s="21">
        <v>45443</v>
      </c>
      <c r="F329" s="62" t="s">
        <v>57</v>
      </c>
      <c r="G329" s="62" t="s">
        <v>57</v>
      </c>
      <c r="H329" s="62" t="s">
        <v>57</v>
      </c>
      <c r="I329" s="62" t="s">
        <v>57</v>
      </c>
      <c r="J329" s="62" t="s">
        <v>57</v>
      </c>
      <c r="K329" s="62" t="s">
        <v>57</v>
      </c>
      <c r="L329" s="62" t="s">
        <v>57</v>
      </c>
      <c r="M329" s="21">
        <v>45443</v>
      </c>
      <c r="N329" s="62" t="s">
        <v>57</v>
      </c>
      <c r="O329" s="62" t="s">
        <v>57</v>
      </c>
      <c r="P329" s="55"/>
    </row>
    <row r="330" spans="1:16" ht="27.75" customHeight="1">
      <c r="A330" s="41" t="s">
        <v>1258</v>
      </c>
      <c r="B330" s="77" t="s">
        <v>678</v>
      </c>
      <c r="C330" s="54"/>
      <c r="D330" s="54"/>
      <c r="E330" s="21">
        <v>45439</v>
      </c>
      <c r="F330" s="73">
        <v>11200000</v>
      </c>
      <c r="G330" s="62" t="s">
        <v>1539</v>
      </c>
      <c r="H330" s="21">
        <v>45434</v>
      </c>
      <c r="I330" s="62" t="s">
        <v>1540</v>
      </c>
      <c r="J330" s="21">
        <v>45443</v>
      </c>
      <c r="K330" s="62" t="s">
        <v>57</v>
      </c>
      <c r="L330" s="62" t="s">
        <v>57</v>
      </c>
      <c r="M330" s="21">
        <v>45443</v>
      </c>
      <c r="N330" s="62" t="s">
        <v>57</v>
      </c>
      <c r="O330" s="62" t="s">
        <v>57</v>
      </c>
      <c r="P330" s="55"/>
    </row>
    <row r="331" spans="1:16" ht="27.75" customHeight="1">
      <c r="A331" s="41" t="s">
        <v>1260</v>
      </c>
      <c r="B331" s="77" t="s">
        <v>678</v>
      </c>
      <c r="C331" s="54"/>
      <c r="D331" s="54"/>
      <c r="E331" s="21">
        <v>45439</v>
      </c>
      <c r="F331" s="62" t="s">
        <v>57</v>
      </c>
      <c r="G331" s="62" t="s">
        <v>57</v>
      </c>
      <c r="H331" s="62" t="s">
        <v>57</v>
      </c>
      <c r="I331" s="62" t="s">
        <v>57</v>
      </c>
      <c r="J331" s="62" t="s">
        <v>57</v>
      </c>
      <c r="K331" s="62" t="s">
        <v>57</v>
      </c>
      <c r="L331" s="62" t="s">
        <v>57</v>
      </c>
      <c r="M331" s="21">
        <v>45443</v>
      </c>
      <c r="N331" s="21">
        <v>45508</v>
      </c>
      <c r="O331" s="21">
        <v>45508</v>
      </c>
      <c r="P331" s="55"/>
    </row>
    <row r="332" spans="1:16" ht="27.75" customHeight="1">
      <c r="A332" s="41" t="s">
        <v>1263</v>
      </c>
      <c r="B332" s="77" t="s">
        <v>678</v>
      </c>
      <c r="C332" s="54"/>
      <c r="D332" s="54"/>
      <c r="E332" s="21">
        <v>45439</v>
      </c>
      <c r="F332" s="62" t="s">
        <v>57</v>
      </c>
      <c r="G332" s="62" t="s">
        <v>57</v>
      </c>
      <c r="H332" s="62" t="s">
        <v>57</v>
      </c>
      <c r="I332" s="62" t="s">
        <v>57</v>
      </c>
      <c r="J332" s="62" t="s">
        <v>57</v>
      </c>
      <c r="K332" s="62" t="s">
        <v>57</v>
      </c>
      <c r="L332" s="62" t="s">
        <v>57</v>
      </c>
      <c r="M332" s="21">
        <v>45443</v>
      </c>
      <c r="N332" s="62" t="s">
        <v>57</v>
      </c>
      <c r="O332" s="62" t="s">
        <v>57</v>
      </c>
      <c r="P332" s="55"/>
    </row>
    <row r="333" spans="1:16" ht="27.75" customHeight="1">
      <c r="A333" s="41" t="s">
        <v>1265</v>
      </c>
      <c r="B333" s="77" t="s">
        <v>188</v>
      </c>
      <c r="C333" s="54"/>
      <c r="D333" s="54"/>
      <c r="E333" s="21">
        <v>45454</v>
      </c>
      <c r="F333" s="62" t="s">
        <v>57</v>
      </c>
      <c r="G333" s="62" t="s">
        <v>57</v>
      </c>
      <c r="H333" s="62" t="s">
        <v>57</v>
      </c>
      <c r="I333" s="62" t="s">
        <v>57</v>
      </c>
      <c r="J333" s="62" t="s">
        <v>57</v>
      </c>
      <c r="K333" s="62" t="s">
        <v>57</v>
      </c>
      <c r="L333" s="62" t="s">
        <v>57</v>
      </c>
      <c r="M333" s="21">
        <v>45455</v>
      </c>
      <c r="N333" s="21">
        <v>45466</v>
      </c>
      <c r="O333" s="21">
        <v>45495</v>
      </c>
      <c r="P333" s="55"/>
    </row>
    <row r="334" spans="1:16" ht="27.75" customHeight="1">
      <c r="A334" s="41" t="s">
        <v>1258</v>
      </c>
      <c r="B334" s="77" t="s">
        <v>653</v>
      </c>
      <c r="C334" s="54"/>
      <c r="D334" s="54"/>
      <c r="E334" s="21">
        <v>45439</v>
      </c>
      <c r="F334" s="73">
        <v>11600000</v>
      </c>
      <c r="G334" s="62" t="s">
        <v>935</v>
      </c>
      <c r="H334" s="21">
        <v>45434</v>
      </c>
      <c r="I334" s="62" t="s">
        <v>1541</v>
      </c>
      <c r="J334" s="21">
        <v>45443</v>
      </c>
      <c r="K334" s="62" t="s">
        <v>57</v>
      </c>
      <c r="L334" s="62" t="s">
        <v>57</v>
      </c>
      <c r="M334" s="21">
        <v>45443</v>
      </c>
      <c r="N334" s="62" t="s">
        <v>57</v>
      </c>
      <c r="O334" s="62" t="s">
        <v>57</v>
      </c>
      <c r="P334" s="55"/>
    </row>
    <row r="335" spans="1:16" ht="27.75" customHeight="1">
      <c r="A335" s="41" t="s">
        <v>1260</v>
      </c>
      <c r="B335" s="77" t="s">
        <v>653</v>
      </c>
      <c r="C335" s="54"/>
      <c r="D335" s="54"/>
      <c r="E335" s="21">
        <v>45439</v>
      </c>
      <c r="F335" s="62" t="s">
        <v>57</v>
      </c>
      <c r="G335" s="62" t="s">
        <v>57</v>
      </c>
      <c r="H335" s="62" t="s">
        <v>57</v>
      </c>
      <c r="I335" s="62" t="s">
        <v>57</v>
      </c>
      <c r="J335" s="62" t="s">
        <v>57</v>
      </c>
      <c r="K335" s="62" t="s">
        <v>57</v>
      </c>
      <c r="L335" s="62" t="s">
        <v>57</v>
      </c>
      <c r="M335" s="21">
        <v>45443</v>
      </c>
      <c r="N335" s="21">
        <v>45508</v>
      </c>
      <c r="O335" s="21">
        <v>45508</v>
      </c>
      <c r="P335" s="55"/>
    </row>
    <row r="336" spans="1:16" ht="27.75" customHeight="1">
      <c r="A336" s="41" t="s">
        <v>1263</v>
      </c>
      <c r="B336" s="77" t="s">
        <v>653</v>
      </c>
      <c r="C336" s="54"/>
      <c r="D336" s="54"/>
      <c r="E336" s="21">
        <v>45439</v>
      </c>
      <c r="F336" s="62" t="s">
        <v>57</v>
      </c>
      <c r="G336" s="62" t="s">
        <v>57</v>
      </c>
      <c r="H336" s="62" t="s">
        <v>57</v>
      </c>
      <c r="I336" s="62" t="s">
        <v>57</v>
      </c>
      <c r="J336" s="62" t="s">
        <v>57</v>
      </c>
      <c r="K336" s="62" t="s">
        <v>57</v>
      </c>
      <c r="L336" s="62" t="s">
        <v>57</v>
      </c>
      <c r="M336" s="21">
        <v>45443</v>
      </c>
      <c r="N336" s="62" t="s">
        <v>57</v>
      </c>
      <c r="O336" s="62" t="s">
        <v>57</v>
      </c>
      <c r="P336" s="55"/>
    </row>
    <row r="337" spans="1:16" ht="27.75" customHeight="1">
      <c r="A337" s="41" t="s">
        <v>1258</v>
      </c>
      <c r="B337" s="77" t="s">
        <v>663</v>
      </c>
      <c r="C337" s="54"/>
      <c r="D337" s="54"/>
      <c r="E337" s="21">
        <v>45442</v>
      </c>
      <c r="F337" s="73">
        <v>12000000</v>
      </c>
      <c r="G337" s="62" t="s">
        <v>939</v>
      </c>
      <c r="H337" s="21">
        <v>45434</v>
      </c>
      <c r="I337" s="62" t="s">
        <v>1542</v>
      </c>
      <c r="J337" s="21">
        <v>45447</v>
      </c>
      <c r="K337" s="62" t="s">
        <v>57</v>
      </c>
      <c r="L337" s="62" t="s">
        <v>57</v>
      </c>
      <c r="M337" s="21">
        <v>45447</v>
      </c>
      <c r="N337" s="62" t="s">
        <v>57</v>
      </c>
      <c r="O337" s="62" t="s">
        <v>57</v>
      </c>
      <c r="P337" s="55"/>
    </row>
    <row r="338" spans="1:16" ht="27.75" customHeight="1">
      <c r="A338" s="41" t="s">
        <v>1260</v>
      </c>
      <c r="B338" s="77" t="s">
        <v>663</v>
      </c>
      <c r="C338" s="54"/>
      <c r="D338" s="54"/>
      <c r="E338" s="21">
        <v>45442</v>
      </c>
      <c r="F338" s="62" t="s">
        <v>57</v>
      </c>
      <c r="G338" s="62" t="s">
        <v>57</v>
      </c>
      <c r="H338" s="62" t="s">
        <v>57</v>
      </c>
      <c r="I338" s="62" t="s">
        <v>57</v>
      </c>
      <c r="J338" s="62" t="s">
        <v>57</v>
      </c>
      <c r="K338" s="62" t="s">
        <v>57</v>
      </c>
      <c r="L338" s="62" t="s">
        <v>57</v>
      </c>
      <c r="M338" s="21">
        <v>45447</v>
      </c>
      <c r="N338" s="21">
        <v>45508</v>
      </c>
      <c r="O338" s="21">
        <v>45508</v>
      </c>
      <c r="P338" s="55"/>
    </row>
    <row r="339" spans="1:16" ht="27.75" customHeight="1">
      <c r="A339" s="41" t="s">
        <v>1263</v>
      </c>
      <c r="B339" s="77" t="s">
        <v>663</v>
      </c>
      <c r="C339" s="54"/>
      <c r="D339" s="54"/>
      <c r="E339" s="21">
        <v>45442</v>
      </c>
      <c r="F339" s="62" t="s">
        <v>57</v>
      </c>
      <c r="G339" s="62" t="s">
        <v>57</v>
      </c>
      <c r="H339" s="62" t="s">
        <v>57</v>
      </c>
      <c r="I339" s="62" t="s">
        <v>57</v>
      </c>
      <c r="J339" s="62" t="s">
        <v>57</v>
      </c>
      <c r="K339" s="62" t="s">
        <v>57</v>
      </c>
      <c r="L339" s="62" t="s">
        <v>57</v>
      </c>
      <c r="M339" s="21">
        <v>45447</v>
      </c>
      <c r="N339" s="62" t="s">
        <v>57</v>
      </c>
      <c r="O339" s="62" t="s">
        <v>57</v>
      </c>
      <c r="P339" s="55"/>
    </row>
    <row r="340" spans="1:16" ht="27.75" customHeight="1">
      <c r="A340" s="41" t="s">
        <v>1258</v>
      </c>
      <c r="B340" s="77" t="s">
        <v>660</v>
      </c>
      <c r="C340" s="54"/>
      <c r="D340" s="54"/>
      <c r="E340" s="21">
        <v>45442</v>
      </c>
      <c r="F340" s="73">
        <v>9000000</v>
      </c>
      <c r="G340" s="62" t="s">
        <v>911</v>
      </c>
      <c r="H340" s="21">
        <v>45434</v>
      </c>
      <c r="I340" s="66" t="s">
        <v>51</v>
      </c>
      <c r="J340" s="66" t="s">
        <v>51</v>
      </c>
      <c r="K340" s="62" t="s">
        <v>57</v>
      </c>
      <c r="L340" s="62" t="s">
        <v>57</v>
      </c>
      <c r="M340" s="21">
        <v>45443</v>
      </c>
      <c r="N340" s="62" t="s">
        <v>57</v>
      </c>
      <c r="O340" s="62" t="s">
        <v>57</v>
      </c>
      <c r="P340" s="55"/>
    </row>
    <row r="341" spans="1:16" ht="27.75" customHeight="1">
      <c r="A341" s="41" t="s">
        <v>1260</v>
      </c>
      <c r="B341" s="77" t="s">
        <v>660</v>
      </c>
      <c r="C341" s="54"/>
      <c r="D341" s="54"/>
      <c r="E341" s="21">
        <v>45442</v>
      </c>
      <c r="F341" s="62" t="s">
        <v>57</v>
      </c>
      <c r="G341" s="62" t="s">
        <v>57</v>
      </c>
      <c r="H341" s="62" t="s">
        <v>57</v>
      </c>
      <c r="I341" s="62" t="s">
        <v>57</v>
      </c>
      <c r="J341" s="62" t="s">
        <v>57</v>
      </c>
      <c r="K341" s="62" t="s">
        <v>57</v>
      </c>
      <c r="L341" s="62" t="s">
        <v>57</v>
      </c>
      <c r="M341" s="21">
        <v>45443</v>
      </c>
      <c r="N341" s="21">
        <v>45508</v>
      </c>
      <c r="O341" s="21">
        <v>45508</v>
      </c>
      <c r="P341" s="55"/>
    </row>
    <row r="342" spans="1:16" ht="27.75" customHeight="1">
      <c r="A342" s="41" t="s">
        <v>1263</v>
      </c>
      <c r="B342" s="77" t="s">
        <v>660</v>
      </c>
      <c r="C342" s="54"/>
      <c r="D342" s="54"/>
      <c r="E342" s="21">
        <v>45442</v>
      </c>
      <c r="F342" s="62" t="s">
        <v>57</v>
      </c>
      <c r="G342" s="62" t="s">
        <v>57</v>
      </c>
      <c r="H342" s="62" t="s">
        <v>57</v>
      </c>
      <c r="I342" s="62" t="s">
        <v>57</v>
      </c>
      <c r="J342" s="62" t="s">
        <v>57</v>
      </c>
      <c r="K342" s="62" t="s">
        <v>57</v>
      </c>
      <c r="L342" s="62" t="s">
        <v>57</v>
      </c>
      <c r="M342" s="21">
        <v>45443</v>
      </c>
      <c r="N342" s="62" t="s">
        <v>57</v>
      </c>
      <c r="O342" s="62" t="s">
        <v>57</v>
      </c>
      <c r="P342" s="55"/>
    </row>
    <row r="343" spans="1:16" ht="27.75" customHeight="1">
      <c r="A343" s="41" t="s">
        <v>1258</v>
      </c>
      <c r="B343" s="77" t="s">
        <v>687</v>
      </c>
      <c r="C343" s="54"/>
      <c r="D343" s="54"/>
      <c r="E343" s="21">
        <v>45439</v>
      </c>
      <c r="F343" s="73">
        <v>11200000</v>
      </c>
      <c r="G343" s="62" t="s">
        <v>943</v>
      </c>
      <c r="H343" s="21">
        <v>45434</v>
      </c>
      <c r="I343" s="62" t="s">
        <v>1543</v>
      </c>
      <c r="J343" s="21">
        <v>45440</v>
      </c>
      <c r="K343" s="62" t="s">
        <v>57</v>
      </c>
      <c r="L343" s="62" t="s">
        <v>57</v>
      </c>
      <c r="M343" s="21">
        <v>45441</v>
      </c>
      <c r="N343" s="62" t="s">
        <v>57</v>
      </c>
      <c r="O343" s="62" t="s">
        <v>57</v>
      </c>
      <c r="P343" s="55"/>
    </row>
    <row r="344" spans="1:16" ht="27.75" customHeight="1">
      <c r="A344" s="41" t="s">
        <v>1260</v>
      </c>
      <c r="B344" s="77" t="s">
        <v>687</v>
      </c>
      <c r="C344" s="54"/>
      <c r="D344" s="54"/>
      <c r="E344" s="21">
        <v>45439</v>
      </c>
      <c r="F344" s="62" t="s">
        <v>57</v>
      </c>
      <c r="G344" s="62" t="s">
        <v>57</v>
      </c>
      <c r="H344" s="62" t="s">
        <v>57</v>
      </c>
      <c r="I344" s="62" t="s">
        <v>57</v>
      </c>
      <c r="J344" s="62" t="s">
        <v>57</v>
      </c>
      <c r="K344" s="62" t="s">
        <v>57</v>
      </c>
      <c r="L344" s="62" t="s">
        <v>57</v>
      </c>
      <c r="M344" s="21">
        <v>45441</v>
      </c>
      <c r="N344" s="21">
        <v>45508</v>
      </c>
      <c r="O344" s="21">
        <v>45508</v>
      </c>
      <c r="P344" s="55"/>
    </row>
    <row r="345" spans="1:16" ht="27.75" customHeight="1">
      <c r="A345" s="41" t="s">
        <v>1263</v>
      </c>
      <c r="B345" s="77" t="s">
        <v>687</v>
      </c>
      <c r="C345" s="54"/>
      <c r="D345" s="54"/>
      <c r="E345" s="21">
        <v>45439</v>
      </c>
      <c r="F345" s="62" t="s">
        <v>57</v>
      </c>
      <c r="G345" s="62" t="s">
        <v>57</v>
      </c>
      <c r="H345" s="62" t="s">
        <v>57</v>
      </c>
      <c r="I345" s="62" t="s">
        <v>57</v>
      </c>
      <c r="J345" s="62" t="s">
        <v>57</v>
      </c>
      <c r="K345" s="62" t="s">
        <v>57</v>
      </c>
      <c r="L345" s="62" t="s">
        <v>57</v>
      </c>
      <c r="M345" s="21">
        <v>45441</v>
      </c>
      <c r="N345" s="62" t="s">
        <v>57</v>
      </c>
      <c r="O345" s="62" t="s">
        <v>57</v>
      </c>
      <c r="P345" s="55"/>
    </row>
    <row r="346" spans="1:16" ht="27.75" customHeight="1">
      <c r="A346" s="41" t="s">
        <v>1258</v>
      </c>
      <c r="B346" s="77" t="s">
        <v>740</v>
      </c>
      <c r="C346" s="54"/>
      <c r="D346" s="54"/>
      <c r="E346" s="21">
        <v>45442</v>
      </c>
      <c r="F346" s="73">
        <v>3626746</v>
      </c>
      <c r="G346" s="62" t="s">
        <v>1544</v>
      </c>
      <c r="H346" s="21">
        <v>45439</v>
      </c>
      <c r="I346" s="62" t="s">
        <v>1545</v>
      </c>
      <c r="J346" s="21">
        <v>45447</v>
      </c>
      <c r="K346" s="62" t="s">
        <v>57</v>
      </c>
      <c r="L346" s="62" t="s">
        <v>57</v>
      </c>
      <c r="M346" s="21">
        <v>45447</v>
      </c>
      <c r="N346" s="62" t="s">
        <v>57</v>
      </c>
      <c r="O346" s="62" t="s">
        <v>57</v>
      </c>
      <c r="P346" s="55"/>
    </row>
    <row r="347" spans="1:16" ht="27.75" customHeight="1">
      <c r="A347" s="41" t="s">
        <v>1260</v>
      </c>
      <c r="B347" s="77" t="s">
        <v>740</v>
      </c>
      <c r="C347" s="54"/>
      <c r="D347" s="54"/>
      <c r="E347" s="21">
        <v>45442</v>
      </c>
      <c r="F347" s="62" t="s">
        <v>57</v>
      </c>
      <c r="G347" s="62" t="s">
        <v>57</v>
      </c>
      <c r="H347" s="62" t="s">
        <v>57</v>
      </c>
      <c r="I347" s="62" t="s">
        <v>57</v>
      </c>
      <c r="J347" s="62" t="s">
        <v>57</v>
      </c>
      <c r="K347" s="62" t="s">
        <v>57</v>
      </c>
      <c r="L347" s="62" t="s">
        <v>57</v>
      </c>
      <c r="M347" s="21">
        <v>45447</v>
      </c>
      <c r="N347" s="21">
        <v>45510</v>
      </c>
      <c r="O347" s="21">
        <v>45510</v>
      </c>
      <c r="P347" s="55"/>
    </row>
    <row r="348" spans="1:16" ht="27.75" customHeight="1">
      <c r="A348" s="41" t="s">
        <v>1258</v>
      </c>
      <c r="B348" s="77" t="s">
        <v>757</v>
      </c>
      <c r="C348" s="54"/>
      <c r="D348" s="54"/>
      <c r="E348" s="21">
        <v>45446</v>
      </c>
      <c r="F348" s="73">
        <v>6343738</v>
      </c>
      <c r="G348" s="62" t="s">
        <v>1546</v>
      </c>
      <c r="H348" s="21">
        <v>45439</v>
      </c>
      <c r="I348" s="62" t="s">
        <v>1547</v>
      </c>
      <c r="J348" s="21">
        <v>45448</v>
      </c>
      <c r="K348" s="62" t="s">
        <v>57</v>
      </c>
      <c r="L348" s="62" t="s">
        <v>57</v>
      </c>
      <c r="M348" s="21">
        <v>45448</v>
      </c>
      <c r="N348" s="62" t="s">
        <v>57</v>
      </c>
      <c r="O348" s="62" t="s">
        <v>57</v>
      </c>
      <c r="P348" s="55"/>
    </row>
    <row r="349" spans="1:16" ht="27.75" customHeight="1">
      <c r="A349" s="41" t="s">
        <v>1260</v>
      </c>
      <c r="B349" s="77" t="s">
        <v>757</v>
      </c>
      <c r="C349" s="54"/>
      <c r="D349" s="54"/>
      <c r="E349" s="21">
        <v>45446</v>
      </c>
      <c r="F349" s="62" t="s">
        <v>57</v>
      </c>
      <c r="G349" s="62" t="s">
        <v>57</v>
      </c>
      <c r="H349" s="62" t="s">
        <v>57</v>
      </c>
      <c r="I349" s="62" t="s">
        <v>57</v>
      </c>
      <c r="J349" s="62" t="s">
        <v>57</v>
      </c>
      <c r="K349" s="62" t="s">
        <v>57</v>
      </c>
      <c r="L349" s="62" t="s">
        <v>57</v>
      </c>
      <c r="M349" s="21">
        <v>45448</v>
      </c>
      <c r="N349" s="21">
        <v>45510</v>
      </c>
      <c r="O349" s="21">
        <v>45510</v>
      </c>
      <c r="P349" s="55"/>
    </row>
    <row r="350" spans="1:16" ht="27.75" customHeight="1">
      <c r="A350" s="41" t="s">
        <v>1258</v>
      </c>
      <c r="B350" s="77" t="s">
        <v>775</v>
      </c>
      <c r="C350" s="54"/>
      <c r="D350" s="54"/>
      <c r="E350" s="21">
        <v>45448</v>
      </c>
      <c r="F350" s="73">
        <v>6343738</v>
      </c>
      <c r="G350" s="62" t="s">
        <v>953</v>
      </c>
      <c r="H350" s="21">
        <v>45439</v>
      </c>
      <c r="I350" s="62" t="s">
        <v>1548</v>
      </c>
      <c r="J350" s="21">
        <v>45449</v>
      </c>
      <c r="K350" s="62" t="s">
        <v>57</v>
      </c>
      <c r="L350" s="62" t="s">
        <v>57</v>
      </c>
      <c r="M350" s="21">
        <v>45450</v>
      </c>
      <c r="N350" s="62" t="s">
        <v>57</v>
      </c>
      <c r="O350" s="62" t="s">
        <v>57</v>
      </c>
      <c r="P350" s="55"/>
    </row>
    <row r="351" spans="1:16" ht="27.75" customHeight="1">
      <c r="A351" s="41" t="s">
        <v>1260</v>
      </c>
      <c r="B351" s="77" t="s">
        <v>775</v>
      </c>
      <c r="C351" s="54"/>
      <c r="D351" s="54"/>
      <c r="E351" s="21">
        <v>45448</v>
      </c>
      <c r="F351" s="62" t="s">
        <v>57</v>
      </c>
      <c r="G351" s="62" t="s">
        <v>57</v>
      </c>
      <c r="H351" s="62" t="s">
        <v>57</v>
      </c>
      <c r="I351" s="62" t="s">
        <v>57</v>
      </c>
      <c r="J351" s="62" t="s">
        <v>57</v>
      </c>
      <c r="K351" s="62" t="s">
        <v>57</v>
      </c>
      <c r="L351" s="62" t="s">
        <v>57</v>
      </c>
      <c r="M351" s="21">
        <v>45450</v>
      </c>
      <c r="N351" s="21">
        <v>45511</v>
      </c>
      <c r="O351" s="21">
        <v>45511</v>
      </c>
      <c r="P351" s="55"/>
    </row>
    <row r="352" spans="1:16" ht="27.75" customHeight="1">
      <c r="A352" s="41" t="s">
        <v>1258</v>
      </c>
      <c r="B352" s="77" t="s">
        <v>814</v>
      </c>
      <c r="C352" s="54"/>
      <c r="D352" s="54"/>
      <c r="E352" s="21">
        <v>45441</v>
      </c>
      <c r="F352" s="73">
        <v>8518512</v>
      </c>
      <c r="G352" s="62" t="s">
        <v>1549</v>
      </c>
      <c r="H352" s="21">
        <v>45439</v>
      </c>
      <c r="I352" s="62" t="s">
        <v>1550</v>
      </c>
      <c r="J352" s="21">
        <v>45442</v>
      </c>
      <c r="K352" s="62" t="s">
        <v>57</v>
      </c>
      <c r="L352" s="62" t="s">
        <v>57</v>
      </c>
      <c r="M352" s="21">
        <v>45447</v>
      </c>
      <c r="N352" s="62" t="s">
        <v>57</v>
      </c>
      <c r="O352" s="62" t="s">
        <v>57</v>
      </c>
      <c r="P352" s="55"/>
    </row>
    <row r="353" spans="1:16" ht="27.75" customHeight="1">
      <c r="A353" s="41" t="s">
        <v>1260</v>
      </c>
      <c r="B353" s="77" t="s">
        <v>814</v>
      </c>
      <c r="C353" s="54"/>
      <c r="D353" s="54"/>
      <c r="E353" s="21">
        <v>45441</v>
      </c>
      <c r="F353" s="62" t="s">
        <v>57</v>
      </c>
      <c r="G353" s="62" t="s">
        <v>57</v>
      </c>
      <c r="H353" s="62" t="s">
        <v>57</v>
      </c>
      <c r="I353" s="62" t="s">
        <v>57</v>
      </c>
      <c r="J353" s="62" t="s">
        <v>57</v>
      </c>
      <c r="K353" s="62" t="s">
        <v>57</v>
      </c>
      <c r="L353" s="62" t="s">
        <v>57</v>
      </c>
      <c r="M353" s="21">
        <v>45447</v>
      </c>
      <c r="N353" s="21">
        <v>45515</v>
      </c>
      <c r="O353" s="21">
        <v>45516</v>
      </c>
      <c r="P353" s="55"/>
    </row>
    <row r="354" spans="1:16" ht="27.75" customHeight="1">
      <c r="A354" s="41" t="s">
        <v>1258</v>
      </c>
      <c r="B354" s="77" t="s">
        <v>733</v>
      </c>
      <c r="C354" s="54"/>
      <c r="D354" s="54"/>
      <c r="E354" s="21">
        <v>45447</v>
      </c>
      <c r="F354" s="73">
        <v>11600000</v>
      </c>
      <c r="G354" s="62" t="s">
        <v>1551</v>
      </c>
      <c r="H354" s="21">
        <v>45434</v>
      </c>
      <c r="I354" s="62" t="s">
        <v>1552</v>
      </c>
      <c r="J354" s="21">
        <v>45448</v>
      </c>
      <c r="K354" s="62" t="s">
        <v>57</v>
      </c>
      <c r="L354" s="62" t="s">
        <v>57</v>
      </c>
      <c r="M354" s="21">
        <v>45449</v>
      </c>
      <c r="N354" s="62" t="s">
        <v>57</v>
      </c>
      <c r="O354" s="62" t="s">
        <v>57</v>
      </c>
      <c r="P354" s="55"/>
    </row>
    <row r="355" spans="1:16" ht="27.75" customHeight="1">
      <c r="A355" s="41" t="s">
        <v>1260</v>
      </c>
      <c r="B355" s="77" t="s">
        <v>733</v>
      </c>
      <c r="C355" s="54"/>
      <c r="D355" s="54"/>
      <c r="E355" s="21">
        <v>45447</v>
      </c>
      <c r="F355" s="62" t="s">
        <v>57</v>
      </c>
      <c r="G355" s="62" t="s">
        <v>57</v>
      </c>
      <c r="H355" s="62" t="s">
        <v>57</v>
      </c>
      <c r="I355" s="62" t="s">
        <v>57</v>
      </c>
      <c r="J355" s="62" t="s">
        <v>57</v>
      </c>
      <c r="K355" s="62" t="s">
        <v>57</v>
      </c>
      <c r="L355" s="62" t="s">
        <v>57</v>
      </c>
      <c r="M355" s="21">
        <v>45449</v>
      </c>
      <c r="N355" s="21">
        <v>45510</v>
      </c>
      <c r="O355" s="21">
        <v>45510</v>
      </c>
      <c r="P355" s="55"/>
    </row>
    <row r="356" spans="1:16" ht="27.75" customHeight="1">
      <c r="A356" s="41" t="s">
        <v>1263</v>
      </c>
      <c r="B356" s="77" t="s">
        <v>733</v>
      </c>
      <c r="C356" s="54"/>
      <c r="D356" s="54"/>
      <c r="E356" s="21">
        <v>45447</v>
      </c>
      <c r="F356" s="62" t="s">
        <v>57</v>
      </c>
      <c r="G356" s="62" t="s">
        <v>57</v>
      </c>
      <c r="H356" s="62" t="s">
        <v>57</v>
      </c>
      <c r="I356" s="62" t="s">
        <v>57</v>
      </c>
      <c r="J356" s="62" t="s">
        <v>57</v>
      </c>
      <c r="K356" s="62" t="s">
        <v>57</v>
      </c>
      <c r="L356" s="62" t="s">
        <v>57</v>
      </c>
      <c r="M356" s="21">
        <v>45449</v>
      </c>
      <c r="N356" s="62" t="s">
        <v>57</v>
      </c>
      <c r="O356" s="62" t="s">
        <v>57</v>
      </c>
      <c r="P356" s="55"/>
    </row>
    <row r="357" spans="1:16" ht="27.75" customHeight="1">
      <c r="A357" s="41" t="s">
        <v>1258</v>
      </c>
      <c r="B357" s="77" t="s">
        <v>681</v>
      </c>
      <c r="C357" s="54"/>
      <c r="D357" s="54"/>
      <c r="E357" s="21">
        <v>45439</v>
      </c>
      <c r="F357" s="73">
        <v>12400000</v>
      </c>
      <c r="G357" s="62" t="s">
        <v>1553</v>
      </c>
      <c r="H357" s="21">
        <v>45420</v>
      </c>
      <c r="I357" s="66" t="s">
        <v>51</v>
      </c>
      <c r="J357" s="66" t="s">
        <v>51</v>
      </c>
      <c r="K357" s="62" t="s">
        <v>57</v>
      </c>
      <c r="L357" s="62" t="s">
        <v>57</v>
      </c>
      <c r="M357" s="21">
        <v>45443</v>
      </c>
      <c r="N357" s="62" t="s">
        <v>57</v>
      </c>
      <c r="O357" s="62" t="s">
        <v>57</v>
      </c>
      <c r="P357" s="55"/>
    </row>
    <row r="358" spans="1:16" ht="27.75" customHeight="1">
      <c r="A358" s="41" t="s">
        <v>1260</v>
      </c>
      <c r="B358" s="77" t="s">
        <v>681</v>
      </c>
      <c r="C358" s="54"/>
      <c r="D358" s="54"/>
      <c r="E358" s="21">
        <v>45439</v>
      </c>
      <c r="F358" s="62" t="s">
        <v>57</v>
      </c>
      <c r="G358" s="62" t="s">
        <v>57</v>
      </c>
      <c r="H358" s="62" t="s">
        <v>57</v>
      </c>
      <c r="I358" s="62" t="s">
        <v>57</v>
      </c>
      <c r="J358" s="62" t="s">
        <v>57</v>
      </c>
      <c r="K358" s="62" t="s">
        <v>57</v>
      </c>
      <c r="L358" s="62" t="s">
        <v>57</v>
      </c>
      <c r="M358" s="21">
        <v>45443</v>
      </c>
      <c r="N358" s="21">
        <v>45508</v>
      </c>
      <c r="O358" s="66" t="s">
        <v>51</v>
      </c>
      <c r="P358" s="55"/>
    </row>
    <row r="359" spans="1:16" ht="27.75" customHeight="1">
      <c r="A359" s="41" t="s">
        <v>1258</v>
      </c>
      <c r="B359" s="77" t="s">
        <v>725</v>
      </c>
      <c r="C359" s="54"/>
      <c r="D359" s="54"/>
      <c r="E359" s="21">
        <v>45443</v>
      </c>
      <c r="F359" s="73">
        <v>12321924</v>
      </c>
      <c r="G359" s="62" t="s">
        <v>1554</v>
      </c>
      <c r="H359" s="21">
        <v>45439</v>
      </c>
      <c r="I359" s="62" t="s">
        <v>1555</v>
      </c>
      <c r="J359" s="21">
        <v>45448</v>
      </c>
      <c r="K359" s="62" t="s">
        <v>57</v>
      </c>
      <c r="L359" s="62" t="s">
        <v>57</v>
      </c>
      <c r="M359" s="21">
        <v>45448</v>
      </c>
      <c r="N359" s="62" t="s">
        <v>57</v>
      </c>
      <c r="O359" s="62" t="s">
        <v>57</v>
      </c>
      <c r="P359" s="55"/>
    </row>
    <row r="360" spans="1:16" ht="27.75" customHeight="1">
      <c r="A360" s="41" t="s">
        <v>1260</v>
      </c>
      <c r="B360" s="77" t="s">
        <v>725</v>
      </c>
      <c r="C360" s="54"/>
      <c r="D360" s="54"/>
      <c r="E360" s="21">
        <v>45443</v>
      </c>
      <c r="F360" s="62" t="s">
        <v>57</v>
      </c>
      <c r="G360" s="62" t="s">
        <v>57</v>
      </c>
      <c r="H360" s="62" t="s">
        <v>57</v>
      </c>
      <c r="I360" s="62" t="s">
        <v>57</v>
      </c>
      <c r="J360" s="62" t="s">
        <v>57</v>
      </c>
      <c r="K360" s="62" t="s">
        <v>57</v>
      </c>
      <c r="L360" s="62" t="s">
        <v>57</v>
      </c>
      <c r="M360" s="21">
        <v>45448</v>
      </c>
      <c r="N360" s="21">
        <v>45509</v>
      </c>
      <c r="O360" s="21">
        <v>45509</v>
      </c>
      <c r="P360" s="55"/>
    </row>
    <row r="361" spans="1:16" ht="27.75" customHeight="1">
      <c r="A361" s="41" t="s">
        <v>1258</v>
      </c>
      <c r="B361" s="77" t="s">
        <v>692</v>
      </c>
      <c r="C361" s="54"/>
      <c r="D361" s="54"/>
      <c r="E361" s="21">
        <v>45442</v>
      </c>
      <c r="F361" s="73">
        <v>3800000</v>
      </c>
      <c r="G361" s="62" t="s">
        <v>1556</v>
      </c>
      <c r="H361" s="21">
        <v>45442</v>
      </c>
      <c r="I361" s="62" t="s">
        <v>1557</v>
      </c>
      <c r="J361" s="21">
        <v>45447</v>
      </c>
      <c r="K361" s="62" t="s">
        <v>57</v>
      </c>
      <c r="L361" s="62" t="s">
        <v>57</v>
      </c>
      <c r="M361" s="21">
        <v>45447</v>
      </c>
      <c r="N361" s="62" t="s">
        <v>57</v>
      </c>
      <c r="O361" s="62" t="s">
        <v>57</v>
      </c>
      <c r="P361" s="55"/>
    </row>
    <row r="362" spans="1:16" ht="27.75" customHeight="1">
      <c r="A362" s="41" t="s">
        <v>1260</v>
      </c>
      <c r="B362" s="77" t="s">
        <v>692</v>
      </c>
      <c r="C362" s="54"/>
      <c r="D362" s="54"/>
      <c r="E362" s="21">
        <v>45442</v>
      </c>
      <c r="F362" s="62" t="s">
        <v>57</v>
      </c>
      <c r="G362" s="62" t="s">
        <v>57</v>
      </c>
      <c r="H362" s="62" t="s">
        <v>57</v>
      </c>
      <c r="I362" s="62" t="s">
        <v>57</v>
      </c>
      <c r="J362" s="62" t="s">
        <v>57</v>
      </c>
      <c r="K362" s="62" t="s">
        <v>57</v>
      </c>
      <c r="L362" s="62" t="s">
        <v>57</v>
      </c>
      <c r="M362" s="21">
        <v>45447</v>
      </c>
      <c r="N362" s="21">
        <v>45477</v>
      </c>
      <c r="O362" s="21">
        <v>45477</v>
      </c>
      <c r="P362" s="55"/>
    </row>
    <row r="363" spans="1:16" ht="27.75" customHeight="1">
      <c r="A363" s="41" t="s">
        <v>1258</v>
      </c>
      <c r="B363" s="77" t="s">
        <v>711</v>
      </c>
      <c r="C363" s="54"/>
      <c r="D363" s="54"/>
      <c r="E363" s="21">
        <v>45441</v>
      </c>
      <c r="F363" s="73">
        <v>12321924</v>
      </c>
      <c r="G363" s="62" t="s">
        <v>1558</v>
      </c>
      <c r="H363" s="21">
        <v>45449</v>
      </c>
      <c r="I363" s="62" t="s">
        <v>1559</v>
      </c>
      <c r="J363" s="21">
        <v>45447</v>
      </c>
      <c r="K363" s="62" t="s">
        <v>57</v>
      </c>
      <c r="L363" s="62" t="s">
        <v>57</v>
      </c>
      <c r="M363" s="21">
        <v>45443</v>
      </c>
      <c r="N363" s="62" t="s">
        <v>57</v>
      </c>
      <c r="O363" s="62" t="s">
        <v>57</v>
      </c>
      <c r="P363" s="55"/>
    </row>
    <row r="364" spans="1:16" ht="27.75" customHeight="1">
      <c r="A364" s="41" t="s">
        <v>1260</v>
      </c>
      <c r="B364" s="77" t="s">
        <v>711</v>
      </c>
      <c r="C364" s="54"/>
      <c r="D364" s="54"/>
      <c r="E364" s="21">
        <v>45441</v>
      </c>
      <c r="F364" s="62" t="s">
        <v>57</v>
      </c>
      <c r="G364" s="62" t="s">
        <v>57</v>
      </c>
      <c r="H364" s="62" t="s">
        <v>57</v>
      </c>
      <c r="I364" s="62" t="s">
        <v>57</v>
      </c>
      <c r="J364" s="62" t="s">
        <v>57</v>
      </c>
      <c r="K364" s="62" t="s">
        <v>57</v>
      </c>
      <c r="L364" s="62" t="s">
        <v>57</v>
      </c>
      <c r="M364" s="21">
        <v>45443</v>
      </c>
      <c r="N364" s="21">
        <v>45508</v>
      </c>
      <c r="O364" s="21">
        <v>45508</v>
      </c>
      <c r="P364" s="55"/>
    </row>
    <row r="365" spans="1:16" ht="27.75" customHeight="1">
      <c r="A365" s="41" t="s">
        <v>1258</v>
      </c>
      <c r="B365" s="77" t="s">
        <v>714</v>
      </c>
      <c r="C365" s="54"/>
      <c r="D365" s="54"/>
      <c r="E365" s="21">
        <v>45442</v>
      </c>
      <c r="F365" s="73">
        <v>10000000</v>
      </c>
      <c r="G365" s="62" t="s">
        <v>958</v>
      </c>
      <c r="H365" s="21">
        <v>45441</v>
      </c>
      <c r="I365" s="62" t="s">
        <v>1560</v>
      </c>
      <c r="J365" s="21">
        <v>45447</v>
      </c>
      <c r="K365" s="62" t="s">
        <v>57</v>
      </c>
      <c r="L365" s="62" t="s">
        <v>57</v>
      </c>
      <c r="M365" s="21">
        <v>45446</v>
      </c>
      <c r="N365" s="62" t="s">
        <v>57</v>
      </c>
      <c r="O365" s="62" t="s">
        <v>57</v>
      </c>
      <c r="P365" s="55"/>
    </row>
    <row r="366" spans="1:16" ht="27.75" customHeight="1">
      <c r="A366" s="41" t="s">
        <v>1260</v>
      </c>
      <c r="B366" s="77" t="s">
        <v>714</v>
      </c>
      <c r="C366" s="54"/>
      <c r="D366" s="54"/>
      <c r="E366" s="21">
        <v>45442</v>
      </c>
      <c r="F366" s="62" t="s">
        <v>57</v>
      </c>
      <c r="G366" s="62" t="s">
        <v>57</v>
      </c>
      <c r="H366" s="62" t="s">
        <v>57</v>
      </c>
      <c r="I366" s="62" t="s">
        <v>57</v>
      </c>
      <c r="J366" s="62" t="s">
        <v>57</v>
      </c>
      <c r="K366" s="62" t="s">
        <v>57</v>
      </c>
      <c r="L366" s="62" t="s">
        <v>57</v>
      </c>
      <c r="M366" s="21">
        <v>45446</v>
      </c>
      <c r="N366" s="21">
        <v>45508</v>
      </c>
      <c r="O366" s="21">
        <v>45508</v>
      </c>
      <c r="P366" s="55"/>
    </row>
    <row r="367" spans="1:16" ht="27.75" customHeight="1">
      <c r="A367" s="41" t="s">
        <v>1258</v>
      </c>
      <c r="B367" s="77" t="s">
        <v>493</v>
      </c>
      <c r="C367" s="54"/>
      <c r="D367" s="54"/>
      <c r="E367" s="21">
        <v>45439</v>
      </c>
      <c r="F367" s="73">
        <v>4259256</v>
      </c>
      <c r="G367" s="62" t="s">
        <v>1561</v>
      </c>
      <c r="H367" s="21">
        <v>45426</v>
      </c>
      <c r="I367" s="62" t="s">
        <v>1562</v>
      </c>
      <c r="J367" s="21">
        <v>45443</v>
      </c>
      <c r="K367" s="62" t="s">
        <v>57</v>
      </c>
      <c r="L367" s="62" t="s">
        <v>57</v>
      </c>
      <c r="M367" s="21">
        <v>45443</v>
      </c>
      <c r="N367" s="62" t="s">
        <v>57</v>
      </c>
      <c r="O367" s="62" t="s">
        <v>57</v>
      </c>
      <c r="P367" s="55"/>
    </row>
    <row r="368" spans="1:16" ht="27.75" customHeight="1">
      <c r="A368" s="41" t="s">
        <v>1260</v>
      </c>
      <c r="B368" s="77" t="s">
        <v>493</v>
      </c>
      <c r="C368" s="54"/>
      <c r="D368" s="54"/>
      <c r="E368" s="21">
        <v>45439</v>
      </c>
      <c r="F368" s="62" t="s">
        <v>57</v>
      </c>
      <c r="G368" s="62" t="s">
        <v>57</v>
      </c>
      <c r="H368" s="62" t="s">
        <v>57</v>
      </c>
      <c r="I368" s="62" t="s">
        <v>57</v>
      </c>
      <c r="J368" s="62" t="s">
        <v>57</v>
      </c>
      <c r="K368" s="62" t="s">
        <v>57</v>
      </c>
      <c r="L368" s="62" t="s">
        <v>57</v>
      </c>
      <c r="M368" s="21">
        <v>45443</v>
      </c>
      <c r="N368" s="21">
        <v>45473</v>
      </c>
      <c r="O368" s="21">
        <v>45473</v>
      </c>
      <c r="P368" s="55"/>
    </row>
    <row r="369" spans="1:16" ht="27.75" customHeight="1">
      <c r="A369" s="41" t="s">
        <v>1258</v>
      </c>
      <c r="B369" s="77" t="s">
        <v>52</v>
      </c>
      <c r="C369" s="54"/>
      <c r="D369" s="54"/>
      <c r="E369" s="21">
        <v>45435</v>
      </c>
      <c r="F369" s="73">
        <v>6894117</v>
      </c>
      <c r="G369" s="62" t="s">
        <v>873</v>
      </c>
      <c r="H369" s="21">
        <v>45432</v>
      </c>
      <c r="I369" s="62" t="s">
        <v>1563</v>
      </c>
      <c r="J369" s="21">
        <v>45439</v>
      </c>
      <c r="K369" s="62" t="s">
        <v>57</v>
      </c>
      <c r="L369" s="62" t="s">
        <v>57</v>
      </c>
      <c r="M369" s="21">
        <v>45439</v>
      </c>
      <c r="N369" s="62" t="s">
        <v>57</v>
      </c>
      <c r="O369" s="62" t="s">
        <v>57</v>
      </c>
      <c r="P369" s="55"/>
    </row>
    <row r="370" spans="1:16" ht="27.75" customHeight="1">
      <c r="A370" s="41" t="s">
        <v>1260</v>
      </c>
      <c r="B370" s="7" t="s">
        <v>52</v>
      </c>
      <c r="C370" s="54"/>
      <c r="D370" s="54"/>
      <c r="E370" s="21">
        <v>45435</v>
      </c>
      <c r="F370" s="62" t="s">
        <v>57</v>
      </c>
      <c r="G370" s="62" t="s">
        <v>57</v>
      </c>
      <c r="H370" s="62" t="s">
        <v>57</v>
      </c>
      <c r="I370" s="62" t="s">
        <v>57</v>
      </c>
      <c r="J370" s="62" t="s">
        <v>57</v>
      </c>
      <c r="K370" s="62" t="s">
        <v>57</v>
      </c>
      <c r="L370" s="62" t="s">
        <v>57</v>
      </c>
      <c r="M370" s="21">
        <v>45439</v>
      </c>
      <c r="N370" s="21">
        <v>45475</v>
      </c>
      <c r="O370" s="21">
        <v>45475</v>
      </c>
      <c r="P370" s="55"/>
    </row>
    <row r="371" spans="1:16" ht="27.75" customHeight="1">
      <c r="A371" s="41" t="s">
        <v>1258</v>
      </c>
      <c r="B371" s="77" t="s">
        <v>75</v>
      </c>
      <c r="C371" s="54"/>
      <c r="D371" s="54"/>
      <c r="E371" s="21">
        <v>45441</v>
      </c>
      <c r="F371" s="73">
        <v>6434509</v>
      </c>
      <c r="G371" s="62" t="s">
        <v>926</v>
      </c>
      <c r="H371" s="21">
        <v>45432</v>
      </c>
      <c r="I371" s="62" t="s">
        <v>1564</v>
      </c>
      <c r="J371" s="21">
        <v>45443</v>
      </c>
      <c r="K371" s="62" t="s">
        <v>57</v>
      </c>
      <c r="L371" s="62" t="s">
        <v>57</v>
      </c>
      <c r="M371" s="21">
        <v>45443</v>
      </c>
      <c r="N371" s="62" t="s">
        <v>57</v>
      </c>
      <c r="O371" s="62" t="s">
        <v>57</v>
      </c>
      <c r="P371" s="55"/>
    </row>
    <row r="372" spans="1:16" ht="27.75" customHeight="1">
      <c r="A372" s="41" t="s">
        <v>1260</v>
      </c>
      <c r="B372" s="77" t="s">
        <v>75</v>
      </c>
      <c r="C372" s="54"/>
      <c r="D372" s="54"/>
      <c r="E372" s="21">
        <v>45441</v>
      </c>
      <c r="F372" s="62" t="s">
        <v>57</v>
      </c>
      <c r="G372" s="62" t="s">
        <v>57</v>
      </c>
      <c r="H372" s="62" t="s">
        <v>57</v>
      </c>
      <c r="I372" s="62" t="s">
        <v>57</v>
      </c>
      <c r="J372" s="62" t="s">
        <v>57</v>
      </c>
      <c r="K372" s="62" t="s">
        <v>57</v>
      </c>
      <c r="L372" s="62" t="s">
        <v>57</v>
      </c>
      <c r="M372" s="21">
        <v>45443</v>
      </c>
      <c r="N372" s="21">
        <v>45475</v>
      </c>
      <c r="O372" s="21">
        <v>45475</v>
      </c>
      <c r="P372" s="55"/>
    </row>
    <row r="373" spans="1:16" ht="27.75" customHeight="1">
      <c r="A373" s="41" t="s">
        <v>1258</v>
      </c>
      <c r="B373" s="77" t="s">
        <v>684</v>
      </c>
      <c r="C373" s="54"/>
      <c r="D373" s="54"/>
      <c r="E373" s="21">
        <v>45442</v>
      </c>
      <c r="F373" s="73">
        <v>11700000</v>
      </c>
      <c r="G373" s="62" t="s">
        <v>1262</v>
      </c>
      <c r="H373" s="21">
        <v>45441</v>
      </c>
      <c r="I373" s="62" t="s">
        <v>1565</v>
      </c>
      <c r="J373" s="21">
        <v>45447</v>
      </c>
      <c r="K373" s="62" t="s">
        <v>57</v>
      </c>
      <c r="L373" s="62" t="s">
        <v>57</v>
      </c>
      <c r="M373" s="21">
        <v>45447</v>
      </c>
      <c r="N373" s="62" t="s">
        <v>57</v>
      </c>
      <c r="O373" s="62" t="s">
        <v>57</v>
      </c>
      <c r="P373" s="55"/>
    </row>
    <row r="374" spans="1:16" ht="27.75" customHeight="1">
      <c r="A374" s="41" t="s">
        <v>1260</v>
      </c>
      <c r="B374" s="77" t="s">
        <v>684</v>
      </c>
      <c r="C374" s="54"/>
      <c r="D374" s="54"/>
      <c r="E374" s="21">
        <v>45442</v>
      </c>
      <c r="F374" s="62" t="s">
        <v>57</v>
      </c>
      <c r="G374" s="62" t="s">
        <v>57</v>
      </c>
      <c r="H374" s="62" t="s">
        <v>57</v>
      </c>
      <c r="I374" s="62" t="s">
        <v>57</v>
      </c>
      <c r="J374" s="62" t="s">
        <v>57</v>
      </c>
      <c r="K374" s="62" t="s">
        <v>57</v>
      </c>
      <c r="L374" s="62" t="s">
        <v>57</v>
      </c>
      <c r="M374" s="21">
        <v>45447</v>
      </c>
      <c r="N374" s="21">
        <v>45508</v>
      </c>
      <c r="O374" s="21">
        <v>45508</v>
      </c>
      <c r="P374" s="55"/>
    </row>
    <row r="375" spans="1:16" ht="27.75" customHeight="1">
      <c r="A375" s="41" t="s">
        <v>1258</v>
      </c>
      <c r="B375" s="77" t="s">
        <v>89</v>
      </c>
      <c r="C375" s="54"/>
      <c r="D375" s="54"/>
      <c r="E375" s="21">
        <v>45435</v>
      </c>
      <c r="F375" s="73">
        <v>6434509</v>
      </c>
      <c r="G375" s="62" t="s">
        <v>1566</v>
      </c>
      <c r="H375" s="21">
        <v>45432</v>
      </c>
      <c r="I375" s="62" t="s">
        <v>1567</v>
      </c>
      <c r="J375" s="21">
        <v>45439</v>
      </c>
      <c r="K375" s="62" t="s">
        <v>57</v>
      </c>
      <c r="L375" s="62" t="s">
        <v>57</v>
      </c>
      <c r="M375" s="21">
        <v>45439</v>
      </c>
      <c r="N375" s="62" t="s">
        <v>57</v>
      </c>
      <c r="O375" s="62" t="s">
        <v>57</v>
      </c>
      <c r="P375" s="55"/>
    </row>
    <row r="376" spans="1:16" ht="27.75" customHeight="1">
      <c r="A376" s="41" t="s">
        <v>1260</v>
      </c>
      <c r="B376" s="77" t="s">
        <v>89</v>
      </c>
      <c r="C376" s="54"/>
      <c r="D376" s="54"/>
      <c r="E376" s="21">
        <v>45435</v>
      </c>
      <c r="F376" s="62" t="s">
        <v>57</v>
      </c>
      <c r="G376" s="62" t="s">
        <v>57</v>
      </c>
      <c r="H376" s="62" t="s">
        <v>57</v>
      </c>
      <c r="I376" s="62" t="s">
        <v>57</v>
      </c>
      <c r="J376" s="62" t="s">
        <v>57</v>
      </c>
      <c r="K376" s="62" t="s">
        <v>57</v>
      </c>
      <c r="L376" s="62" t="s">
        <v>57</v>
      </c>
      <c r="M376" s="21">
        <v>45439</v>
      </c>
      <c r="N376" s="21">
        <v>45475</v>
      </c>
      <c r="O376" s="21">
        <v>45475</v>
      </c>
      <c r="P376" s="55"/>
    </row>
    <row r="377" spans="1:16" ht="27.75" customHeight="1">
      <c r="A377" s="41" t="s">
        <v>1258</v>
      </c>
      <c r="B377" s="77" t="s">
        <v>731</v>
      </c>
      <c r="C377" s="54"/>
      <c r="D377" s="54"/>
      <c r="E377" s="21">
        <v>45448</v>
      </c>
      <c r="F377" s="73">
        <v>11600000</v>
      </c>
      <c r="G377" s="62" t="s">
        <v>1568</v>
      </c>
      <c r="H377" s="21">
        <v>45447</v>
      </c>
      <c r="I377" s="62" t="s">
        <v>1569</v>
      </c>
      <c r="J377" s="21">
        <v>45449</v>
      </c>
      <c r="K377" s="62" t="s">
        <v>57</v>
      </c>
      <c r="L377" s="62" t="s">
        <v>57</v>
      </c>
      <c r="M377" s="21">
        <v>45449</v>
      </c>
      <c r="N377" s="62" t="s">
        <v>57</v>
      </c>
      <c r="O377" s="62" t="s">
        <v>57</v>
      </c>
      <c r="P377" s="55"/>
    </row>
    <row r="378" spans="1:16" ht="27.75" customHeight="1">
      <c r="A378" s="41" t="s">
        <v>1260</v>
      </c>
      <c r="B378" s="77" t="s">
        <v>731</v>
      </c>
      <c r="C378" s="54"/>
      <c r="D378" s="54"/>
      <c r="E378" s="21">
        <v>45448</v>
      </c>
      <c r="F378" s="62" t="s">
        <v>57</v>
      </c>
      <c r="G378" s="62" t="s">
        <v>57</v>
      </c>
      <c r="H378" s="62" t="s">
        <v>57</v>
      </c>
      <c r="I378" s="62" t="s">
        <v>57</v>
      </c>
      <c r="J378" s="62" t="s">
        <v>57</v>
      </c>
      <c r="K378" s="62" t="s">
        <v>57</v>
      </c>
      <c r="L378" s="62" t="s">
        <v>57</v>
      </c>
      <c r="M378" s="21">
        <v>45449</v>
      </c>
      <c r="N378" s="21">
        <v>45510</v>
      </c>
      <c r="O378" s="21">
        <v>45510</v>
      </c>
      <c r="P378" s="55"/>
    </row>
    <row r="379" spans="1:16" ht="27.75" customHeight="1">
      <c r="A379" s="41" t="s">
        <v>1258</v>
      </c>
      <c r="B379" s="77" t="s">
        <v>762</v>
      </c>
      <c r="C379" s="54"/>
      <c r="D379" s="54"/>
      <c r="E379" s="21">
        <v>45448</v>
      </c>
      <c r="F379" s="73">
        <v>11600000</v>
      </c>
      <c r="G379" s="62" t="s">
        <v>1570</v>
      </c>
      <c r="H379" s="21">
        <v>45447</v>
      </c>
      <c r="I379" s="62" t="s">
        <v>1571</v>
      </c>
      <c r="J379" s="21">
        <v>45449</v>
      </c>
      <c r="K379" s="62" t="s">
        <v>57</v>
      </c>
      <c r="L379" s="62" t="s">
        <v>57</v>
      </c>
      <c r="M379" s="21">
        <v>45449</v>
      </c>
      <c r="N379" s="62" t="s">
        <v>57</v>
      </c>
      <c r="O379" s="62" t="s">
        <v>57</v>
      </c>
      <c r="P379" s="55"/>
    </row>
    <row r="380" spans="1:16" ht="27.75" customHeight="1">
      <c r="A380" s="41" t="s">
        <v>1260</v>
      </c>
      <c r="B380" s="77" t="s">
        <v>762</v>
      </c>
      <c r="C380" s="54"/>
      <c r="D380" s="54"/>
      <c r="E380" s="21">
        <v>45448</v>
      </c>
      <c r="F380" s="62" t="s">
        <v>57</v>
      </c>
      <c r="G380" s="62" t="s">
        <v>57</v>
      </c>
      <c r="H380" s="62" t="s">
        <v>57</v>
      </c>
      <c r="I380" s="62" t="s">
        <v>57</v>
      </c>
      <c r="J380" s="62" t="s">
        <v>57</v>
      </c>
      <c r="K380" s="62" t="s">
        <v>57</v>
      </c>
      <c r="L380" s="62" t="s">
        <v>57</v>
      </c>
      <c r="M380" s="21">
        <v>45449</v>
      </c>
      <c r="N380" s="21">
        <v>45510</v>
      </c>
      <c r="O380" s="21">
        <v>45510</v>
      </c>
      <c r="P380" s="55"/>
    </row>
    <row r="381" spans="1:16" ht="27.75" customHeight="1">
      <c r="A381" s="41" t="s">
        <v>1258</v>
      </c>
      <c r="B381" s="77" t="s">
        <v>804</v>
      </c>
      <c r="C381" s="54"/>
      <c r="D381" s="54"/>
      <c r="E381" s="21">
        <v>45450</v>
      </c>
      <c r="F381" s="73">
        <v>11600000</v>
      </c>
      <c r="G381" s="62" t="s">
        <v>977</v>
      </c>
      <c r="H381" s="21">
        <v>45448</v>
      </c>
      <c r="I381" s="62" t="s">
        <v>1572</v>
      </c>
      <c r="J381" s="21">
        <v>45454</v>
      </c>
      <c r="K381" s="62" t="s">
        <v>57</v>
      </c>
      <c r="L381" s="62" t="s">
        <v>57</v>
      </c>
      <c r="M381" s="21">
        <v>45454</v>
      </c>
      <c r="N381" s="62" t="s">
        <v>57</v>
      </c>
      <c r="O381" s="62" t="s">
        <v>57</v>
      </c>
      <c r="P381" s="55"/>
    </row>
    <row r="382" spans="1:16" ht="27.75" customHeight="1">
      <c r="A382" s="41" t="s">
        <v>1260</v>
      </c>
      <c r="B382" s="77" t="s">
        <v>804</v>
      </c>
      <c r="C382" s="54"/>
      <c r="D382" s="54"/>
      <c r="E382" s="21">
        <v>45450</v>
      </c>
      <c r="F382" s="62" t="s">
        <v>57</v>
      </c>
      <c r="G382" s="62" t="s">
        <v>57</v>
      </c>
      <c r="H382" s="62" t="s">
        <v>57</v>
      </c>
      <c r="I382" s="62" t="s">
        <v>57</v>
      </c>
      <c r="J382" s="62" t="s">
        <v>57</v>
      </c>
      <c r="K382" s="62" t="s">
        <v>57</v>
      </c>
      <c r="L382" s="62" t="s">
        <v>57</v>
      </c>
      <c r="M382" s="21">
        <v>45454</v>
      </c>
      <c r="N382" s="21">
        <v>45515</v>
      </c>
      <c r="O382" s="21">
        <v>45515</v>
      </c>
      <c r="P382" s="55"/>
    </row>
    <row r="383" spans="1:16" ht="27.75" customHeight="1">
      <c r="A383" s="41" t="s">
        <v>1258</v>
      </c>
      <c r="B383" s="77" t="s">
        <v>773</v>
      </c>
      <c r="C383" s="54"/>
      <c r="D383" s="54"/>
      <c r="E383" s="21">
        <v>45450</v>
      </c>
      <c r="F383" s="73">
        <v>11600000</v>
      </c>
      <c r="G383" s="62" t="s">
        <v>1573</v>
      </c>
      <c r="H383" s="21">
        <v>45448</v>
      </c>
      <c r="I383" s="62" t="s">
        <v>1574</v>
      </c>
      <c r="J383" s="21">
        <v>45454</v>
      </c>
      <c r="K383" s="62" t="s">
        <v>57</v>
      </c>
      <c r="L383" s="62" t="s">
        <v>57</v>
      </c>
      <c r="M383" s="21">
        <v>45454</v>
      </c>
      <c r="N383" s="62" t="s">
        <v>57</v>
      </c>
      <c r="O383" s="62" t="s">
        <v>57</v>
      </c>
      <c r="P383" s="55"/>
    </row>
    <row r="384" spans="1:16" ht="27.75" customHeight="1">
      <c r="A384" s="41" t="s">
        <v>1260</v>
      </c>
      <c r="B384" s="77" t="s">
        <v>773</v>
      </c>
      <c r="C384" s="54"/>
      <c r="D384" s="54"/>
      <c r="E384" s="21">
        <v>45450</v>
      </c>
      <c r="F384" s="62" t="s">
        <v>57</v>
      </c>
      <c r="G384" s="62" t="s">
        <v>57</v>
      </c>
      <c r="H384" s="62" t="s">
        <v>57</v>
      </c>
      <c r="I384" s="62" t="s">
        <v>57</v>
      </c>
      <c r="J384" s="62" t="s">
        <v>57</v>
      </c>
      <c r="K384" s="62" t="s">
        <v>57</v>
      </c>
      <c r="L384" s="62" t="s">
        <v>57</v>
      </c>
      <c r="M384" s="21">
        <v>45454</v>
      </c>
      <c r="N384" s="21">
        <v>45515</v>
      </c>
      <c r="O384" s="21">
        <v>45515</v>
      </c>
      <c r="P384" s="55"/>
    </row>
    <row r="385" spans="1:16" ht="27.75" customHeight="1">
      <c r="A385" s="41" t="s">
        <v>1258</v>
      </c>
      <c r="B385" s="77" t="s">
        <v>780</v>
      </c>
      <c r="C385" s="54"/>
      <c r="D385" s="54"/>
      <c r="E385" s="21">
        <v>45450</v>
      </c>
      <c r="F385" s="73">
        <v>11600000</v>
      </c>
      <c r="G385" s="62" t="s">
        <v>1575</v>
      </c>
      <c r="H385" s="21">
        <v>45448</v>
      </c>
      <c r="I385" s="62" t="s">
        <v>1576</v>
      </c>
      <c r="J385" s="21">
        <v>45454</v>
      </c>
      <c r="K385" s="62" t="s">
        <v>57</v>
      </c>
      <c r="L385" s="62" t="s">
        <v>57</v>
      </c>
      <c r="M385" s="21">
        <v>45454</v>
      </c>
      <c r="N385" s="62" t="s">
        <v>57</v>
      </c>
      <c r="O385" s="62" t="s">
        <v>57</v>
      </c>
      <c r="P385" s="55"/>
    </row>
    <row r="386" spans="1:16" ht="27.75" customHeight="1">
      <c r="A386" s="41" t="s">
        <v>1260</v>
      </c>
      <c r="B386" s="77" t="s">
        <v>780</v>
      </c>
      <c r="C386" s="54"/>
      <c r="D386" s="54"/>
      <c r="E386" s="21">
        <v>45450</v>
      </c>
      <c r="F386" s="62" t="s">
        <v>57</v>
      </c>
      <c r="G386" s="62" t="s">
        <v>57</v>
      </c>
      <c r="H386" s="62" t="s">
        <v>57</v>
      </c>
      <c r="I386" s="62" t="s">
        <v>57</v>
      </c>
      <c r="J386" s="62" t="s">
        <v>57</v>
      </c>
      <c r="K386" s="62" t="s">
        <v>57</v>
      </c>
      <c r="L386" s="62" t="s">
        <v>57</v>
      </c>
      <c r="M386" s="21">
        <v>45454</v>
      </c>
      <c r="N386" s="21">
        <v>45515</v>
      </c>
      <c r="O386" s="21">
        <v>45515</v>
      </c>
      <c r="P386" s="55"/>
    </row>
    <row r="387" spans="1:16" ht="27.75" customHeight="1">
      <c r="A387" s="41" t="s">
        <v>1258</v>
      </c>
      <c r="B387" s="77" t="s">
        <v>824</v>
      </c>
      <c r="C387" s="54"/>
      <c r="D387" s="54"/>
      <c r="E387" s="21">
        <v>45454</v>
      </c>
      <c r="F387" s="73">
        <v>11600000</v>
      </c>
      <c r="G387" s="62" t="s">
        <v>1577</v>
      </c>
      <c r="H387" s="21">
        <v>45448</v>
      </c>
      <c r="I387" s="62" t="s">
        <v>1578</v>
      </c>
      <c r="J387" s="21">
        <v>45456</v>
      </c>
      <c r="K387" s="62" t="s">
        <v>57</v>
      </c>
      <c r="L387" s="62" t="s">
        <v>57</v>
      </c>
      <c r="M387" s="21">
        <v>45456</v>
      </c>
      <c r="N387" s="62" t="s">
        <v>57</v>
      </c>
      <c r="O387" s="62" t="s">
        <v>57</v>
      </c>
      <c r="P387" s="55"/>
    </row>
    <row r="388" spans="1:16" ht="27.75" customHeight="1">
      <c r="A388" s="41" t="s">
        <v>1260</v>
      </c>
      <c r="B388" s="77" t="s">
        <v>824</v>
      </c>
      <c r="C388" s="54"/>
      <c r="D388" s="54"/>
      <c r="E388" s="21">
        <v>45454</v>
      </c>
      <c r="F388" s="62" t="s">
        <v>57</v>
      </c>
      <c r="G388" s="62" t="s">
        <v>57</v>
      </c>
      <c r="H388" s="62" t="s">
        <v>57</v>
      </c>
      <c r="I388" s="62" t="s">
        <v>57</v>
      </c>
      <c r="J388" s="62" t="s">
        <v>57</v>
      </c>
      <c r="K388" s="62" t="s">
        <v>57</v>
      </c>
      <c r="L388" s="62" t="s">
        <v>57</v>
      </c>
      <c r="M388" s="21">
        <v>45456</v>
      </c>
      <c r="N388" s="21">
        <v>45517</v>
      </c>
      <c r="O388" s="21">
        <v>45517</v>
      </c>
      <c r="P388" s="55"/>
    </row>
    <row r="389" spans="1:16" ht="27.75" customHeight="1">
      <c r="A389" s="41" t="s">
        <v>1258</v>
      </c>
      <c r="B389" s="77" t="s">
        <v>700</v>
      </c>
      <c r="C389" s="54"/>
      <c r="D389" s="54"/>
      <c r="E389" s="21">
        <v>45448</v>
      </c>
      <c r="F389" s="73">
        <v>11600000</v>
      </c>
      <c r="G389" s="62" t="s">
        <v>1579</v>
      </c>
      <c r="H389" s="21">
        <v>45447</v>
      </c>
      <c r="I389" s="62" t="s">
        <v>1580</v>
      </c>
      <c r="J389" s="21">
        <v>45455</v>
      </c>
      <c r="K389" s="62" t="s">
        <v>57</v>
      </c>
      <c r="L389" s="62" t="s">
        <v>57</v>
      </c>
      <c r="M389" s="21">
        <v>45448</v>
      </c>
      <c r="N389" s="62" t="s">
        <v>57</v>
      </c>
      <c r="O389" s="62" t="s">
        <v>57</v>
      </c>
      <c r="P389" s="55"/>
    </row>
    <row r="390" spans="1:16" ht="27.75" customHeight="1">
      <c r="A390" s="41" t="s">
        <v>1260</v>
      </c>
      <c r="B390" s="77" t="s">
        <v>700</v>
      </c>
      <c r="C390" s="54"/>
      <c r="D390" s="54"/>
      <c r="E390" s="21">
        <v>45448</v>
      </c>
      <c r="F390" s="62" t="s">
        <v>57</v>
      </c>
      <c r="G390" s="62" t="s">
        <v>57</v>
      </c>
      <c r="H390" s="62" t="s">
        <v>57</v>
      </c>
      <c r="I390" s="62" t="s">
        <v>57</v>
      </c>
      <c r="J390" s="62" t="s">
        <v>57</v>
      </c>
      <c r="K390" s="62" t="s">
        <v>57</v>
      </c>
      <c r="L390" s="62" t="s">
        <v>57</v>
      </c>
      <c r="M390" s="21">
        <v>45448</v>
      </c>
      <c r="N390" s="21">
        <v>45509</v>
      </c>
      <c r="O390" s="66" t="s">
        <v>1244</v>
      </c>
      <c r="P390" s="55"/>
    </row>
    <row r="391" spans="1:16" ht="27.75" customHeight="1">
      <c r="A391" s="41" t="s">
        <v>1258</v>
      </c>
      <c r="B391" s="77" t="s">
        <v>764</v>
      </c>
      <c r="C391" s="54"/>
      <c r="D391" s="54"/>
      <c r="E391" s="21">
        <v>45449</v>
      </c>
      <c r="F391" s="73">
        <v>11600000</v>
      </c>
      <c r="G391" s="62" t="s">
        <v>1581</v>
      </c>
      <c r="H391" s="21">
        <v>45447</v>
      </c>
      <c r="I391" s="62" t="s">
        <v>1582</v>
      </c>
      <c r="J391" s="21">
        <v>45450</v>
      </c>
      <c r="K391" s="62" t="s">
        <v>57</v>
      </c>
      <c r="L391" s="62" t="s">
        <v>57</v>
      </c>
      <c r="M391" s="21">
        <v>45450</v>
      </c>
      <c r="N391" s="62" t="s">
        <v>57</v>
      </c>
      <c r="O391" s="62" t="s">
        <v>57</v>
      </c>
      <c r="P391" s="55"/>
    </row>
    <row r="392" spans="1:16" ht="27.75" customHeight="1">
      <c r="A392" s="41" t="s">
        <v>1260</v>
      </c>
      <c r="B392" s="77" t="s">
        <v>764</v>
      </c>
      <c r="C392" s="54"/>
      <c r="D392" s="54"/>
      <c r="E392" s="21">
        <v>45449</v>
      </c>
      <c r="F392" s="62" t="s">
        <v>57</v>
      </c>
      <c r="G392" s="62" t="s">
        <v>57</v>
      </c>
      <c r="H392" s="62" t="s">
        <v>57</v>
      </c>
      <c r="I392" s="62" t="s">
        <v>57</v>
      </c>
      <c r="J392" s="62" t="s">
        <v>57</v>
      </c>
      <c r="K392" s="62" t="s">
        <v>57</v>
      </c>
      <c r="L392" s="62" t="s">
        <v>57</v>
      </c>
      <c r="M392" s="21">
        <v>45450</v>
      </c>
      <c r="N392" s="21">
        <v>45511</v>
      </c>
      <c r="O392" s="21">
        <v>45511</v>
      </c>
      <c r="P392" s="55"/>
    </row>
    <row r="393" spans="1:16" ht="27.75" customHeight="1">
      <c r="A393" s="41" t="s">
        <v>1258</v>
      </c>
      <c r="B393" s="77" t="s">
        <v>859</v>
      </c>
      <c r="C393" s="54"/>
      <c r="D393" s="54"/>
      <c r="E393" s="21">
        <v>45454</v>
      </c>
      <c r="F393" s="73">
        <v>11600000</v>
      </c>
      <c r="G393" s="62" t="s">
        <v>973</v>
      </c>
      <c r="H393" s="21">
        <v>45448</v>
      </c>
      <c r="I393" s="62" t="s">
        <v>1583</v>
      </c>
      <c r="J393" s="21">
        <v>45457</v>
      </c>
      <c r="K393" s="62" t="s">
        <v>57</v>
      </c>
      <c r="L393" s="62" t="s">
        <v>57</v>
      </c>
      <c r="M393" s="21">
        <v>45457</v>
      </c>
      <c r="N393" s="62" t="s">
        <v>57</v>
      </c>
      <c r="O393" s="62" t="s">
        <v>57</v>
      </c>
      <c r="P393" s="55"/>
    </row>
    <row r="394" spans="1:16" ht="27.75" customHeight="1">
      <c r="A394" s="41" t="s">
        <v>1260</v>
      </c>
      <c r="B394" s="77" t="s">
        <v>859</v>
      </c>
      <c r="C394" s="54"/>
      <c r="D394" s="54"/>
      <c r="E394" s="21">
        <v>45454</v>
      </c>
      <c r="F394" s="62" t="s">
        <v>57</v>
      </c>
      <c r="G394" s="62" t="s">
        <v>57</v>
      </c>
      <c r="H394" s="62" t="s">
        <v>57</v>
      </c>
      <c r="I394" s="62" t="s">
        <v>57</v>
      </c>
      <c r="J394" s="62" t="s">
        <v>57</v>
      </c>
      <c r="K394" s="62" t="s">
        <v>57</v>
      </c>
      <c r="L394" s="62" t="s">
        <v>57</v>
      </c>
      <c r="M394" s="21">
        <v>45457</v>
      </c>
      <c r="N394" s="21">
        <v>45518</v>
      </c>
      <c r="O394" s="21">
        <v>45518</v>
      </c>
      <c r="P394" s="55"/>
    </row>
    <row r="395" spans="1:16" ht="27.75" customHeight="1">
      <c r="A395" s="41" t="s">
        <v>1258</v>
      </c>
      <c r="B395" s="77" t="s">
        <v>811</v>
      </c>
      <c r="C395" s="54"/>
      <c r="D395" s="54"/>
      <c r="E395" s="21">
        <v>45449</v>
      </c>
      <c r="F395" s="73">
        <v>14642142</v>
      </c>
      <c r="G395" s="62" t="s">
        <v>1584</v>
      </c>
      <c r="H395" s="21">
        <v>45439</v>
      </c>
      <c r="I395" s="62" t="s">
        <v>1585</v>
      </c>
      <c r="J395" s="21">
        <v>45454</v>
      </c>
      <c r="K395" s="62" t="s">
        <v>57</v>
      </c>
      <c r="L395" s="62" t="s">
        <v>57</v>
      </c>
      <c r="M395" s="21">
        <v>45455</v>
      </c>
      <c r="N395" s="62" t="s">
        <v>57</v>
      </c>
      <c r="O395" s="62" t="s">
        <v>57</v>
      </c>
      <c r="P395" s="55"/>
    </row>
    <row r="396" spans="1:16" ht="27.75" customHeight="1">
      <c r="A396" s="41" t="s">
        <v>1260</v>
      </c>
      <c r="B396" s="77" t="s">
        <v>811</v>
      </c>
      <c r="C396" s="54"/>
      <c r="D396" s="54"/>
      <c r="E396" s="21">
        <v>45449</v>
      </c>
      <c r="F396" s="62" t="s">
        <v>57</v>
      </c>
      <c r="G396" s="62" t="s">
        <v>57</v>
      </c>
      <c r="H396" s="62" t="s">
        <v>57</v>
      </c>
      <c r="I396" s="62" t="s">
        <v>57</v>
      </c>
      <c r="J396" s="62" t="s">
        <v>57</v>
      </c>
      <c r="K396" s="62" t="s">
        <v>57</v>
      </c>
      <c r="L396" s="62" t="s">
        <v>57</v>
      </c>
      <c r="M396" s="21">
        <v>45455</v>
      </c>
      <c r="N396" s="21">
        <v>45517</v>
      </c>
      <c r="O396" s="21">
        <v>45517</v>
      </c>
      <c r="P396" s="55"/>
    </row>
    <row r="397" spans="1:16" ht="27.75" customHeight="1">
      <c r="A397" s="41" t="s">
        <v>1258</v>
      </c>
      <c r="B397" s="77" t="s">
        <v>837</v>
      </c>
      <c r="C397" s="54"/>
      <c r="D397" s="54"/>
      <c r="E397" s="21">
        <v>45450</v>
      </c>
      <c r="F397" s="73">
        <v>4755684</v>
      </c>
      <c r="G397" s="62" t="s">
        <v>1586</v>
      </c>
      <c r="H397" s="21">
        <v>45447</v>
      </c>
      <c r="I397" s="66" t="s">
        <v>51</v>
      </c>
      <c r="J397" s="66" t="s">
        <v>51</v>
      </c>
      <c r="K397" s="62" t="s">
        <v>57</v>
      </c>
      <c r="L397" s="62" t="s">
        <v>57</v>
      </c>
      <c r="M397" s="21">
        <v>45457</v>
      </c>
      <c r="N397" s="62" t="s">
        <v>57</v>
      </c>
      <c r="O397" s="62" t="s">
        <v>57</v>
      </c>
      <c r="P397" s="55"/>
    </row>
    <row r="398" spans="1:16" ht="27.75" customHeight="1">
      <c r="A398" s="41" t="s">
        <v>1260</v>
      </c>
      <c r="B398" s="77" t="s">
        <v>837</v>
      </c>
      <c r="C398" s="54"/>
      <c r="D398" s="54"/>
      <c r="E398" s="21">
        <v>45450</v>
      </c>
      <c r="F398" s="62" t="s">
        <v>57</v>
      </c>
      <c r="G398" s="62" t="s">
        <v>57</v>
      </c>
      <c r="H398" s="62" t="s">
        <v>57</v>
      </c>
      <c r="I398" s="62" t="s">
        <v>57</v>
      </c>
      <c r="J398" s="62" t="s">
        <v>57</v>
      </c>
      <c r="K398" s="62" t="s">
        <v>57</v>
      </c>
      <c r="L398" s="62" t="s">
        <v>57</v>
      </c>
      <c r="M398" s="21">
        <v>45457</v>
      </c>
      <c r="N398" s="21">
        <v>45518</v>
      </c>
      <c r="O398" s="21">
        <v>45518</v>
      </c>
      <c r="P398" s="55"/>
    </row>
    <row r="399" spans="1:16" ht="27.75" customHeight="1">
      <c r="A399" s="41" t="s">
        <v>1258</v>
      </c>
      <c r="B399" s="77" t="s">
        <v>830</v>
      </c>
      <c r="C399" s="54"/>
      <c r="D399" s="54"/>
      <c r="E399" s="21">
        <v>45455</v>
      </c>
      <c r="F399" s="73">
        <v>12000000</v>
      </c>
      <c r="G399" s="62" t="s">
        <v>1587</v>
      </c>
      <c r="H399" s="21">
        <v>45454</v>
      </c>
      <c r="I399" s="62" t="s">
        <v>1588</v>
      </c>
      <c r="J399" s="21">
        <v>45456</v>
      </c>
      <c r="K399" s="62" t="s">
        <v>57</v>
      </c>
      <c r="L399" s="62" t="s">
        <v>57</v>
      </c>
      <c r="M399" s="21">
        <v>45456</v>
      </c>
      <c r="N399" s="62" t="s">
        <v>57</v>
      </c>
      <c r="O399" s="62" t="s">
        <v>57</v>
      </c>
      <c r="P399" s="55"/>
    </row>
    <row r="400" spans="1:16" ht="27.75" customHeight="1">
      <c r="A400" s="41" t="s">
        <v>1260</v>
      </c>
      <c r="B400" s="77" t="s">
        <v>830</v>
      </c>
      <c r="C400" s="54"/>
      <c r="D400" s="54"/>
      <c r="E400" s="21">
        <v>45455</v>
      </c>
      <c r="F400" s="62" t="s">
        <v>57</v>
      </c>
      <c r="G400" s="62" t="s">
        <v>57</v>
      </c>
      <c r="H400" s="62" t="s">
        <v>57</v>
      </c>
      <c r="I400" s="62" t="s">
        <v>57</v>
      </c>
      <c r="J400" s="62" t="s">
        <v>57</v>
      </c>
      <c r="K400" s="62" t="s">
        <v>57</v>
      </c>
      <c r="L400" s="62" t="s">
        <v>57</v>
      </c>
      <c r="M400" s="21">
        <v>45456</v>
      </c>
      <c r="N400" s="21">
        <v>45517</v>
      </c>
      <c r="O400" s="21">
        <v>45517</v>
      </c>
      <c r="P400" s="55"/>
    </row>
    <row r="401" spans="1:16" ht="27.75" customHeight="1">
      <c r="A401" s="41" t="s">
        <v>1258</v>
      </c>
      <c r="B401" s="77" t="s">
        <v>263</v>
      </c>
      <c r="C401" s="54"/>
      <c r="D401" s="54"/>
      <c r="E401" s="21">
        <v>45457</v>
      </c>
      <c r="F401" s="73">
        <v>2352656</v>
      </c>
      <c r="G401" s="62" t="s">
        <v>1589</v>
      </c>
      <c r="H401" s="21">
        <v>45455</v>
      </c>
      <c r="I401" s="62" t="s">
        <v>1590</v>
      </c>
      <c r="J401" s="21">
        <v>45457</v>
      </c>
      <c r="K401" s="62" t="s">
        <v>57</v>
      </c>
      <c r="L401" s="62" t="s">
        <v>57</v>
      </c>
      <c r="M401" s="21">
        <v>45457</v>
      </c>
      <c r="N401" s="62" t="s">
        <v>57</v>
      </c>
      <c r="O401" s="62" t="s">
        <v>57</v>
      </c>
      <c r="P401" s="55"/>
    </row>
    <row r="402" spans="1:16" ht="27.75" customHeight="1">
      <c r="A402" s="41" t="s">
        <v>1260</v>
      </c>
      <c r="B402" s="77" t="s">
        <v>263</v>
      </c>
      <c r="C402" s="54"/>
      <c r="D402" s="54"/>
      <c r="E402" s="21">
        <v>45457</v>
      </c>
      <c r="F402" s="62" t="s">
        <v>57</v>
      </c>
      <c r="G402" s="62" t="s">
        <v>57</v>
      </c>
      <c r="H402" s="62" t="s">
        <v>57</v>
      </c>
      <c r="I402" s="62" t="s">
        <v>57</v>
      </c>
      <c r="J402" s="62" t="s">
        <v>57</v>
      </c>
      <c r="K402" s="62" t="s">
        <v>57</v>
      </c>
      <c r="L402" s="62" t="s">
        <v>57</v>
      </c>
      <c r="M402" s="21">
        <v>45457</v>
      </c>
      <c r="N402" s="21">
        <v>45488</v>
      </c>
      <c r="O402" s="21">
        <v>45488</v>
      </c>
      <c r="P402" s="55"/>
    </row>
    <row r="403" spans="1:16" ht="27.75" customHeight="1">
      <c r="A403" s="41" t="s">
        <v>1258</v>
      </c>
      <c r="B403" s="77" t="s">
        <v>211</v>
      </c>
      <c r="C403" s="54"/>
      <c r="D403" s="54"/>
      <c r="E403" s="21">
        <v>45457</v>
      </c>
      <c r="F403" s="73">
        <v>2352656</v>
      </c>
      <c r="G403" s="62" t="s">
        <v>1591</v>
      </c>
      <c r="H403" s="21">
        <v>45455</v>
      </c>
      <c r="I403" s="62" t="s">
        <v>1592</v>
      </c>
      <c r="J403" s="21">
        <v>45457</v>
      </c>
      <c r="K403" s="62" t="s">
        <v>57</v>
      </c>
      <c r="L403" s="62" t="s">
        <v>57</v>
      </c>
      <c r="M403" s="21">
        <v>45457</v>
      </c>
      <c r="N403" s="62" t="s">
        <v>57</v>
      </c>
      <c r="O403" s="62" t="s">
        <v>57</v>
      </c>
      <c r="P403" s="55"/>
    </row>
    <row r="404" spans="1:16" ht="27.75" customHeight="1">
      <c r="A404" s="41" t="s">
        <v>1260</v>
      </c>
      <c r="B404" s="77" t="s">
        <v>211</v>
      </c>
      <c r="C404" s="54"/>
      <c r="D404" s="54"/>
      <c r="E404" s="21">
        <v>45457</v>
      </c>
      <c r="F404" s="62" t="s">
        <v>57</v>
      </c>
      <c r="G404" s="62" t="s">
        <v>57</v>
      </c>
      <c r="H404" s="62" t="s">
        <v>57</v>
      </c>
      <c r="I404" s="62" t="s">
        <v>57</v>
      </c>
      <c r="J404" s="62" t="s">
        <v>57</v>
      </c>
      <c r="K404" s="62" t="s">
        <v>57</v>
      </c>
      <c r="L404" s="62" t="s">
        <v>57</v>
      </c>
      <c r="M404" s="21">
        <v>45457</v>
      </c>
      <c r="N404" s="21">
        <v>45487</v>
      </c>
      <c r="O404" s="21">
        <v>45487</v>
      </c>
      <c r="P404" s="55"/>
    </row>
    <row r="405" spans="1:16" ht="27.75" customHeight="1">
      <c r="A405" s="41" t="s">
        <v>1258</v>
      </c>
      <c r="B405" s="77" t="s">
        <v>249</v>
      </c>
      <c r="C405" s="54"/>
      <c r="D405" s="54"/>
      <c r="E405" s="21">
        <v>45457</v>
      </c>
      <c r="F405" s="73">
        <v>2352656</v>
      </c>
      <c r="G405" s="62" t="s">
        <v>1593</v>
      </c>
      <c r="H405" s="21">
        <v>45455</v>
      </c>
      <c r="I405" s="20" t="s">
        <v>1594</v>
      </c>
      <c r="J405" s="21">
        <v>45457</v>
      </c>
      <c r="K405" s="62" t="s">
        <v>57</v>
      </c>
      <c r="L405" s="62" t="s">
        <v>57</v>
      </c>
      <c r="M405" s="21">
        <v>45457</v>
      </c>
      <c r="N405" s="62" t="s">
        <v>57</v>
      </c>
      <c r="O405" s="62" t="s">
        <v>57</v>
      </c>
      <c r="P405" s="55"/>
    </row>
    <row r="406" spans="1:16" ht="27.75" customHeight="1">
      <c r="A406" s="41" t="s">
        <v>1260</v>
      </c>
      <c r="B406" s="77" t="s">
        <v>249</v>
      </c>
      <c r="C406" s="54"/>
      <c r="D406" s="54"/>
      <c r="E406" s="21">
        <v>45457</v>
      </c>
      <c r="F406" s="62" t="s">
        <v>57</v>
      </c>
      <c r="G406" s="62" t="s">
        <v>57</v>
      </c>
      <c r="H406" s="62" t="s">
        <v>57</v>
      </c>
      <c r="I406" s="62" t="s">
        <v>57</v>
      </c>
      <c r="J406" s="62" t="s">
        <v>57</v>
      </c>
      <c r="K406" s="62" t="s">
        <v>57</v>
      </c>
      <c r="L406" s="62" t="s">
        <v>57</v>
      </c>
      <c r="M406" s="21">
        <v>45457</v>
      </c>
      <c r="N406" s="21">
        <v>45487</v>
      </c>
      <c r="O406" s="21">
        <v>45487</v>
      </c>
      <c r="P406" s="55"/>
    </row>
    <row r="407" spans="1:16" ht="27.75" customHeight="1">
      <c r="A407" s="41" t="s">
        <v>1258</v>
      </c>
      <c r="B407" s="77" t="s">
        <v>879</v>
      </c>
      <c r="C407" s="54"/>
      <c r="D407" s="54"/>
      <c r="E407" s="21">
        <v>45461</v>
      </c>
      <c r="F407" s="73">
        <v>2568908</v>
      </c>
      <c r="G407" s="62" t="s">
        <v>1595</v>
      </c>
      <c r="H407" s="21">
        <v>45457</v>
      </c>
      <c r="I407" s="66" t="s">
        <v>51</v>
      </c>
      <c r="J407" s="66" t="s">
        <v>51</v>
      </c>
      <c r="K407" s="62" t="s">
        <v>57</v>
      </c>
      <c r="L407" s="62" t="s">
        <v>57</v>
      </c>
      <c r="M407" s="21">
        <v>45461</v>
      </c>
      <c r="N407" s="62" t="s">
        <v>57</v>
      </c>
      <c r="O407" s="62" t="s">
        <v>57</v>
      </c>
      <c r="P407" s="55"/>
    </row>
    <row r="408" spans="1:16" ht="27.75" customHeight="1">
      <c r="A408" s="41" t="s">
        <v>1260</v>
      </c>
      <c r="B408" s="77" t="s">
        <v>879</v>
      </c>
      <c r="C408" s="54"/>
      <c r="D408" s="54"/>
      <c r="E408" s="21">
        <v>45461</v>
      </c>
      <c r="F408" s="62" t="s">
        <v>57</v>
      </c>
      <c r="G408" s="62" t="s">
        <v>57</v>
      </c>
      <c r="H408" s="62" t="s">
        <v>57</v>
      </c>
      <c r="I408" s="62" t="s">
        <v>57</v>
      </c>
      <c r="J408" s="62" t="s">
        <v>57</v>
      </c>
      <c r="K408" s="62" t="s">
        <v>57</v>
      </c>
      <c r="L408" s="62" t="s">
        <v>57</v>
      </c>
      <c r="M408" s="21">
        <v>45461</v>
      </c>
      <c r="N408" s="21">
        <v>45488</v>
      </c>
      <c r="O408" s="21">
        <v>45488</v>
      </c>
      <c r="P408" s="55"/>
    </row>
    <row r="409" spans="1:16" ht="27.75" customHeight="1">
      <c r="A409" s="41" t="s">
        <v>1258</v>
      </c>
      <c r="B409" s="77" t="s">
        <v>417</v>
      </c>
      <c r="C409" s="54"/>
      <c r="D409" s="54"/>
      <c r="E409" s="21">
        <v>45461</v>
      </c>
      <c r="F409" s="73">
        <v>6894117</v>
      </c>
      <c r="G409" s="62" t="s">
        <v>1596</v>
      </c>
      <c r="H409" s="21">
        <v>45457</v>
      </c>
      <c r="I409" s="66" t="s">
        <v>51</v>
      </c>
      <c r="J409" s="66" t="s">
        <v>51</v>
      </c>
      <c r="K409" s="62" t="s">
        <v>57</v>
      </c>
      <c r="L409" s="62" t="s">
        <v>57</v>
      </c>
      <c r="M409" s="21">
        <v>45462</v>
      </c>
      <c r="N409" s="62" t="s">
        <v>57</v>
      </c>
      <c r="O409" s="62" t="s">
        <v>57</v>
      </c>
      <c r="P409" s="55"/>
    </row>
    <row r="410" spans="1:16" ht="27.75" customHeight="1">
      <c r="A410" s="41" t="s">
        <v>1260</v>
      </c>
      <c r="B410" s="77" t="s">
        <v>417</v>
      </c>
      <c r="C410" s="54"/>
      <c r="D410" s="54"/>
      <c r="E410" s="21">
        <v>45461</v>
      </c>
      <c r="F410" s="62" t="s">
        <v>57</v>
      </c>
      <c r="G410" s="62" t="s">
        <v>57</v>
      </c>
      <c r="H410" s="62" t="s">
        <v>57</v>
      </c>
      <c r="I410" s="62" t="s">
        <v>57</v>
      </c>
      <c r="J410" s="62" t="s">
        <v>57</v>
      </c>
      <c r="K410" s="62" t="s">
        <v>57</v>
      </c>
      <c r="L410" s="62" t="s">
        <v>57</v>
      </c>
      <c r="M410" s="21">
        <v>45462</v>
      </c>
      <c r="N410" s="21">
        <v>45495</v>
      </c>
      <c r="O410" s="21">
        <v>45495</v>
      </c>
      <c r="P410" s="55"/>
    </row>
    <row r="411" spans="1:16" ht="27.75" customHeight="1">
      <c r="A411" s="41" t="s">
        <v>1258</v>
      </c>
      <c r="B411" s="77" t="s">
        <v>523</v>
      </c>
      <c r="C411" s="54"/>
      <c r="D411" s="54"/>
      <c r="E411" s="21">
        <v>45463</v>
      </c>
      <c r="F411" s="73">
        <v>300000000</v>
      </c>
      <c r="G411" s="62" t="s">
        <v>1597</v>
      </c>
      <c r="H411" s="20" t="s">
        <v>1598</v>
      </c>
      <c r="I411" s="66" t="s">
        <v>51</v>
      </c>
      <c r="J411" s="66" t="s">
        <v>51</v>
      </c>
      <c r="K411" s="66" t="s">
        <v>51</v>
      </c>
      <c r="L411" s="66" t="s">
        <v>51</v>
      </c>
      <c r="M411" s="21">
        <v>45463</v>
      </c>
      <c r="N411" s="62" t="s">
        <v>57</v>
      </c>
      <c r="O411" s="62" t="s">
        <v>57</v>
      </c>
      <c r="P411" s="55"/>
    </row>
    <row r="412" spans="1:16" ht="27.75" customHeight="1">
      <c r="A412" s="41" t="s">
        <v>1258</v>
      </c>
      <c r="B412" s="77" t="s">
        <v>580</v>
      </c>
      <c r="C412" s="54"/>
      <c r="D412" s="54"/>
      <c r="E412" s="21">
        <v>45439</v>
      </c>
      <c r="F412" s="73">
        <v>4705314</v>
      </c>
      <c r="G412" s="62" t="s">
        <v>1599</v>
      </c>
      <c r="H412" s="21">
        <v>45433</v>
      </c>
      <c r="I412" s="62" t="s">
        <v>1600</v>
      </c>
      <c r="J412" s="21">
        <v>45442</v>
      </c>
      <c r="K412" s="62" t="s">
        <v>57</v>
      </c>
      <c r="L412" s="62" t="s">
        <v>57</v>
      </c>
      <c r="M412" s="21">
        <v>45442</v>
      </c>
      <c r="N412" s="62" t="s">
        <v>57</v>
      </c>
      <c r="O412" s="62" t="s">
        <v>57</v>
      </c>
      <c r="P412" s="55"/>
    </row>
    <row r="413" spans="1:16" ht="27.75" customHeight="1">
      <c r="A413" s="41" t="s">
        <v>1260</v>
      </c>
      <c r="B413" s="77" t="s">
        <v>580</v>
      </c>
      <c r="C413" s="54"/>
      <c r="D413" s="54"/>
      <c r="E413" s="21">
        <v>45439</v>
      </c>
      <c r="F413" s="62" t="s">
        <v>57</v>
      </c>
      <c r="G413" s="62" t="s">
        <v>57</v>
      </c>
      <c r="H413" s="62" t="s">
        <v>57</v>
      </c>
      <c r="I413" s="62" t="s">
        <v>57</v>
      </c>
      <c r="J413" s="62" t="s">
        <v>57</v>
      </c>
      <c r="K413" s="62" t="s">
        <v>57</v>
      </c>
      <c r="L413" s="62" t="s">
        <v>57</v>
      </c>
      <c r="M413" s="21">
        <v>45442</v>
      </c>
      <c r="N413" s="21">
        <v>45504</v>
      </c>
      <c r="O413" s="21">
        <v>45504</v>
      </c>
      <c r="P413" s="55"/>
    </row>
    <row r="414" spans="1:16" ht="27.75" customHeight="1">
      <c r="A414" s="41" t="s">
        <v>1258</v>
      </c>
      <c r="B414" s="77" t="s">
        <v>628</v>
      </c>
      <c r="C414" s="54"/>
      <c r="D414" s="54"/>
      <c r="E414" s="21">
        <v>45439</v>
      </c>
      <c r="F414" s="73">
        <v>11600000</v>
      </c>
      <c r="G414" s="62" t="s">
        <v>1601</v>
      </c>
      <c r="H414" s="21">
        <v>45433</v>
      </c>
      <c r="I414" s="62" t="s">
        <v>1602</v>
      </c>
      <c r="J414" s="21">
        <v>45440</v>
      </c>
      <c r="K414" s="62" t="s">
        <v>57</v>
      </c>
      <c r="L414" s="62" t="s">
        <v>57</v>
      </c>
      <c r="M414" s="21">
        <v>45442</v>
      </c>
      <c r="N414" s="62" t="s">
        <v>57</v>
      </c>
      <c r="O414" s="62" t="s">
        <v>57</v>
      </c>
      <c r="P414" s="55"/>
    </row>
    <row r="415" spans="1:16" ht="27.75" customHeight="1">
      <c r="A415" s="41" t="s">
        <v>1260</v>
      </c>
      <c r="B415" s="77" t="s">
        <v>628</v>
      </c>
      <c r="C415" s="54"/>
      <c r="D415" s="54"/>
      <c r="E415" s="21">
        <v>45439</v>
      </c>
      <c r="F415" s="62" t="s">
        <v>57</v>
      </c>
      <c r="G415" s="62" t="s">
        <v>57</v>
      </c>
      <c r="H415" s="62" t="s">
        <v>57</v>
      </c>
      <c r="I415" s="62" t="s">
        <v>57</v>
      </c>
      <c r="J415" s="62" t="s">
        <v>57</v>
      </c>
      <c r="K415" s="62" t="s">
        <v>57</v>
      </c>
      <c r="L415" s="62" t="s">
        <v>57</v>
      </c>
      <c r="M415" s="21">
        <v>45442</v>
      </c>
      <c r="N415" s="21">
        <v>45504</v>
      </c>
      <c r="O415" s="21">
        <v>45504</v>
      </c>
      <c r="P415" s="55"/>
    </row>
    <row r="416" spans="1:16" ht="27.75" customHeight="1">
      <c r="A416" s="41" t="s">
        <v>1258</v>
      </c>
      <c r="B416" s="77" t="s">
        <v>612</v>
      </c>
      <c r="C416" s="54"/>
      <c r="D416" s="54"/>
      <c r="E416" s="21">
        <v>45439</v>
      </c>
      <c r="F416" s="73">
        <v>11600000</v>
      </c>
      <c r="G416" s="62" t="s">
        <v>1603</v>
      </c>
      <c r="H416" s="21">
        <v>45433</v>
      </c>
      <c r="I416" s="62" t="s">
        <v>1604</v>
      </c>
      <c r="J416" s="21">
        <v>45443</v>
      </c>
      <c r="K416" s="62" t="s">
        <v>57</v>
      </c>
      <c r="L416" s="62" t="s">
        <v>57</v>
      </c>
      <c r="M416" s="21">
        <v>45443</v>
      </c>
      <c r="N416" s="62" t="s">
        <v>57</v>
      </c>
      <c r="O416" s="62" t="s">
        <v>57</v>
      </c>
      <c r="P416" s="55"/>
    </row>
    <row r="417" spans="1:16" ht="27.75" customHeight="1">
      <c r="A417" s="41" t="s">
        <v>1260</v>
      </c>
      <c r="B417" s="77" t="s">
        <v>612</v>
      </c>
      <c r="C417" s="54"/>
      <c r="D417" s="54"/>
      <c r="E417" s="21">
        <v>45439</v>
      </c>
      <c r="F417" s="62" t="s">
        <v>57</v>
      </c>
      <c r="G417" s="62" t="s">
        <v>57</v>
      </c>
      <c r="H417" s="62" t="s">
        <v>57</v>
      </c>
      <c r="I417" s="62" t="s">
        <v>57</v>
      </c>
      <c r="J417" s="62" t="s">
        <v>57</v>
      </c>
      <c r="K417" s="62" t="s">
        <v>57</v>
      </c>
      <c r="L417" s="62" t="s">
        <v>57</v>
      </c>
      <c r="M417" s="21">
        <v>45443</v>
      </c>
      <c r="N417" s="21">
        <v>45504</v>
      </c>
      <c r="O417" s="21">
        <v>45504</v>
      </c>
      <c r="P417" s="55"/>
    </row>
    <row r="418" spans="1:16" ht="27.75" customHeight="1">
      <c r="A418" s="41" t="s">
        <v>1258</v>
      </c>
      <c r="B418" s="77" t="s">
        <v>698</v>
      </c>
      <c r="C418" s="54"/>
      <c r="D418" s="54"/>
      <c r="E418" s="21">
        <v>45442</v>
      </c>
      <c r="F418" s="73">
        <v>11600000</v>
      </c>
      <c r="G418" s="62" t="s">
        <v>1605</v>
      </c>
      <c r="H418" s="21">
        <v>45433</v>
      </c>
      <c r="I418" s="62" t="s">
        <v>1606</v>
      </c>
      <c r="J418" s="21">
        <v>45443</v>
      </c>
      <c r="K418" s="62" t="s">
        <v>57</v>
      </c>
      <c r="L418" s="62" t="s">
        <v>57</v>
      </c>
      <c r="M418" s="21">
        <v>45446</v>
      </c>
      <c r="N418" s="62" t="s">
        <v>57</v>
      </c>
      <c r="O418" s="62" t="s">
        <v>57</v>
      </c>
      <c r="P418" s="55"/>
    </row>
    <row r="419" spans="1:16" ht="27.75" customHeight="1">
      <c r="A419" s="41" t="s">
        <v>1260</v>
      </c>
      <c r="B419" s="77" t="s">
        <v>698</v>
      </c>
      <c r="C419" s="54"/>
      <c r="D419" s="54"/>
      <c r="E419" s="21">
        <v>45442</v>
      </c>
      <c r="F419" s="62" t="s">
        <v>57</v>
      </c>
      <c r="G419" s="62" t="s">
        <v>57</v>
      </c>
      <c r="H419" s="62" t="s">
        <v>57</v>
      </c>
      <c r="I419" s="62" t="s">
        <v>57</v>
      </c>
      <c r="J419" s="62" t="s">
        <v>57</v>
      </c>
      <c r="K419" s="62" t="s">
        <v>57</v>
      </c>
      <c r="L419" s="62" t="s">
        <v>57</v>
      </c>
      <c r="M419" s="21">
        <v>45446</v>
      </c>
      <c r="N419" s="21">
        <v>45508</v>
      </c>
      <c r="O419" s="21">
        <v>45508</v>
      </c>
      <c r="P419" s="55"/>
    </row>
    <row r="420" spans="1:16" ht="27.75" customHeight="1">
      <c r="A420" s="41" t="s">
        <v>1258</v>
      </c>
      <c r="B420" s="77" t="s">
        <v>696</v>
      </c>
      <c r="C420" s="54"/>
      <c r="D420" s="54"/>
      <c r="E420" s="21">
        <v>45439</v>
      </c>
      <c r="F420" s="73">
        <v>11600000</v>
      </c>
      <c r="G420" s="62" t="s">
        <v>1607</v>
      </c>
      <c r="H420" s="21">
        <v>45433</v>
      </c>
      <c r="I420" s="62" t="s">
        <v>1608</v>
      </c>
      <c r="J420" s="21">
        <v>45443</v>
      </c>
      <c r="K420" s="62" t="s">
        <v>57</v>
      </c>
      <c r="L420" s="62" t="s">
        <v>57</v>
      </c>
      <c r="M420" s="21">
        <v>45443</v>
      </c>
      <c r="N420" s="62" t="s">
        <v>57</v>
      </c>
      <c r="O420" s="62" t="s">
        <v>57</v>
      </c>
      <c r="P420" s="55"/>
    </row>
    <row r="421" spans="1:16" ht="27.75" customHeight="1">
      <c r="A421" s="41" t="s">
        <v>1260</v>
      </c>
      <c r="B421" s="77" t="s">
        <v>696</v>
      </c>
      <c r="C421" s="54"/>
      <c r="D421" s="54"/>
      <c r="E421" s="21">
        <v>45439</v>
      </c>
      <c r="F421" s="62" t="s">
        <v>57</v>
      </c>
      <c r="G421" s="62" t="s">
        <v>57</v>
      </c>
      <c r="H421" s="62" t="s">
        <v>57</v>
      </c>
      <c r="I421" s="62" t="s">
        <v>57</v>
      </c>
      <c r="J421" s="62" t="s">
        <v>57</v>
      </c>
      <c r="K421" s="62" t="s">
        <v>57</v>
      </c>
      <c r="L421" s="62" t="s">
        <v>57</v>
      </c>
      <c r="M421" s="21">
        <v>45443</v>
      </c>
      <c r="N421" s="21">
        <v>45508</v>
      </c>
      <c r="O421" s="66" t="s">
        <v>51</v>
      </c>
      <c r="P421" s="55"/>
    </row>
    <row r="422" spans="1:16" ht="27.75" customHeight="1">
      <c r="A422" s="41" t="s">
        <v>1258</v>
      </c>
      <c r="B422" s="7" t="s">
        <v>717</v>
      </c>
      <c r="C422" s="54"/>
      <c r="D422" s="54"/>
      <c r="E422" s="21">
        <v>45446</v>
      </c>
      <c r="F422" s="73">
        <v>12000000</v>
      </c>
      <c r="G422" s="62" t="s">
        <v>1609</v>
      </c>
      <c r="H422" s="21">
        <v>45434</v>
      </c>
      <c r="I422" s="62" t="s">
        <v>1610</v>
      </c>
      <c r="J422" s="21">
        <v>45447</v>
      </c>
      <c r="K422" s="62" t="s">
        <v>57</v>
      </c>
      <c r="L422" s="62" t="s">
        <v>57</v>
      </c>
      <c r="M422" s="21">
        <v>45447</v>
      </c>
      <c r="N422" s="62" t="s">
        <v>57</v>
      </c>
      <c r="O422" s="62" t="s">
        <v>57</v>
      </c>
      <c r="P422" s="55"/>
    </row>
    <row r="423" spans="1:16" ht="27.75" customHeight="1">
      <c r="A423" s="41" t="s">
        <v>1260</v>
      </c>
      <c r="B423" s="7" t="s">
        <v>717</v>
      </c>
      <c r="C423" s="54"/>
      <c r="D423" s="54"/>
      <c r="E423" s="21">
        <v>45446</v>
      </c>
      <c r="F423" s="62" t="s">
        <v>57</v>
      </c>
      <c r="G423" s="62" t="s">
        <v>57</v>
      </c>
      <c r="H423" s="62" t="s">
        <v>57</v>
      </c>
      <c r="I423" s="62" t="s">
        <v>57</v>
      </c>
      <c r="J423" s="62" t="s">
        <v>57</v>
      </c>
      <c r="K423" s="62" t="s">
        <v>57</v>
      </c>
      <c r="L423" s="62" t="s">
        <v>57</v>
      </c>
      <c r="M423" s="21">
        <v>45447</v>
      </c>
      <c r="N423" s="21">
        <v>45508</v>
      </c>
      <c r="O423" s="21">
        <v>45508</v>
      </c>
      <c r="P423" s="55"/>
    </row>
    <row r="424" spans="1:16" ht="27.75" customHeight="1">
      <c r="A424" s="41" t="s">
        <v>1263</v>
      </c>
      <c r="B424" s="7" t="s">
        <v>717</v>
      </c>
      <c r="C424" s="54"/>
      <c r="D424" s="54"/>
      <c r="E424" s="21">
        <v>45446</v>
      </c>
      <c r="F424" s="62" t="s">
        <v>57</v>
      </c>
      <c r="G424" s="62" t="s">
        <v>57</v>
      </c>
      <c r="H424" s="62" t="s">
        <v>57</v>
      </c>
      <c r="I424" s="62" t="s">
        <v>57</v>
      </c>
      <c r="J424" s="62" t="s">
        <v>57</v>
      </c>
      <c r="K424" s="62" t="s">
        <v>57</v>
      </c>
      <c r="L424" s="62" t="s">
        <v>57</v>
      </c>
      <c r="M424" s="21">
        <v>45447</v>
      </c>
      <c r="N424" s="62" t="s">
        <v>57</v>
      </c>
      <c r="O424" s="62" t="s">
        <v>57</v>
      </c>
      <c r="P424" s="55"/>
    </row>
    <row r="425" spans="1:16" ht="27.75" customHeight="1">
      <c r="A425" s="41" t="s">
        <v>1258</v>
      </c>
      <c r="B425" s="7" t="s">
        <v>707</v>
      </c>
      <c r="C425" s="54"/>
      <c r="D425" s="54"/>
      <c r="E425" s="21">
        <v>45439</v>
      </c>
      <c r="F425" s="73">
        <v>12000000</v>
      </c>
      <c r="G425" s="62" t="s">
        <v>1611</v>
      </c>
      <c r="H425" s="21">
        <v>45434</v>
      </c>
      <c r="I425" s="62" t="s">
        <v>1612</v>
      </c>
      <c r="J425" s="21">
        <v>45440</v>
      </c>
      <c r="K425" s="62" t="s">
        <v>57</v>
      </c>
      <c r="L425" s="62" t="s">
        <v>57</v>
      </c>
      <c r="M425" s="21">
        <v>45441</v>
      </c>
      <c r="N425" s="62" t="s">
        <v>57</v>
      </c>
      <c r="O425" s="62" t="s">
        <v>57</v>
      </c>
      <c r="P425" s="55"/>
    </row>
    <row r="426" spans="1:16" ht="27.75" customHeight="1">
      <c r="A426" s="41" t="s">
        <v>1260</v>
      </c>
      <c r="B426" s="7" t="s">
        <v>707</v>
      </c>
      <c r="C426" s="54"/>
      <c r="D426" s="54"/>
      <c r="E426" s="21">
        <v>45439</v>
      </c>
      <c r="F426" s="62" t="s">
        <v>57</v>
      </c>
      <c r="G426" s="62" t="s">
        <v>57</v>
      </c>
      <c r="H426" s="62" t="s">
        <v>57</v>
      </c>
      <c r="I426" s="62" t="s">
        <v>57</v>
      </c>
      <c r="J426" s="62" t="s">
        <v>57</v>
      </c>
      <c r="K426" s="62" t="s">
        <v>57</v>
      </c>
      <c r="L426" s="62" t="s">
        <v>57</v>
      </c>
      <c r="M426" s="21">
        <v>45441</v>
      </c>
      <c r="N426" s="21">
        <v>45508</v>
      </c>
      <c r="O426" s="21">
        <v>45508</v>
      </c>
      <c r="P426" s="55"/>
    </row>
    <row r="427" spans="1:16" ht="27.75" customHeight="1">
      <c r="A427" s="41" t="s">
        <v>1263</v>
      </c>
      <c r="B427" s="7" t="s">
        <v>707</v>
      </c>
      <c r="C427" s="54"/>
      <c r="D427" s="54"/>
      <c r="E427" s="21">
        <v>45439</v>
      </c>
      <c r="F427" s="62" t="s">
        <v>57</v>
      </c>
      <c r="G427" s="62" t="s">
        <v>57</v>
      </c>
      <c r="H427" s="62" t="s">
        <v>57</v>
      </c>
      <c r="I427" s="62" t="s">
        <v>57</v>
      </c>
      <c r="J427" s="62" t="s">
        <v>57</v>
      </c>
      <c r="K427" s="62" t="s">
        <v>57</v>
      </c>
      <c r="L427" s="62" t="s">
        <v>57</v>
      </c>
      <c r="M427" s="21">
        <v>45441</v>
      </c>
      <c r="N427" s="62" t="s">
        <v>57</v>
      </c>
      <c r="O427" s="62" t="s">
        <v>57</v>
      </c>
      <c r="P427" s="55"/>
    </row>
    <row r="428" spans="1:16" ht="27.75" customHeight="1">
      <c r="A428" s="41" t="s">
        <v>1258</v>
      </c>
      <c r="B428" s="7" t="s">
        <v>544</v>
      </c>
      <c r="C428" s="54"/>
      <c r="D428" s="54"/>
      <c r="E428" s="21">
        <v>45441</v>
      </c>
      <c r="F428" s="73">
        <v>4200000</v>
      </c>
      <c r="G428" s="62" t="s">
        <v>1613</v>
      </c>
      <c r="H428" s="21">
        <v>45434</v>
      </c>
      <c r="I428" s="62" t="s">
        <v>1614</v>
      </c>
      <c r="J428" s="21">
        <v>45448</v>
      </c>
      <c r="K428" s="62" t="s">
        <v>57</v>
      </c>
      <c r="L428" s="62" t="s">
        <v>57</v>
      </c>
      <c r="M428" s="21">
        <v>45448</v>
      </c>
      <c r="N428" s="62" t="s">
        <v>57</v>
      </c>
      <c r="O428" s="62" t="s">
        <v>57</v>
      </c>
      <c r="P428" s="55"/>
    </row>
    <row r="429" spans="1:16" ht="27.75" customHeight="1">
      <c r="A429" s="41" t="s">
        <v>1260</v>
      </c>
      <c r="B429" s="7" t="s">
        <v>544</v>
      </c>
      <c r="C429" s="54"/>
      <c r="D429" s="54"/>
      <c r="E429" s="21">
        <v>45441</v>
      </c>
      <c r="F429" s="62" t="s">
        <v>57</v>
      </c>
      <c r="G429" s="62" t="s">
        <v>57</v>
      </c>
      <c r="H429" s="62" t="s">
        <v>57</v>
      </c>
      <c r="I429" s="62" t="s">
        <v>57</v>
      </c>
      <c r="J429" s="62" t="s">
        <v>57</v>
      </c>
      <c r="K429" s="62" t="s">
        <v>57</v>
      </c>
      <c r="L429" s="62" t="s">
        <v>57</v>
      </c>
      <c r="M429" s="21">
        <v>45448</v>
      </c>
      <c r="N429" s="21">
        <v>45510</v>
      </c>
      <c r="O429" s="21">
        <v>45510</v>
      </c>
      <c r="P429" s="55"/>
    </row>
    <row r="430" spans="1:16" ht="27.75" customHeight="1">
      <c r="A430" s="41" t="s">
        <v>1258</v>
      </c>
      <c r="B430" s="7" t="s">
        <v>721</v>
      </c>
      <c r="C430" s="54"/>
      <c r="D430" s="54"/>
      <c r="E430" s="21">
        <v>45441</v>
      </c>
      <c r="F430" s="73">
        <v>2853341</v>
      </c>
      <c r="G430" s="62" t="s">
        <v>1615</v>
      </c>
      <c r="H430" s="21">
        <v>45419</v>
      </c>
      <c r="I430" s="62" t="s">
        <v>1616</v>
      </c>
      <c r="J430" s="21">
        <v>45443</v>
      </c>
      <c r="K430" s="62" t="s">
        <v>57</v>
      </c>
      <c r="L430" s="62" t="s">
        <v>57</v>
      </c>
      <c r="M430" s="21">
        <v>45447</v>
      </c>
      <c r="N430" s="62" t="s">
        <v>57</v>
      </c>
      <c r="O430" s="62" t="s">
        <v>57</v>
      </c>
      <c r="P430" s="55"/>
    </row>
    <row r="431" spans="1:16" ht="27.75" customHeight="1">
      <c r="A431" s="41" t="s">
        <v>1260</v>
      </c>
      <c r="B431" s="7" t="s">
        <v>721</v>
      </c>
      <c r="C431" s="54"/>
      <c r="D431" s="54"/>
      <c r="E431" s="21">
        <v>45441</v>
      </c>
      <c r="F431" s="62" t="s">
        <v>57</v>
      </c>
      <c r="G431" s="62" t="s">
        <v>57</v>
      </c>
      <c r="H431" s="62" t="s">
        <v>57</v>
      </c>
      <c r="I431" s="62" t="s">
        <v>57</v>
      </c>
      <c r="J431" s="62" t="s">
        <v>57</v>
      </c>
      <c r="K431" s="62" t="s">
        <v>57</v>
      </c>
      <c r="L431" s="62" t="s">
        <v>57</v>
      </c>
      <c r="M431" s="21">
        <v>45447</v>
      </c>
      <c r="N431" s="21">
        <v>45477</v>
      </c>
      <c r="O431" s="21">
        <v>45477</v>
      </c>
      <c r="P431" s="55"/>
    </row>
    <row r="432" spans="1:16" ht="27.75" customHeight="1">
      <c r="A432" s="41" t="s">
        <v>1258</v>
      </c>
      <c r="B432" s="7" t="s">
        <v>103</v>
      </c>
      <c r="C432" s="54"/>
      <c r="D432" s="54"/>
      <c r="E432" s="21">
        <v>45446</v>
      </c>
      <c r="F432" s="73">
        <v>6894117</v>
      </c>
      <c r="G432" s="62" t="s">
        <v>1617</v>
      </c>
      <c r="H432" s="21">
        <v>45439</v>
      </c>
      <c r="I432" s="62" t="s">
        <v>1618</v>
      </c>
      <c r="J432" s="21">
        <v>45450</v>
      </c>
      <c r="K432" s="62" t="s">
        <v>57</v>
      </c>
      <c r="L432" s="62" t="s">
        <v>57</v>
      </c>
      <c r="M432" s="21">
        <v>45450</v>
      </c>
      <c r="N432" s="62" t="s">
        <v>57</v>
      </c>
      <c r="O432" s="62" t="s">
        <v>57</v>
      </c>
      <c r="P432" s="55"/>
    </row>
    <row r="433" spans="1:16" ht="27.75" customHeight="1">
      <c r="A433" s="41" t="s">
        <v>1260</v>
      </c>
      <c r="B433" s="7" t="s">
        <v>103</v>
      </c>
      <c r="C433" s="54"/>
      <c r="D433" s="54"/>
      <c r="E433" s="21">
        <v>45446</v>
      </c>
      <c r="F433" s="62" t="s">
        <v>57</v>
      </c>
      <c r="G433" s="62" t="s">
        <v>57</v>
      </c>
      <c r="H433" s="62" t="s">
        <v>57</v>
      </c>
      <c r="I433" s="62" t="s">
        <v>57</v>
      </c>
      <c r="J433" s="62" t="s">
        <v>57</v>
      </c>
      <c r="K433" s="62" t="s">
        <v>57</v>
      </c>
      <c r="L433" s="62" t="s">
        <v>57</v>
      </c>
      <c r="M433" s="21">
        <v>45450</v>
      </c>
      <c r="N433" s="21">
        <v>45481</v>
      </c>
      <c r="O433" s="21">
        <v>45481</v>
      </c>
      <c r="P433" s="55"/>
    </row>
    <row r="434" spans="1:16" ht="27.75" customHeight="1">
      <c r="A434" s="41" t="s">
        <v>1258</v>
      </c>
      <c r="B434" s="7" t="s">
        <v>107</v>
      </c>
      <c r="C434" s="54"/>
      <c r="D434" s="54"/>
      <c r="E434" s="21">
        <v>45446</v>
      </c>
      <c r="F434" s="73">
        <v>6160961</v>
      </c>
      <c r="G434" s="62" t="s">
        <v>947</v>
      </c>
      <c r="H434" s="21">
        <v>45439</v>
      </c>
      <c r="I434" s="62" t="s">
        <v>1619</v>
      </c>
      <c r="J434" s="21">
        <v>45450</v>
      </c>
      <c r="K434" s="62" t="s">
        <v>57</v>
      </c>
      <c r="L434" s="62" t="s">
        <v>57</v>
      </c>
      <c r="M434" s="21">
        <v>45450</v>
      </c>
      <c r="N434" s="62" t="s">
        <v>57</v>
      </c>
      <c r="O434" s="62" t="s">
        <v>57</v>
      </c>
      <c r="P434" s="55"/>
    </row>
    <row r="435" spans="1:16" ht="27.75" customHeight="1">
      <c r="A435" s="41" t="s">
        <v>1260</v>
      </c>
      <c r="B435" s="7" t="s">
        <v>107</v>
      </c>
      <c r="C435" s="54"/>
      <c r="D435" s="54"/>
      <c r="E435" s="21">
        <v>45446</v>
      </c>
      <c r="F435" s="62" t="s">
        <v>57</v>
      </c>
      <c r="G435" s="62" t="s">
        <v>57</v>
      </c>
      <c r="H435" s="62" t="s">
        <v>57</v>
      </c>
      <c r="I435" s="62" t="s">
        <v>57</v>
      </c>
      <c r="J435" s="62" t="s">
        <v>57</v>
      </c>
      <c r="K435" s="62" t="s">
        <v>57</v>
      </c>
      <c r="L435" s="62" t="s">
        <v>57</v>
      </c>
      <c r="M435" s="21">
        <v>45450</v>
      </c>
      <c r="N435" s="21">
        <v>45481</v>
      </c>
      <c r="O435" s="21">
        <v>45481</v>
      </c>
      <c r="P435" s="55"/>
    </row>
    <row r="436" spans="1:16" ht="27.75" customHeight="1">
      <c r="A436" s="41" t="s">
        <v>1258</v>
      </c>
      <c r="B436" s="7" t="s">
        <v>750</v>
      </c>
      <c r="C436" s="54"/>
      <c r="D436" s="54"/>
      <c r="E436" s="21">
        <v>45442</v>
      </c>
      <c r="F436" s="73">
        <v>9000000</v>
      </c>
      <c r="G436" s="62" t="s">
        <v>1620</v>
      </c>
      <c r="H436" s="21">
        <v>45434</v>
      </c>
      <c r="I436" s="62" t="s">
        <v>1621</v>
      </c>
      <c r="J436" s="21">
        <v>45443</v>
      </c>
      <c r="K436" s="62" t="s">
        <v>57</v>
      </c>
      <c r="L436" s="62" t="s">
        <v>57</v>
      </c>
      <c r="M436" s="21">
        <v>45443</v>
      </c>
      <c r="N436" s="62" t="s">
        <v>57</v>
      </c>
      <c r="O436" s="62" t="s">
        <v>57</v>
      </c>
      <c r="P436" s="55"/>
    </row>
    <row r="437" spans="1:16" ht="27.75" customHeight="1">
      <c r="A437" s="41" t="s">
        <v>1260</v>
      </c>
      <c r="B437" s="7" t="s">
        <v>750</v>
      </c>
      <c r="C437" s="54"/>
      <c r="D437" s="54"/>
      <c r="E437" s="21">
        <v>45442</v>
      </c>
      <c r="F437" s="62" t="s">
        <v>57</v>
      </c>
      <c r="G437" s="62" t="s">
        <v>57</v>
      </c>
      <c r="H437" s="62" t="s">
        <v>57</v>
      </c>
      <c r="I437" s="62" t="s">
        <v>57</v>
      </c>
      <c r="J437" s="62" t="s">
        <v>57</v>
      </c>
      <c r="K437" s="62" t="s">
        <v>57</v>
      </c>
      <c r="L437" s="62" t="s">
        <v>57</v>
      </c>
      <c r="M437" s="21">
        <v>45443</v>
      </c>
      <c r="N437" s="21">
        <v>45510</v>
      </c>
      <c r="O437" s="66" t="s">
        <v>51</v>
      </c>
      <c r="P437" s="55"/>
    </row>
    <row r="438" spans="1:16" ht="27.75" customHeight="1">
      <c r="A438" s="41" t="s">
        <v>1263</v>
      </c>
      <c r="B438" s="7" t="s">
        <v>750</v>
      </c>
      <c r="C438" s="54"/>
      <c r="D438" s="54"/>
      <c r="E438" s="21">
        <v>45442</v>
      </c>
      <c r="F438" s="62" t="s">
        <v>57</v>
      </c>
      <c r="G438" s="62" t="s">
        <v>57</v>
      </c>
      <c r="H438" s="62" t="s">
        <v>57</v>
      </c>
      <c r="I438" s="62" t="s">
        <v>57</v>
      </c>
      <c r="J438" s="62" t="s">
        <v>57</v>
      </c>
      <c r="K438" s="62" t="s">
        <v>57</v>
      </c>
      <c r="L438" s="62" t="s">
        <v>57</v>
      </c>
      <c r="M438" s="21">
        <v>45443</v>
      </c>
      <c r="N438" s="62" t="s">
        <v>57</v>
      </c>
      <c r="O438" s="62" t="s">
        <v>57</v>
      </c>
      <c r="P438" s="55"/>
    </row>
    <row r="439" spans="1:16" ht="27.75" customHeight="1">
      <c r="A439" s="41" t="s">
        <v>1258</v>
      </c>
      <c r="B439" s="7" t="s">
        <v>777</v>
      </c>
      <c r="C439" s="54"/>
      <c r="D439" s="54"/>
      <c r="E439" s="21">
        <v>45447</v>
      </c>
      <c r="F439" s="73">
        <v>8518512</v>
      </c>
      <c r="G439" s="62" t="s">
        <v>1622</v>
      </c>
      <c r="H439" s="21">
        <v>45439</v>
      </c>
      <c r="I439" s="62" t="s">
        <v>1623</v>
      </c>
      <c r="J439" s="21">
        <v>45448</v>
      </c>
      <c r="K439" s="62" t="s">
        <v>57</v>
      </c>
      <c r="L439" s="62" t="s">
        <v>57</v>
      </c>
      <c r="M439" s="21">
        <v>45449</v>
      </c>
      <c r="N439" s="62" t="s">
        <v>57</v>
      </c>
      <c r="O439" s="62" t="s">
        <v>57</v>
      </c>
      <c r="P439" s="55"/>
    </row>
    <row r="440" spans="1:16" ht="27.75" customHeight="1">
      <c r="A440" s="41" t="s">
        <v>1260</v>
      </c>
      <c r="B440" s="7" t="s">
        <v>777</v>
      </c>
      <c r="C440" s="54"/>
      <c r="D440" s="54"/>
      <c r="E440" s="21">
        <v>45447</v>
      </c>
      <c r="F440" s="62" t="s">
        <v>57</v>
      </c>
      <c r="G440" s="62" t="s">
        <v>57</v>
      </c>
      <c r="H440" s="62" t="s">
        <v>57</v>
      </c>
      <c r="I440" s="62" t="s">
        <v>57</v>
      </c>
      <c r="J440" s="62" t="s">
        <v>57</v>
      </c>
      <c r="K440" s="62" t="s">
        <v>57</v>
      </c>
      <c r="L440" s="62" t="s">
        <v>57</v>
      </c>
      <c r="M440" s="21">
        <v>45449</v>
      </c>
      <c r="N440" s="21">
        <v>45515</v>
      </c>
      <c r="O440" s="21">
        <v>45515</v>
      </c>
      <c r="P440" s="55"/>
    </row>
    <row r="441" spans="1:16" ht="27.75" customHeight="1">
      <c r="A441" s="41" t="s">
        <v>1258</v>
      </c>
      <c r="B441" s="7" t="s">
        <v>861</v>
      </c>
      <c r="C441" s="54"/>
      <c r="D441" s="54"/>
      <c r="E441" s="21">
        <v>45446</v>
      </c>
      <c r="F441" s="73">
        <v>8518512</v>
      </c>
      <c r="G441" s="62" t="s">
        <v>1624</v>
      </c>
      <c r="H441" s="21">
        <v>45439</v>
      </c>
      <c r="I441" s="62" t="s">
        <v>1625</v>
      </c>
      <c r="J441" s="21">
        <v>45457</v>
      </c>
      <c r="K441" s="62" t="s">
        <v>57</v>
      </c>
      <c r="L441" s="62" t="s">
        <v>57</v>
      </c>
      <c r="M441" s="21">
        <v>45457</v>
      </c>
      <c r="N441" s="62" t="s">
        <v>57</v>
      </c>
      <c r="O441" s="62" t="s">
        <v>57</v>
      </c>
      <c r="P441" s="55"/>
    </row>
    <row r="442" spans="1:16" ht="27.75" customHeight="1">
      <c r="A442" s="41" t="s">
        <v>1260</v>
      </c>
      <c r="B442" s="7" t="s">
        <v>861</v>
      </c>
      <c r="C442" s="54"/>
      <c r="D442" s="54"/>
      <c r="E442" s="21">
        <v>45446</v>
      </c>
      <c r="F442" s="62" t="s">
        <v>57</v>
      </c>
      <c r="G442" s="62" t="s">
        <v>57</v>
      </c>
      <c r="H442" s="62" t="s">
        <v>57</v>
      </c>
      <c r="I442" s="62" t="s">
        <v>57</v>
      </c>
      <c r="J442" s="62" t="s">
        <v>57</v>
      </c>
      <c r="K442" s="62" t="s">
        <v>57</v>
      </c>
      <c r="L442" s="62" t="s">
        <v>57</v>
      </c>
      <c r="M442" s="21">
        <v>45457</v>
      </c>
      <c r="N442" s="21">
        <v>45518</v>
      </c>
      <c r="O442" s="21">
        <v>45518</v>
      </c>
      <c r="P442" s="55"/>
    </row>
    <row r="443" spans="1:16" ht="27.75" customHeight="1">
      <c r="A443" s="41" t="s">
        <v>1258</v>
      </c>
      <c r="B443" s="7" t="s">
        <v>742</v>
      </c>
      <c r="C443" s="54"/>
      <c r="D443" s="54"/>
      <c r="E443" s="21">
        <v>45446</v>
      </c>
      <c r="F443" s="73">
        <v>5081690</v>
      </c>
      <c r="G443" s="62" t="s">
        <v>1626</v>
      </c>
      <c r="H443" s="21">
        <v>45439</v>
      </c>
      <c r="I443" s="62" t="s">
        <v>1627</v>
      </c>
      <c r="J443" s="21">
        <v>45448</v>
      </c>
      <c r="K443" s="62" t="s">
        <v>57</v>
      </c>
      <c r="L443" s="62" t="s">
        <v>57</v>
      </c>
      <c r="M443" s="21">
        <v>45448</v>
      </c>
      <c r="N443" s="62" t="s">
        <v>57</v>
      </c>
      <c r="O443" s="62" t="s">
        <v>57</v>
      </c>
      <c r="P443" s="55"/>
    </row>
    <row r="444" spans="1:16" ht="27.75" customHeight="1">
      <c r="A444" s="41" t="s">
        <v>1260</v>
      </c>
      <c r="B444" s="7" t="s">
        <v>742</v>
      </c>
      <c r="C444" s="54"/>
      <c r="D444" s="54"/>
      <c r="E444" s="21">
        <v>45446</v>
      </c>
      <c r="F444" s="62" t="s">
        <v>57</v>
      </c>
      <c r="G444" s="62" t="s">
        <v>57</v>
      </c>
      <c r="H444" s="62" t="s">
        <v>57</v>
      </c>
      <c r="I444" s="62" t="s">
        <v>57</v>
      </c>
      <c r="J444" s="62" t="s">
        <v>57</v>
      </c>
      <c r="K444" s="62" t="s">
        <v>57</v>
      </c>
      <c r="L444" s="62" t="s">
        <v>57</v>
      </c>
      <c r="M444" s="21">
        <v>45448</v>
      </c>
      <c r="N444" s="21">
        <v>45510</v>
      </c>
      <c r="O444" s="21">
        <v>45510</v>
      </c>
      <c r="P444" s="55"/>
    </row>
    <row r="445" spans="1:16" ht="27.75" customHeight="1">
      <c r="A445" s="41" t="s">
        <v>1258</v>
      </c>
      <c r="B445" s="7" t="s">
        <v>666</v>
      </c>
      <c r="C445" s="54"/>
      <c r="D445" s="54"/>
      <c r="E445" s="21">
        <v>45448</v>
      </c>
      <c r="F445" s="73">
        <v>10200000</v>
      </c>
      <c r="G445" s="25" t="s">
        <v>1628</v>
      </c>
      <c r="H445" s="21">
        <v>45439</v>
      </c>
      <c r="I445" s="25" t="s">
        <v>1629</v>
      </c>
      <c r="J445" s="21">
        <v>45449</v>
      </c>
      <c r="K445" s="62" t="s">
        <v>57</v>
      </c>
      <c r="L445" s="62" t="s">
        <v>57</v>
      </c>
      <c r="M445" s="21">
        <v>45449</v>
      </c>
      <c r="N445" s="62" t="s">
        <v>57</v>
      </c>
      <c r="O445" s="62" t="s">
        <v>57</v>
      </c>
      <c r="P445" s="55"/>
    </row>
    <row r="446" spans="1:16" ht="27.75" customHeight="1">
      <c r="A446" s="41" t="s">
        <v>1260</v>
      </c>
      <c r="B446" s="7" t="s">
        <v>666</v>
      </c>
      <c r="C446" s="54"/>
      <c r="D446" s="54"/>
      <c r="E446" s="21">
        <v>45448</v>
      </c>
      <c r="F446" s="62" t="s">
        <v>57</v>
      </c>
      <c r="G446" s="62" t="s">
        <v>57</v>
      </c>
      <c r="H446" s="62" t="s">
        <v>57</v>
      </c>
      <c r="I446" s="62" t="s">
        <v>57</v>
      </c>
      <c r="J446" s="62" t="s">
        <v>57</v>
      </c>
      <c r="K446" s="62" t="s">
        <v>57</v>
      </c>
      <c r="L446" s="62" t="s">
        <v>57</v>
      </c>
      <c r="M446" s="21">
        <v>45449</v>
      </c>
      <c r="N446" s="21">
        <v>45510</v>
      </c>
      <c r="O446" s="21">
        <v>45510</v>
      </c>
      <c r="P446" s="55"/>
    </row>
    <row r="447" spans="1:16" ht="27.75" customHeight="1">
      <c r="A447" s="41" t="s">
        <v>1258</v>
      </c>
      <c r="B447" s="7" t="s">
        <v>800</v>
      </c>
      <c r="C447" s="54"/>
      <c r="D447" s="54"/>
      <c r="E447" s="21">
        <v>45449</v>
      </c>
      <c r="F447" s="73">
        <v>9836000</v>
      </c>
      <c r="G447" s="25" t="s">
        <v>1630</v>
      </c>
      <c r="H447" s="21">
        <v>45441</v>
      </c>
      <c r="I447" s="25" t="s">
        <v>1631</v>
      </c>
      <c r="J447" s="21">
        <v>45454</v>
      </c>
      <c r="K447" s="62" t="s">
        <v>57</v>
      </c>
      <c r="L447" s="62" t="s">
        <v>57</v>
      </c>
      <c r="M447" s="21">
        <v>45454</v>
      </c>
      <c r="N447" s="62" t="s">
        <v>57</v>
      </c>
      <c r="O447" s="62" t="s">
        <v>57</v>
      </c>
      <c r="P447" s="55"/>
    </row>
    <row r="448" spans="1:16" ht="27.75" customHeight="1">
      <c r="A448" s="41" t="s">
        <v>1260</v>
      </c>
      <c r="B448" s="7" t="s">
        <v>800</v>
      </c>
      <c r="C448" s="54"/>
      <c r="D448" s="54"/>
      <c r="E448" s="21">
        <v>45449</v>
      </c>
      <c r="F448" s="62" t="s">
        <v>57</v>
      </c>
      <c r="G448" s="62" t="s">
        <v>57</v>
      </c>
      <c r="H448" s="62" t="s">
        <v>57</v>
      </c>
      <c r="I448" s="62" t="s">
        <v>57</v>
      </c>
      <c r="J448" s="62" t="s">
        <v>57</v>
      </c>
      <c r="K448" s="62" t="s">
        <v>57</v>
      </c>
      <c r="L448" s="62" t="s">
        <v>57</v>
      </c>
      <c r="M448" s="21">
        <v>45454</v>
      </c>
      <c r="N448" s="21">
        <v>45517</v>
      </c>
      <c r="O448" s="21">
        <v>45517</v>
      </c>
      <c r="P448" s="55"/>
    </row>
    <row r="449" spans="1:16" ht="27.75" customHeight="1">
      <c r="A449" s="41" t="s">
        <v>1258</v>
      </c>
      <c r="B449" s="7" t="s">
        <v>746</v>
      </c>
      <c r="C449" s="54"/>
      <c r="D449" s="54"/>
      <c r="E449" s="21">
        <v>45446</v>
      </c>
      <c r="F449" s="73">
        <v>14642142</v>
      </c>
      <c r="G449" s="25" t="s">
        <v>1632</v>
      </c>
      <c r="H449" s="21">
        <v>45439</v>
      </c>
      <c r="I449" s="25" t="s">
        <v>1633</v>
      </c>
      <c r="J449" s="21">
        <v>45447</v>
      </c>
      <c r="K449" s="62" t="s">
        <v>57</v>
      </c>
      <c r="L449" s="62" t="s">
        <v>57</v>
      </c>
      <c r="M449" s="21">
        <v>45447</v>
      </c>
      <c r="N449" s="62" t="s">
        <v>57</v>
      </c>
      <c r="O449" s="62" t="s">
        <v>57</v>
      </c>
      <c r="P449" s="55"/>
    </row>
    <row r="450" spans="1:16" ht="27.75" customHeight="1">
      <c r="A450" s="41" t="s">
        <v>1260</v>
      </c>
      <c r="B450" s="7" t="s">
        <v>746</v>
      </c>
      <c r="C450" s="54"/>
      <c r="D450" s="54"/>
      <c r="E450" s="21">
        <v>45446</v>
      </c>
      <c r="F450" s="62" t="s">
        <v>57</v>
      </c>
      <c r="G450" s="62" t="s">
        <v>57</v>
      </c>
      <c r="H450" s="62" t="s">
        <v>57</v>
      </c>
      <c r="I450" s="62" t="s">
        <v>57</v>
      </c>
      <c r="J450" s="62" t="s">
        <v>57</v>
      </c>
      <c r="K450" s="62" t="s">
        <v>57</v>
      </c>
      <c r="L450" s="62" t="s">
        <v>57</v>
      </c>
      <c r="M450" s="21">
        <v>45447</v>
      </c>
      <c r="N450" s="21">
        <v>45510</v>
      </c>
      <c r="O450" s="21">
        <v>45510</v>
      </c>
      <c r="P450" s="55"/>
    </row>
    <row r="451" spans="1:16" ht="27.75" customHeight="1">
      <c r="A451" s="41" t="s">
        <v>1258</v>
      </c>
      <c r="B451" s="7" t="s">
        <v>673</v>
      </c>
      <c r="C451" s="54"/>
      <c r="D451" s="54"/>
      <c r="E451" s="21">
        <v>45449</v>
      </c>
      <c r="F451" s="73">
        <v>13176000</v>
      </c>
      <c r="G451" s="25" t="s">
        <v>1634</v>
      </c>
      <c r="H451" s="21">
        <v>45447</v>
      </c>
      <c r="I451" s="25" t="s">
        <v>1635</v>
      </c>
      <c r="J451" s="21">
        <v>45449</v>
      </c>
      <c r="K451" s="62" t="s">
        <v>57</v>
      </c>
      <c r="L451" s="62" t="s">
        <v>57</v>
      </c>
      <c r="M451" s="21">
        <v>45449</v>
      </c>
      <c r="N451" s="62" t="s">
        <v>57</v>
      </c>
      <c r="O451" s="62" t="s">
        <v>57</v>
      </c>
      <c r="P451" s="55"/>
    </row>
    <row r="452" spans="1:16" ht="27.75" customHeight="1">
      <c r="A452" s="41" t="s">
        <v>1260</v>
      </c>
      <c r="B452" s="7" t="s">
        <v>673</v>
      </c>
      <c r="C452" s="54"/>
      <c r="D452" s="54"/>
      <c r="E452" s="21">
        <v>45449</v>
      </c>
      <c r="F452" s="62" t="s">
        <v>57</v>
      </c>
      <c r="G452" s="62" t="s">
        <v>57</v>
      </c>
      <c r="H452" s="62" t="s">
        <v>57</v>
      </c>
      <c r="I452" s="62" t="s">
        <v>57</v>
      </c>
      <c r="J452" s="62" t="s">
        <v>57</v>
      </c>
      <c r="K452" s="62" t="s">
        <v>57</v>
      </c>
      <c r="L452" s="62" t="s">
        <v>57</v>
      </c>
      <c r="M452" s="21">
        <v>45449</v>
      </c>
      <c r="N452" s="21">
        <v>45510</v>
      </c>
      <c r="O452" s="21">
        <v>45510</v>
      </c>
      <c r="P452" s="55"/>
    </row>
    <row r="453" spans="1:16" ht="27.75" customHeight="1">
      <c r="A453" s="41" t="s">
        <v>1258</v>
      </c>
      <c r="B453" s="7" t="s">
        <v>767</v>
      </c>
      <c r="C453" s="54"/>
      <c r="D453" s="54"/>
      <c r="E453" s="21">
        <v>45449</v>
      </c>
      <c r="F453" s="73">
        <v>11600000</v>
      </c>
      <c r="G453" s="25" t="s">
        <v>1636</v>
      </c>
      <c r="H453" s="21">
        <v>45447</v>
      </c>
      <c r="I453" s="25" t="s">
        <v>1637</v>
      </c>
      <c r="J453" s="21">
        <v>45450</v>
      </c>
      <c r="K453" s="62" t="s">
        <v>57</v>
      </c>
      <c r="L453" s="62" t="s">
        <v>57</v>
      </c>
      <c r="M453" s="21">
        <v>45450</v>
      </c>
      <c r="N453" s="62" t="s">
        <v>57</v>
      </c>
      <c r="O453" s="62" t="s">
        <v>57</v>
      </c>
      <c r="P453" s="55"/>
    </row>
    <row r="454" spans="1:16" ht="27.75" customHeight="1">
      <c r="A454" s="41" t="s">
        <v>1260</v>
      </c>
      <c r="B454" s="7" t="s">
        <v>767</v>
      </c>
      <c r="C454" s="54"/>
      <c r="D454" s="54"/>
      <c r="E454" s="21">
        <v>45449</v>
      </c>
      <c r="F454" s="62" t="s">
        <v>57</v>
      </c>
      <c r="G454" s="62" t="s">
        <v>57</v>
      </c>
      <c r="H454" s="62" t="s">
        <v>57</v>
      </c>
      <c r="I454" s="62" t="s">
        <v>57</v>
      </c>
      <c r="J454" s="62" t="s">
        <v>57</v>
      </c>
      <c r="K454" s="62" t="s">
        <v>57</v>
      </c>
      <c r="L454" s="62" t="s">
        <v>57</v>
      </c>
      <c r="M454" s="21">
        <v>45450</v>
      </c>
      <c r="N454" s="21">
        <v>45511</v>
      </c>
      <c r="O454" s="21">
        <v>45511</v>
      </c>
      <c r="P454" s="55"/>
    </row>
    <row r="455" spans="1:16" ht="27.75" customHeight="1">
      <c r="A455" s="41" t="s">
        <v>1258</v>
      </c>
      <c r="B455" s="7" t="s">
        <v>690</v>
      </c>
      <c r="C455" s="54"/>
      <c r="D455" s="54"/>
      <c r="E455" s="21">
        <v>45449</v>
      </c>
      <c r="F455" s="73">
        <v>13176000</v>
      </c>
      <c r="G455" s="25" t="s">
        <v>1638</v>
      </c>
      <c r="H455" s="21">
        <v>45447</v>
      </c>
      <c r="I455" s="25" t="s">
        <v>1639</v>
      </c>
      <c r="J455" s="21">
        <v>45449</v>
      </c>
      <c r="K455" s="62" t="s">
        <v>57</v>
      </c>
      <c r="L455" s="62" t="s">
        <v>57</v>
      </c>
      <c r="M455" s="21">
        <v>45449</v>
      </c>
      <c r="N455" s="62" t="s">
        <v>57</v>
      </c>
      <c r="O455" s="62" t="s">
        <v>57</v>
      </c>
      <c r="P455" s="55"/>
    </row>
    <row r="456" spans="1:16" ht="27.75" customHeight="1">
      <c r="A456" s="41" t="s">
        <v>1260</v>
      </c>
      <c r="B456" s="7" t="s">
        <v>690</v>
      </c>
      <c r="C456" s="54"/>
      <c r="D456" s="54"/>
      <c r="E456" s="21">
        <v>45449</v>
      </c>
      <c r="F456" s="62" t="s">
        <v>57</v>
      </c>
      <c r="G456" s="62" t="s">
        <v>57</v>
      </c>
      <c r="H456" s="62" t="s">
        <v>57</v>
      </c>
      <c r="I456" s="62" t="s">
        <v>57</v>
      </c>
      <c r="J456" s="62" t="s">
        <v>57</v>
      </c>
      <c r="K456" s="62" t="s">
        <v>57</v>
      </c>
      <c r="L456" s="62" t="s">
        <v>57</v>
      </c>
      <c r="M456" s="21">
        <v>45449</v>
      </c>
      <c r="N456" s="21">
        <v>45510</v>
      </c>
      <c r="O456" s="21">
        <v>45510</v>
      </c>
      <c r="P456" s="55"/>
    </row>
    <row r="457" spans="1:16" ht="27.75" customHeight="1">
      <c r="A457" s="41" t="s">
        <v>1258</v>
      </c>
      <c r="B457" s="7" t="s">
        <v>729</v>
      </c>
      <c r="C457" s="54"/>
      <c r="D457" s="54"/>
      <c r="E457" s="21">
        <v>45447</v>
      </c>
      <c r="F457" s="73">
        <v>11600000</v>
      </c>
      <c r="G457" s="25" t="s">
        <v>1640</v>
      </c>
      <c r="H457" s="21">
        <v>45447</v>
      </c>
      <c r="I457" s="25" t="s">
        <v>1641</v>
      </c>
      <c r="J457" s="21">
        <v>45448</v>
      </c>
      <c r="K457" s="62" t="s">
        <v>57</v>
      </c>
      <c r="L457" s="62" t="s">
        <v>57</v>
      </c>
      <c r="M457" s="21">
        <v>45448</v>
      </c>
      <c r="N457" s="62" t="s">
        <v>57</v>
      </c>
      <c r="O457" s="62" t="s">
        <v>57</v>
      </c>
      <c r="P457" s="55"/>
    </row>
    <row r="458" spans="1:16" ht="27.75" customHeight="1">
      <c r="A458" s="41" t="s">
        <v>1260</v>
      </c>
      <c r="B458" s="7" t="s">
        <v>729</v>
      </c>
      <c r="C458" s="54"/>
      <c r="D458" s="54"/>
      <c r="E458" s="21">
        <v>45447</v>
      </c>
      <c r="F458" s="62" t="s">
        <v>57</v>
      </c>
      <c r="G458" s="62" t="s">
        <v>57</v>
      </c>
      <c r="H458" s="62" t="s">
        <v>57</v>
      </c>
      <c r="I458" s="62" t="s">
        <v>57</v>
      </c>
      <c r="J458" s="62" t="s">
        <v>57</v>
      </c>
      <c r="K458" s="62" t="s">
        <v>57</v>
      </c>
      <c r="L458" s="62" t="s">
        <v>57</v>
      </c>
      <c r="M458" s="21">
        <v>45448</v>
      </c>
      <c r="N458" s="21">
        <v>45509</v>
      </c>
      <c r="O458" s="21">
        <v>45509</v>
      </c>
      <c r="P458" s="55"/>
    </row>
    <row r="459" spans="1:16" ht="27.75" customHeight="1">
      <c r="A459" s="41" t="s">
        <v>1258</v>
      </c>
      <c r="B459" s="7" t="s">
        <v>760</v>
      </c>
      <c r="C459" s="54"/>
      <c r="D459" s="54"/>
      <c r="E459" s="21">
        <v>45454</v>
      </c>
      <c r="F459" s="73">
        <v>11600000</v>
      </c>
      <c r="G459" s="25" t="s">
        <v>1642</v>
      </c>
      <c r="H459" s="21">
        <v>45448</v>
      </c>
      <c r="I459" s="25" t="s">
        <v>1643</v>
      </c>
      <c r="J459" s="21">
        <v>45454</v>
      </c>
      <c r="K459" s="62" t="s">
        <v>57</v>
      </c>
      <c r="L459" s="62" t="s">
        <v>57</v>
      </c>
      <c r="M459" s="21">
        <v>45454</v>
      </c>
      <c r="N459" s="62" t="s">
        <v>57</v>
      </c>
      <c r="O459" s="62" t="s">
        <v>57</v>
      </c>
      <c r="P459" s="55"/>
    </row>
    <row r="460" spans="1:16" ht="27.75" customHeight="1">
      <c r="A460" s="41" t="s">
        <v>1260</v>
      </c>
      <c r="B460" s="7" t="s">
        <v>760</v>
      </c>
      <c r="C460" s="54"/>
      <c r="D460" s="54"/>
      <c r="E460" s="21">
        <v>45454</v>
      </c>
      <c r="F460" s="62" t="s">
        <v>57</v>
      </c>
      <c r="G460" s="62" t="s">
        <v>57</v>
      </c>
      <c r="H460" s="62" t="s">
        <v>57</v>
      </c>
      <c r="I460" s="62" t="s">
        <v>57</v>
      </c>
      <c r="J460" s="62" t="s">
        <v>57</v>
      </c>
      <c r="K460" s="62" t="s">
        <v>57</v>
      </c>
      <c r="L460" s="62" t="s">
        <v>57</v>
      </c>
      <c r="M460" s="21">
        <v>45454</v>
      </c>
      <c r="N460" s="21">
        <v>45515</v>
      </c>
      <c r="O460" s="21">
        <v>45515</v>
      </c>
      <c r="P460" s="55"/>
    </row>
    <row r="461" spans="1:16" ht="27.75" customHeight="1">
      <c r="A461" s="41" t="s">
        <v>1258</v>
      </c>
      <c r="B461" s="7" t="s">
        <v>817</v>
      </c>
      <c r="C461" s="54"/>
      <c r="D461" s="54"/>
      <c r="E461" s="21">
        <v>45450</v>
      </c>
      <c r="F461" s="73">
        <v>11600000</v>
      </c>
      <c r="G461" s="25" t="s">
        <v>1644</v>
      </c>
      <c r="H461" s="21">
        <v>45448</v>
      </c>
      <c r="I461" s="25" t="s">
        <v>1645</v>
      </c>
      <c r="J461" s="21">
        <v>45454</v>
      </c>
      <c r="K461" s="62" t="s">
        <v>57</v>
      </c>
      <c r="L461" s="62" t="s">
        <v>57</v>
      </c>
      <c r="M461" s="21">
        <v>45455</v>
      </c>
      <c r="N461" s="62" t="s">
        <v>57</v>
      </c>
      <c r="O461" s="62" t="s">
        <v>57</v>
      </c>
      <c r="P461" s="55"/>
    </row>
    <row r="462" spans="1:16" ht="27.75" customHeight="1">
      <c r="A462" s="41" t="s">
        <v>1260</v>
      </c>
      <c r="B462" s="7" t="s">
        <v>817</v>
      </c>
      <c r="C462" s="54"/>
      <c r="D462" s="54"/>
      <c r="E462" s="21">
        <v>45450</v>
      </c>
      <c r="F462" s="62" t="s">
        <v>57</v>
      </c>
      <c r="G462" s="62" t="s">
        <v>57</v>
      </c>
      <c r="H462" s="62" t="s">
        <v>57</v>
      </c>
      <c r="I462" s="62" t="s">
        <v>57</v>
      </c>
      <c r="J462" s="62" t="s">
        <v>57</v>
      </c>
      <c r="K462" s="62" t="s">
        <v>57</v>
      </c>
      <c r="L462" s="62" t="s">
        <v>57</v>
      </c>
      <c r="M462" s="21">
        <v>45455</v>
      </c>
      <c r="N462" s="21">
        <v>45516</v>
      </c>
      <c r="O462" s="21">
        <v>45516</v>
      </c>
      <c r="P462" s="55"/>
    </row>
    <row r="463" spans="1:16" ht="27.75" customHeight="1">
      <c r="A463" s="41" t="s">
        <v>1258</v>
      </c>
      <c r="B463" s="7" t="s">
        <v>822</v>
      </c>
      <c r="C463" s="54"/>
      <c r="D463" s="54"/>
      <c r="E463" s="21">
        <v>45455</v>
      </c>
      <c r="F463" s="73">
        <v>11600000</v>
      </c>
      <c r="G463" s="25" t="s">
        <v>1646</v>
      </c>
      <c r="H463" s="21">
        <v>45448</v>
      </c>
      <c r="I463" s="25" t="s">
        <v>1647</v>
      </c>
      <c r="J463" s="21">
        <v>45455</v>
      </c>
      <c r="K463" s="62" t="s">
        <v>57</v>
      </c>
      <c r="L463" s="62" t="s">
        <v>57</v>
      </c>
      <c r="M463" s="21">
        <v>45455</v>
      </c>
      <c r="N463" s="62" t="s">
        <v>57</v>
      </c>
      <c r="O463" s="62" t="s">
        <v>57</v>
      </c>
      <c r="P463" s="55"/>
    </row>
    <row r="464" spans="1:16" ht="27.75" customHeight="1">
      <c r="A464" s="41" t="s">
        <v>1260</v>
      </c>
      <c r="B464" s="7" t="s">
        <v>822</v>
      </c>
      <c r="C464" s="54"/>
      <c r="D464" s="54"/>
      <c r="E464" s="21">
        <v>45455</v>
      </c>
      <c r="F464" s="62" t="s">
        <v>57</v>
      </c>
      <c r="G464" s="62" t="s">
        <v>57</v>
      </c>
      <c r="H464" s="62" t="s">
        <v>57</v>
      </c>
      <c r="I464" s="62" t="s">
        <v>57</v>
      </c>
      <c r="J464" s="62" t="s">
        <v>57</v>
      </c>
      <c r="K464" s="62" t="s">
        <v>57</v>
      </c>
      <c r="L464" s="62" t="s">
        <v>57</v>
      </c>
      <c r="M464" s="21">
        <v>45455</v>
      </c>
      <c r="N464" s="21">
        <v>45516</v>
      </c>
      <c r="O464" s="21">
        <v>45516</v>
      </c>
      <c r="P464" s="55"/>
    </row>
    <row r="465" spans="1:16" ht="27.75" customHeight="1">
      <c r="A465" s="41" t="s">
        <v>1258</v>
      </c>
      <c r="B465" s="7" t="s">
        <v>702</v>
      </c>
      <c r="C465" s="54"/>
      <c r="D465" s="54"/>
      <c r="E465" s="21">
        <v>45447</v>
      </c>
      <c r="F465" s="73">
        <v>11600000</v>
      </c>
      <c r="G465" s="25" t="s">
        <v>1648</v>
      </c>
      <c r="H465" s="21">
        <v>45447</v>
      </c>
      <c r="I465" s="25" t="s">
        <v>1649</v>
      </c>
      <c r="J465" s="21">
        <v>45448</v>
      </c>
      <c r="K465" s="62" t="s">
        <v>57</v>
      </c>
      <c r="L465" s="62" t="s">
        <v>57</v>
      </c>
      <c r="M465" s="21">
        <v>45448</v>
      </c>
      <c r="N465" s="62" t="s">
        <v>57</v>
      </c>
      <c r="O465" s="62" t="s">
        <v>57</v>
      </c>
      <c r="P465" s="55"/>
    </row>
    <row r="466" spans="1:16" ht="27.75" customHeight="1">
      <c r="A466" s="41" t="s">
        <v>1260</v>
      </c>
      <c r="B466" s="7" t="s">
        <v>702</v>
      </c>
      <c r="C466" s="54"/>
      <c r="D466" s="54"/>
      <c r="E466" s="21">
        <v>45447</v>
      </c>
      <c r="F466" s="62" t="s">
        <v>57</v>
      </c>
      <c r="G466" s="62" t="s">
        <v>57</v>
      </c>
      <c r="H466" s="62" t="s">
        <v>57</v>
      </c>
      <c r="I466" s="62" t="s">
        <v>57</v>
      </c>
      <c r="J466" s="62" t="s">
        <v>57</v>
      </c>
      <c r="K466" s="62" t="s">
        <v>57</v>
      </c>
      <c r="L466" s="62" t="s">
        <v>57</v>
      </c>
      <c r="M466" s="21">
        <v>45448</v>
      </c>
      <c r="N466" s="21">
        <v>45509</v>
      </c>
      <c r="O466" s="21">
        <v>45509</v>
      </c>
      <c r="P466" s="55"/>
    </row>
    <row r="467" spans="1:16" ht="27.75" customHeight="1">
      <c r="A467" s="41" t="s">
        <v>1258</v>
      </c>
      <c r="B467" s="7" t="s">
        <v>806</v>
      </c>
      <c r="C467" s="54"/>
      <c r="D467" s="54"/>
      <c r="E467" s="21">
        <v>45450</v>
      </c>
      <c r="F467" s="73">
        <v>10800000</v>
      </c>
      <c r="G467" s="25" t="s">
        <v>1650</v>
      </c>
      <c r="H467" s="21">
        <v>45443</v>
      </c>
      <c r="I467" s="25" t="s">
        <v>1651</v>
      </c>
      <c r="J467" s="21">
        <v>45454</v>
      </c>
      <c r="K467" s="62" t="s">
        <v>57</v>
      </c>
      <c r="L467" s="62" t="s">
        <v>57</v>
      </c>
      <c r="M467" s="21">
        <v>45454</v>
      </c>
      <c r="N467" s="62" t="s">
        <v>57</v>
      </c>
      <c r="O467" s="62" t="s">
        <v>57</v>
      </c>
      <c r="P467" s="55"/>
    </row>
    <row r="468" spans="1:16" ht="27.75" customHeight="1">
      <c r="A468" s="41" t="s">
        <v>1260</v>
      </c>
      <c r="B468" s="7" t="s">
        <v>806</v>
      </c>
      <c r="C468" s="54"/>
      <c r="D468" s="54"/>
      <c r="E468" s="21">
        <v>45450</v>
      </c>
      <c r="F468" s="62" t="s">
        <v>57</v>
      </c>
      <c r="G468" s="62" t="s">
        <v>57</v>
      </c>
      <c r="H468" s="62" t="s">
        <v>57</v>
      </c>
      <c r="I468" s="62" t="s">
        <v>57</v>
      </c>
      <c r="J468" s="62" t="s">
        <v>57</v>
      </c>
      <c r="K468" s="62" t="s">
        <v>57</v>
      </c>
      <c r="L468" s="62" t="s">
        <v>57</v>
      </c>
      <c r="M468" s="21">
        <v>45454</v>
      </c>
      <c r="N468" s="21">
        <v>45515</v>
      </c>
      <c r="O468" s="21">
        <v>45515</v>
      </c>
      <c r="P468" s="55"/>
    </row>
    <row r="469" spans="1:16" ht="27.75" customHeight="1">
      <c r="A469" s="41" t="s">
        <v>1263</v>
      </c>
      <c r="B469" s="7" t="s">
        <v>806</v>
      </c>
      <c r="C469" s="54"/>
      <c r="D469" s="54"/>
      <c r="E469" s="21">
        <v>45450</v>
      </c>
      <c r="F469" s="62" t="s">
        <v>57</v>
      </c>
      <c r="G469" s="62" t="s">
        <v>57</v>
      </c>
      <c r="H469" s="62" t="s">
        <v>57</v>
      </c>
      <c r="I469" s="62" t="s">
        <v>57</v>
      </c>
      <c r="J469" s="62" t="s">
        <v>57</v>
      </c>
      <c r="K469" s="62" t="s">
        <v>57</v>
      </c>
      <c r="L469" s="62" t="s">
        <v>57</v>
      </c>
      <c r="M469" s="21">
        <v>45454</v>
      </c>
      <c r="N469" s="62" t="s">
        <v>57</v>
      </c>
      <c r="O469" s="62" t="s">
        <v>57</v>
      </c>
      <c r="P469" s="55"/>
    </row>
    <row r="470" spans="1:16" ht="27.75" customHeight="1">
      <c r="A470" s="41" t="s">
        <v>1258</v>
      </c>
      <c r="B470" s="7" t="s">
        <v>874</v>
      </c>
      <c r="C470" s="54"/>
      <c r="D470" s="54"/>
      <c r="E470" s="21">
        <v>45461</v>
      </c>
      <c r="F470" s="73">
        <v>11600000</v>
      </c>
      <c r="G470" s="25" t="s">
        <v>1652</v>
      </c>
      <c r="H470" s="21">
        <v>45447</v>
      </c>
      <c r="I470" s="25" t="s">
        <v>1653</v>
      </c>
      <c r="J470" s="21">
        <v>45462</v>
      </c>
      <c r="K470" s="62" t="s">
        <v>57</v>
      </c>
      <c r="L470" s="62" t="s">
        <v>57</v>
      </c>
      <c r="M470" s="21">
        <v>45462</v>
      </c>
      <c r="N470" s="62" t="s">
        <v>57</v>
      </c>
      <c r="O470" s="62" t="s">
        <v>57</v>
      </c>
      <c r="P470" s="55"/>
    </row>
    <row r="471" spans="1:16" ht="27.75" customHeight="1">
      <c r="A471" s="41" t="s">
        <v>1260</v>
      </c>
      <c r="B471" s="7" t="s">
        <v>874</v>
      </c>
      <c r="C471" s="54"/>
      <c r="D471" s="54"/>
      <c r="E471" s="21">
        <v>45461</v>
      </c>
      <c r="F471" s="62" t="s">
        <v>57</v>
      </c>
      <c r="G471" s="62" t="s">
        <v>57</v>
      </c>
      <c r="H471" s="62" t="s">
        <v>57</v>
      </c>
      <c r="I471" s="62" t="s">
        <v>57</v>
      </c>
      <c r="J471" s="62" t="s">
        <v>57</v>
      </c>
      <c r="K471" s="62" t="s">
        <v>57</v>
      </c>
      <c r="L471" s="62" t="s">
        <v>57</v>
      </c>
      <c r="M471" s="21">
        <v>45462</v>
      </c>
      <c r="N471" s="21">
        <v>45523</v>
      </c>
      <c r="O471" s="21">
        <v>45523</v>
      </c>
      <c r="P471" s="55"/>
    </row>
    <row r="472" spans="1:16" ht="27.75" customHeight="1">
      <c r="A472" s="41" t="s">
        <v>1263</v>
      </c>
      <c r="B472" s="7" t="s">
        <v>874</v>
      </c>
      <c r="C472" s="54"/>
      <c r="D472" s="54"/>
      <c r="E472" s="21">
        <v>45461</v>
      </c>
      <c r="F472" s="62" t="s">
        <v>57</v>
      </c>
      <c r="G472" s="62" t="s">
        <v>57</v>
      </c>
      <c r="H472" s="62" t="s">
        <v>57</v>
      </c>
      <c r="I472" s="62" t="s">
        <v>57</v>
      </c>
      <c r="J472" s="62" t="s">
        <v>57</v>
      </c>
      <c r="K472" s="62" t="s">
        <v>57</v>
      </c>
      <c r="L472" s="62" t="s">
        <v>57</v>
      </c>
      <c r="M472" s="21">
        <v>45462</v>
      </c>
      <c r="N472" s="62" t="s">
        <v>57</v>
      </c>
      <c r="O472" s="62" t="s">
        <v>57</v>
      </c>
      <c r="P472" s="55"/>
    </row>
    <row r="473" spans="1:16" ht="27.75" customHeight="1">
      <c r="A473" s="41" t="s">
        <v>1258</v>
      </c>
      <c r="B473" s="7" t="s">
        <v>853</v>
      </c>
      <c r="C473" s="54"/>
      <c r="D473" s="54"/>
      <c r="E473" s="21">
        <v>45455</v>
      </c>
      <c r="F473" s="73">
        <v>3171920</v>
      </c>
      <c r="G473" s="25" t="s">
        <v>1654</v>
      </c>
      <c r="H473" s="21">
        <v>45450</v>
      </c>
      <c r="I473" s="66" t="s">
        <v>51</v>
      </c>
      <c r="J473" s="66" t="s">
        <v>51</v>
      </c>
      <c r="K473" s="62" t="s">
        <v>57</v>
      </c>
      <c r="L473" s="62" t="s">
        <v>57</v>
      </c>
      <c r="M473" s="21">
        <v>45455</v>
      </c>
      <c r="N473" s="62" t="s">
        <v>57</v>
      </c>
      <c r="O473" s="62" t="s">
        <v>57</v>
      </c>
      <c r="P473" s="55"/>
    </row>
    <row r="474" spans="1:16" ht="27.75" customHeight="1">
      <c r="A474" s="41" t="s">
        <v>1260</v>
      </c>
      <c r="B474" s="7" t="s">
        <v>853</v>
      </c>
      <c r="C474" s="54"/>
      <c r="D474" s="54"/>
      <c r="E474" s="21">
        <v>45455</v>
      </c>
      <c r="F474" s="62" t="s">
        <v>57</v>
      </c>
      <c r="G474" s="62" t="s">
        <v>57</v>
      </c>
      <c r="H474" s="62" t="s">
        <v>57</v>
      </c>
      <c r="I474" s="62" t="s">
        <v>57</v>
      </c>
      <c r="J474" s="62" t="s">
        <v>57</v>
      </c>
      <c r="K474" s="62" t="s">
        <v>57</v>
      </c>
      <c r="L474" s="62" t="s">
        <v>57</v>
      </c>
      <c r="M474" s="21">
        <v>45455</v>
      </c>
      <c r="N474" s="21">
        <v>45481</v>
      </c>
      <c r="O474" s="21">
        <v>45481</v>
      </c>
      <c r="P474" s="55"/>
    </row>
    <row r="475" spans="1:16" ht="27.75" customHeight="1">
      <c r="A475" s="41" t="s">
        <v>1258</v>
      </c>
      <c r="B475" s="7" t="s">
        <v>260</v>
      </c>
      <c r="C475" s="54"/>
      <c r="D475" s="54"/>
      <c r="E475" s="21">
        <v>45455</v>
      </c>
      <c r="F475" s="73">
        <v>4259256</v>
      </c>
      <c r="G475" s="25" t="s">
        <v>1655</v>
      </c>
      <c r="H475" s="21">
        <v>45450</v>
      </c>
      <c r="I475" s="25" t="s">
        <v>1656</v>
      </c>
      <c r="J475" s="21">
        <v>45456</v>
      </c>
      <c r="K475" s="62" t="s">
        <v>57</v>
      </c>
      <c r="L475" s="62" t="s">
        <v>57</v>
      </c>
      <c r="M475" s="21">
        <v>45456</v>
      </c>
      <c r="N475" s="62" t="s">
        <v>57</v>
      </c>
      <c r="O475" s="62" t="s">
        <v>57</v>
      </c>
      <c r="P475" s="55"/>
    </row>
    <row r="476" spans="1:16" ht="27.75" customHeight="1">
      <c r="A476" s="41" t="s">
        <v>1260</v>
      </c>
      <c r="B476" s="7" t="s">
        <v>260</v>
      </c>
      <c r="C476" s="54"/>
      <c r="D476" s="54"/>
      <c r="E476" s="21">
        <v>45455</v>
      </c>
      <c r="F476" s="62" t="s">
        <v>57</v>
      </c>
      <c r="G476" s="62" t="s">
        <v>57</v>
      </c>
      <c r="H476" s="62" t="s">
        <v>57</v>
      </c>
      <c r="I476" s="62" t="s">
        <v>57</v>
      </c>
      <c r="J476" s="62" t="s">
        <v>57</v>
      </c>
      <c r="K476" s="62" t="s">
        <v>57</v>
      </c>
      <c r="L476" s="62" t="s">
        <v>57</v>
      </c>
      <c r="M476" s="21">
        <v>45456</v>
      </c>
      <c r="N476" s="21">
        <v>45488</v>
      </c>
      <c r="O476" s="21">
        <v>45488</v>
      </c>
      <c r="P476" s="55"/>
    </row>
    <row r="477" spans="1:16" ht="27.75" customHeight="1">
      <c r="A477" s="41" t="s">
        <v>1258</v>
      </c>
      <c r="B477" s="7" t="s">
        <v>922</v>
      </c>
      <c r="C477" s="54"/>
      <c r="D477" s="54"/>
      <c r="E477" s="21">
        <v>45460</v>
      </c>
      <c r="F477" s="73">
        <v>7612608</v>
      </c>
      <c r="G477" s="25" t="s">
        <v>962</v>
      </c>
      <c r="H477" s="21">
        <v>45447</v>
      </c>
      <c r="I477" s="66" t="s">
        <v>51</v>
      </c>
      <c r="J477" s="66" t="s">
        <v>51</v>
      </c>
      <c r="K477" s="62" t="s">
        <v>57</v>
      </c>
      <c r="L477" s="62" t="s">
        <v>57</v>
      </c>
      <c r="M477" s="21">
        <v>45461</v>
      </c>
      <c r="N477" s="62" t="s">
        <v>57</v>
      </c>
      <c r="O477" s="62" t="s">
        <v>57</v>
      </c>
      <c r="P477" s="55"/>
    </row>
    <row r="478" spans="1:16" ht="27.75" customHeight="1">
      <c r="A478" s="41" t="s">
        <v>1260</v>
      </c>
      <c r="B478" s="7" t="s">
        <v>922</v>
      </c>
      <c r="C478" s="54"/>
      <c r="D478" s="54"/>
      <c r="E478" s="21">
        <v>45460</v>
      </c>
      <c r="F478" s="62" t="s">
        <v>57</v>
      </c>
      <c r="G478" s="62" t="s">
        <v>57</v>
      </c>
      <c r="H478" s="62" t="s">
        <v>57</v>
      </c>
      <c r="I478" s="62" t="s">
        <v>57</v>
      </c>
      <c r="J478" s="62" t="s">
        <v>57</v>
      </c>
      <c r="K478" s="62" t="s">
        <v>57</v>
      </c>
      <c r="L478" s="62" t="s">
        <v>57</v>
      </c>
      <c r="M478" s="21">
        <v>45461</v>
      </c>
      <c r="N478" s="21">
        <v>45525</v>
      </c>
      <c r="O478" s="21">
        <v>45525</v>
      </c>
      <c r="P478" s="55"/>
    </row>
    <row r="479" spans="1:16" ht="27.75" customHeight="1">
      <c r="A479" s="41" t="s">
        <v>1258</v>
      </c>
      <c r="B479" s="7" t="s">
        <v>834</v>
      </c>
      <c r="C479" s="54"/>
      <c r="D479" s="54"/>
      <c r="E479" s="21">
        <v>45456</v>
      </c>
      <c r="F479" s="73">
        <v>2378618</v>
      </c>
      <c r="G479" s="25" t="s">
        <v>1657</v>
      </c>
      <c r="H479" s="21">
        <v>45455</v>
      </c>
      <c r="I479" s="62" t="s">
        <v>1658</v>
      </c>
      <c r="J479" s="21">
        <v>45456</v>
      </c>
      <c r="K479" s="62" t="s">
        <v>57</v>
      </c>
      <c r="L479" s="62" t="s">
        <v>57</v>
      </c>
      <c r="M479" s="21">
        <v>45456</v>
      </c>
      <c r="N479" s="62" t="s">
        <v>57</v>
      </c>
      <c r="O479" s="62" t="s">
        <v>57</v>
      </c>
      <c r="P479" s="55"/>
    </row>
    <row r="480" spans="1:16" ht="27.75" customHeight="1">
      <c r="A480" s="41" t="s">
        <v>1260</v>
      </c>
      <c r="B480" s="7" t="s">
        <v>834</v>
      </c>
      <c r="C480" s="54"/>
      <c r="D480" s="54"/>
      <c r="E480" s="21">
        <v>45456</v>
      </c>
      <c r="F480" s="62" t="s">
        <v>57</v>
      </c>
      <c r="G480" s="62" t="s">
        <v>57</v>
      </c>
      <c r="H480" s="62" t="s">
        <v>57</v>
      </c>
      <c r="I480" s="62" t="s">
        <v>57</v>
      </c>
      <c r="J480" s="62" t="s">
        <v>57</v>
      </c>
      <c r="K480" s="62" t="s">
        <v>57</v>
      </c>
      <c r="L480" s="62" t="s">
        <v>57</v>
      </c>
      <c r="M480" s="21">
        <v>45456</v>
      </c>
      <c r="N480" s="21">
        <v>45481</v>
      </c>
      <c r="O480" s="21">
        <v>45481</v>
      </c>
      <c r="P480" s="55"/>
    </row>
    <row r="481" spans="1:16" ht="27.75" customHeight="1">
      <c r="A481" s="41" t="s">
        <v>1258</v>
      </c>
      <c r="B481" s="7" t="s">
        <v>188</v>
      </c>
      <c r="C481" s="54"/>
      <c r="D481" s="54"/>
      <c r="E481" s="21">
        <v>45461</v>
      </c>
      <c r="F481" s="73">
        <v>13788234</v>
      </c>
      <c r="G481" s="25" t="s">
        <v>1659</v>
      </c>
      <c r="H481" s="21">
        <v>45404</v>
      </c>
      <c r="I481" s="66" t="s">
        <v>51</v>
      </c>
      <c r="J481" s="66" t="s">
        <v>51</v>
      </c>
      <c r="K481" s="62" t="s">
        <v>57</v>
      </c>
      <c r="L481" s="62" t="s">
        <v>57</v>
      </c>
      <c r="M481" s="21">
        <v>45461</v>
      </c>
      <c r="N481" s="62" t="s">
        <v>57</v>
      </c>
      <c r="O481" s="62" t="s">
        <v>57</v>
      </c>
      <c r="P481" s="55"/>
    </row>
    <row r="482" spans="1:16" ht="27.75" customHeight="1">
      <c r="A482" s="41" t="s">
        <v>1260</v>
      </c>
      <c r="B482" s="7" t="s">
        <v>188</v>
      </c>
      <c r="C482" s="54"/>
      <c r="D482" s="54"/>
      <c r="E482" s="21">
        <v>45461</v>
      </c>
      <c r="F482" s="62" t="s">
        <v>57</v>
      </c>
      <c r="G482" s="62" t="s">
        <v>57</v>
      </c>
      <c r="H482" s="62" t="s">
        <v>57</v>
      </c>
      <c r="I482" s="62" t="s">
        <v>57</v>
      </c>
      <c r="J482" s="62" t="s">
        <v>57</v>
      </c>
      <c r="K482" s="62" t="s">
        <v>57</v>
      </c>
      <c r="L482" s="62" t="s">
        <v>57</v>
      </c>
      <c r="M482" s="21">
        <v>45461</v>
      </c>
      <c r="N482" s="21">
        <v>45527</v>
      </c>
      <c r="O482" s="21">
        <v>45527</v>
      </c>
      <c r="P482" s="55"/>
    </row>
    <row r="483" spans="1:16" ht="27.75" customHeight="1">
      <c r="A483" s="41" t="s">
        <v>1258</v>
      </c>
      <c r="B483" s="7" t="s">
        <v>283</v>
      </c>
      <c r="C483" s="54"/>
      <c r="D483" s="54"/>
      <c r="E483" s="21">
        <v>45457</v>
      </c>
      <c r="F483" s="73">
        <v>4259256</v>
      </c>
      <c r="G483" s="25" t="s">
        <v>1660</v>
      </c>
      <c r="H483" s="21">
        <v>45455</v>
      </c>
      <c r="I483" s="25" t="s">
        <v>1661</v>
      </c>
      <c r="J483" s="21">
        <v>45457</v>
      </c>
      <c r="K483" s="62" t="s">
        <v>57</v>
      </c>
      <c r="L483" s="62" t="s">
        <v>57</v>
      </c>
      <c r="M483" s="21">
        <v>45457</v>
      </c>
      <c r="N483" s="62" t="s">
        <v>57</v>
      </c>
      <c r="O483" s="62" t="s">
        <v>57</v>
      </c>
      <c r="P483" s="55"/>
    </row>
    <row r="484" spans="1:16" ht="27.75" customHeight="1">
      <c r="A484" s="41" t="s">
        <v>1260</v>
      </c>
      <c r="B484" s="7" t="s">
        <v>283</v>
      </c>
      <c r="C484" s="54"/>
      <c r="D484" s="54"/>
      <c r="E484" s="21">
        <v>45457</v>
      </c>
      <c r="F484" s="62" t="s">
        <v>57</v>
      </c>
      <c r="G484" s="62" t="s">
        <v>57</v>
      </c>
      <c r="H484" s="62" t="s">
        <v>57</v>
      </c>
      <c r="I484" s="62" t="s">
        <v>57</v>
      </c>
      <c r="J484" s="62" t="s">
        <v>57</v>
      </c>
      <c r="K484" s="62" t="s">
        <v>57</v>
      </c>
      <c r="L484" s="62" t="s">
        <v>57</v>
      </c>
      <c r="M484" s="21">
        <v>45457</v>
      </c>
      <c r="N484" s="21">
        <v>45488</v>
      </c>
      <c r="O484" s="21">
        <v>45488</v>
      </c>
      <c r="P484" s="55"/>
    </row>
    <row r="485" spans="1:16" ht="27.75" customHeight="1">
      <c r="A485" s="41" t="s">
        <v>1258</v>
      </c>
      <c r="B485" s="7" t="s">
        <v>223</v>
      </c>
      <c r="C485" s="54"/>
      <c r="D485" s="54"/>
      <c r="E485" s="21">
        <v>45457</v>
      </c>
      <c r="F485" s="73">
        <v>6894117</v>
      </c>
      <c r="G485" s="25" t="s">
        <v>1662</v>
      </c>
      <c r="H485" s="21">
        <v>45455</v>
      </c>
      <c r="I485" s="25" t="s">
        <v>1663</v>
      </c>
      <c r="J485" s="21">
        <v>45457</v>
      </c>
      <c r="K485" s="62" t="s">
        <v>57</v>
      </c>
      <c r="L485" s="62" t="s">
        <v>57</v>
      </c>
      <c r="M485" s="21">
        <v>45457</v>
      </c>
      <c r="N485" s="62" t="s">
        <v>57</v>
      </c>
      <c r="O485" s="62" t="s">
        <v>57</v>
      </c>
      <c r="P485" s="55"/>
    </row>
    <row r="486" spans="1:16" ht="27.75" customHeight="1">
      <c r="A486" s="41" t="s">
        <v>1260</v>
      </c>
      <c r="B486" s="7" t="s">
        <v>223</v>
      </c>
      <c r="C486" s="54"/>
      <c r="D486" s="54"/>
      <c r="E486" s="21">
        <v>45457</v>
      </c>
      <c r="F486" s="62" t="s">
        <v>57</v>
      </c>
      <c r="G486" s="62" t="s">
        <v>57</v>
      </c>
      <c r="H486" s="62" t="s">
        <v>57</v>
      </c>
      <c r="I486" s="62" t="s">
        <v>57</v>
      </c>
      <c r="J486" s="62" t="s">
        <v>57</v>
      </c>
      <c r="K486" s="62" t="s">
        <v>57</v>
      </c>
      <c r="L486" s="62" t="s">
        <v>57</v>
      </c>
      <c r="M486" s="21">
        <v>45457</v>
      </c>
      <c r="N486" s="21">
        <v>45487</v>
      </c>
      <c r="O486" s="21">
        <v>45487</v>
      </c>
      <c r="P486" s="55"/>
    </row>
    <row r="487" spans="1:16" ht="27.75" customHeight="1">
      <c r="A487" s="41" t="s">
        <v>1258</v>
      </c>
      <c r="B487" s="7" t="s">
        <v>287</v>
      </c>
      <c r="C487" s="54"/>
      <c r="D487" s="54"/>
      <c r="E487" s="21">
        <v>45457</v>
      </c>
      <c r="F487" s="73">
        <v>2549901</v>
      </c>
      <c r="G487" s="25" t="s">
        <v>1664</v>
      </c>
      <c r="H487" s="21">
        <v>45455</v>
      </c>
      <c r="I487" s="25" t="s">
        <v>1665</v>
      </c>
      <c r="J487" s="21">
        <v>45457</v>
      </c>
      <c r="K487" s="62" t="s">
        <v>57</v>
      </c>
      <c r="L487" s="62" t="s">
        <v>57</v>
      </c>
      <c r="M487" s="21">
        <v>45457</v>
      </c>
      <c r="N487" s="62" t="s">
        <v>57</v>
      </c>
      <c r="O487" s="62" t="s">
        <v>57</v>
      </c>
      <c r="P487" s="55"/>
    </row>
    <row r="488" spans="1:16" ht="27.75" customHeight="1">
      <c r="A488" s="41" t="s">
        <v>1260</v>
      </c>
      <c r="B488" s="7" t="s">
        <v>287</v>
      </c>
      <c r="C488" s="54"/>
      <c r="D488" s="54"/>
      <c r="E488" s="21">
        <v>45457</v>
      </c>
      <c r="F488" s="62" t="s">
        <v>57</v>
      </c>
      <c r="G488" s="62" t="s">
        <v>57</v>
      </c>
      <c r="H488" s="62" t="s">
        <v>57</v>
      </c>
      <c r="I488" s="62" t="s">
        <v>57</v>
      </c>
      <c r="J488" s="62" t="s">
        <v>57</v>
      </c>
      <c r="K488" s="62" t="s">
        <v>57</v>
      </c>
      <c r="L488" s="62" t="s">
        <v>57</v>
      </c>
      <c r="M488" s="21">
        <v>45457</v>
      </c>
      <c r="N488" s="21">
        <v>45489</v>
      </c>
      <c r="O488" s="21">
        <v>45489</v>
      </c>
      <c r="P488" s="55"/>
    </row>
    <row r="489" spans="1:16" ht="27.75" customHeight="1">
      <c r="A489" s="41" t="s">
        <v>1258</v>
      </c>
      <c r="B489" s="7" t="s">
        <v>914</v>
      </c>
      <c r="C489" s="54"/>
      <c r="D489" s="54"/>
      <c r="E489" s="21">
        <v>45461</v>
      </c>
      <c r="F489" s="73">
        <v>9035578</v>
      </c>
      <c r="G489" s="25" t="s">
        <v>1004</v>
      </c>
      <c r="H489" s="21">
        <v>45455</v>
      </c>
      <c r="I489" s="25" t="s">
        <v>1666</v>
      </c>
      <c r="J489" s="21">
        <v>45463</v>
      </c>
      <c r="K489" s="62" t="s">
        <v>57</v>
      </c>
      <c r="L489" s="62" t="s">
        <v>57</v>
      </c>
      <c r="M489" s="21">
        <v>45463</v>
      </c>
      <c r="N489" s="62" t="s">
        <v>57</v>
      </c>
      <c r="O489" s="62" t="s">
        <v>57</v>
      </c>
      <c r="P489" s="55"/>
    </row>
    <row r="490" spans="1:16" ht="27.75" customHeight="1">
      <c r="A490" s="41" t="s">
        <v>1260</v>
      </c>
      <c r="B490" s="7" t="s">
        <v>914</v>
      </c>
      <c r="C490" s="54"/>
      <c r="D490" s="54"/>
      <c r="E490" s="21">
        <v>45461</v>
      </c>
      <c r="F490" s="62" t="s">
        <v>57</v>
      </c>
      <c r="G490" s="62" t="s">
        <v>57</v>
      </c>
      <c r="H490" s="62" t="s">
        <v>57</v>
      </c>
      <c r="I490" s="62" t="s">
        <v>57</v>
      </c>
      <c r="J490" s="62" t="s">
        <v>57</v>
      </c>
      <c r="K490" s="62" t="s">
        <v>57</v>
      </c>
      <c r="L490" s="62" t="s">
        <v>57</v>
      </c>
      <c r="M490" s="21">
        <v>45463</v>
      </c>
      <c r="N490" s="21">
        <v>45525</v>
      </c>
      <c r="O490" s="21">
        <v>45525</v>
      </c>
      <c r="P490" s="55"/>
    </row>
    <row r="491" spans="1:16" ht="27.75" customHeight="1">
      <c r="A491" s="41" t="s">
        <v>1258</v>
      </c>
      <c r="B491" s="7" t="s">
        <v>912</v>
      </c>
      <c r="C491" s="54"/>
      <c r="D491" s="54"/>
      <c r="E491" s="21">
        <v>45462</v>
      </c>
      <c r="F491" s="73">
        <v>11600000</v>
      </c>
      <c r="G491" s="25" t="s">
        <v>968</v>
      </c>
      <c r="H491" s="21">
        <v>45455</v>
      </c>
      <c r="I491" s="25" t="s">
        <v>1667</v>
      </c>
      <c r="J491" s="21">
        <v>45463</v>
      </c>
      <c r="K491" s="62" t="s">
        <v>57</v>
      </c>
      <c r="L491" s="62" t="s">
        <v>57</v>
      </c>
      <c r="M491" s="21">
        <v>45464</v>
      </c>
      <c r="N491" s="62" t="s">
        <v>57</v>
      </c>
      <c r="O491" s="62" t="s">
        <v>57</v>
      </c>
      <c r="P491" s="55"/>
    </row>
    <row r="492" spans="1:16" ht="27.75" customHeight="1">
      <c r="A492" s="41" t="s">
        <v>1260</v>
      </c>
      <c r="B492" s="7" t="s">
        <v>912</v>
      </c>
      <c r="C492" s="54"/>
      <c r="D492" s="54"/>
      <c r="E492" s="21">
        <v>45462</v>
      </c>
      <c r="F492" s="62" t="s">
        <v>57</v>
      </c>
      <c r="G492" s="62" t="s">
        <v>57</v>
      </c>
      <c r="H492" s="62" t="s">
        <v>57</v>
      </c>
      <c r="I492" s="62" t="s">
        <v>57</v>
      </c>
      <c r="J492" s="62" t="s">
        <v>57</v>
      </c>
      <c r="K492" s="62" t="s">
        <v>57</v>
      </c>
      <c r="L492" s="62" t="s">
        <v>57</v>
      </c>
      <c r="M492" s="21">
        <v>45464</v>
      </c>
      <c r="N492" s="21">
        <v>45525</v>
      </c>
      <c r="O492" s="21">
        <v>45525</v>
      </c>
      <c r="P492" s="55"/>
    </row>
    <row r="493" spans="1:16" ht="27.75" customHeight="1">
      <c r="A493" s="41" t="s">
        <v>1258</v>
      </c>
      <c r="B493" s="7" t="s">
        <v>704</v>
      </c>
      <c r="C493" s="54"/>
      <c r="D493" s="54"/>
      <c r="E493" s="21">
        <v>45460</v>
      </c>
      <c r="F493" s="73">
        <v>11600000</v>
      </c>
      <c r="G493" s="25" t="s">
        <v>1020</v>
      </c>
      <c r="H493" s="21">
        <v>45455</v>
      </c>
      <c r="I493" s="25" t="s">
        <v>1668</v>
      </c>
      <c r="J493" s="21">
        <v>45461</v>
      </c>
      <c r="K493" s="62" t="s">
        <v>57</v>
      </c>
      <c r="L493" s="62" t="s">
        <v>57</v>
      </c>
      <c r="M493" s="21">
        <v>45461</v>
      </c>
      <c r="N493" s="62" t="s">
        <v>57</v>
      </c>
      <c r="O493" s="62" t="s">
        <v>57</v>
      </c>
      <c r="P493" s="55"/>
    </row>
    <row r="494" spans="1:16" ht="27.75" customHeight="1">
      <c r="A494" s="41" t="s">
        <v>1260</v>
      </c>
      <c r="B494" s="7" t="s">
        <v>704</v>
      </c>
      <c r="C494" s="54"/>
      <c r="D494" s="54"/>
      <c r="E494" s="21">
        <v>45460</v>
      </c>
      <c r="F494" s="62" t="s">
        <v>57</v>
      </c>
      <c r="G494" s="62" t="s">
        <v>57</v>
      </c>
      <c r="H494" s="62" t="s">
        <v>57</v>
      </c>
      <c r="I494" s="62" t="s">
        <v>57</v>
      </c>
      <c r="J494" s="62" t="s">
        <v>57</v>
      </c>
      <c r="K494" s="62" t="s">
        <v>57</v>
      </c>
      <c r="L494" s="62" t="s">
        <v>57</v>
      </c>
      <c r="M494" s="21">
        <v>45461</v>
      </c>
      <c r="N494" s="21">
        <v>45522</v>
      </c>
      <c r="O494" s="21">
        <v>45522</v>
      </c>
      <c r="P494" s="55"/>
    </row>
    <row r="495" spans="1:16" ht="27.75" customHeight="1">
      <c r="A495" s="41" t="s">
        <v>1258</v>
      </c>
      <c r="B495" s="7" t="s">
        <v>864</v>
      </c>
      <c r="C495" s="54"/>
      <c r="D495" s="54"/>
      <c r="E495" s="21">
        <v>45461</v>
      </c>
      <c r="F495" s="73">
        <v>3960000</v>
      </c>
      <c r="G495" s="25" t="s">
        <v>1669</v>
      </c>
      <c r="H495" s="21">
        <v>45457</v>
      </c>
      <c r="I495" s="62" t="s">
        <v>1670</v>
      </c>
      <c r="J495" s="21">
        <v>45461</v>
      </c>
      <c r="K495" s="62" t="s">
        <v>57</v>
      </c>
      <c r="L495" s="62" t="s">
        <v>57</v>
      </c>
      <c r="M495" s="21">
        <v>45461</v>
      </c>
      <c r="N495" s="62" t="s">
        <v>57</v>
      </c>
      <c r="O495" s="62" t="s">
        <v>57</v>
      </c>
      <c r="P495" s="55"/>
    </row>
    <row r="496" spans="1:16" ht="27.75" customHeight="1">
      <c r="A496" s="41" t="s">
        <v>1260</v>
      </c>
      <c r="B496" s="7" t="s">
        <v>864</v>
      </c>
      <c r="C496" s="54"/>
      <c r="D496" s="54"/>
      <c r="E496" s="21">
        <v>45461</v>
      </c>
      <c r="F496" s="62" t="s">
        <v>57</v>
      </c>
      <c r="G496" s="62" t="s">
        <v>57</v>
      </c>
      <c r="H496" s="62" t="s">
        <v>57</v>
      </c>
      <c r="I496" s="62" t="s">
        <v>57</v>
      </c>
      <c r="J496" s="62" t="s">
        <v>57</v>
      </c>
      <c r="K496" s="62" t="s">
        <v>57</v>
      </c>
      <c r="L496" s="62" t="s">
        <v>57</v>
      </c>
      <c r="M496" s="21">
        <v>45461</v>
      </c>
      <c r="N496" s="21">
        <v>45488</v>
      </c>
      <c r="O496" s="21">
        <v>45488</v>
      </c>
      <c r="P496" s="55"/>
    </row>
    <row r="497" spans="1:16" ht="27.75" customHeight="1">
      <c r="A497" s="41" t="s">
        <v>1258</v>
      </c>
      <c r="B497" s="7" t="s">
        <v>900</v>
      </c>
      <c r="C497" s="54"/>
      <c r="D497" s="54"/>
      <c r="E497" s="21">
        <v>45461</v>
      </c>
      <c r="F497" s="73">
        <v>2124918</v>
      </c>
      <c r="G497" s="25" t="s">
        <v>1671</v>
      </c>
      <c r="H497" s="21">
        <v>45457</v>
      </c>
      <c r="I497" s="25" t="s">
        <v>1672</v>
      </c>
      <c r="J497" s="21">
        <v>45461</v>
      </c>
      <c r="K497" s="62" t="s">
        <v>57</v>
      </c>
      <c r="L497" s="62" t="s">
        <v>57</v>
      </c>
      <c r="M497" s="21">
        <v>45462</v>
      </c>
      <c r="N497" s="62" t="s">
        <v>57</v>
      </c>
      <c r="O497" s="62" t="s">
        <v>57</v>
      </c>
      <c r="P497" s="55"/>
    </row>
    <row r="498" spans="1:16" ht="27.75" customHeight="1">
      <c r="A498" s="41" t="s">
        <v>1260</v>
      </c>
      <c r="B498" s="7" t="s">
        <v>900</v>
      </c>
      <c r="C498" s="54"/>
      <c r="D498" s="54"/>
      <c r="E498" s="21">
        <v>45461</v>
      </c>
      <c r="F498" s="62" t="s">
        <v>57</v>
      </c>
      <c r="G498" s="62" t="s">
        <v>57</v>
      </c>
      <c r="H498" s="62" t="s">
        <v>57</v>
      </c>
      <c r="I498" s="62" t="s">
        <v>57</v>
      </c>
      <c r="J498" s="62" t="s">
        <v>57</v>
      </c>
      <c r="K498" s="62" t="s">
        <v>57</v>
      </c>
      <c r="L498" s="62" t="s">
        <v>57</v>
      </c>
      <c r="M498" s="21">
        <v>45462</v>
      </c>
      <c r="N498" s="21">
        <v>45488</v>
      </c>
      <c r="O498" s="21">
        <v>45488</v>
      </c>
      <c r="P498" s="55"/>
    </row>
    <row r="499" spans="1:16" ht="27.75" customHeight="1">
      <c r="A499" s="41" t="s">
        <v>1258</v>
      </c>
      <c r="B499" s="7" t="s">
        <v>820</v>
      </c>
      <c r="C499" s="54"/>
      <c r="D499" s="54"/>
      <c r="E499" s="21">
        <v>45460</v>
      </c>
      <c r="F499" s="73">
        <v>11600000</v>
      </c>
      <c r="G499" s="25" t="s">
        <v>1673</v>
      </c>
      <c r="H499" s="21">
        <v>45455</v>
      </c>
      <c r="I499" s="25" t="s">
        <v>1674</v>
      </c>
      <c r="J499" s="21">
        <v>45461</v>
      </c>
      <c r="K499" s="62" t="s">
        <v>57</v>
      </c>
      <c r="L499" s="62" t="s">
        <v>57</v>
      </c>
      <c r="M499" s="21">
        <v>45461</v>
      </c>
      <c r="N499" s="62" t="s">
        <v>57</v>
      </c>
      <c r="O499" s="62" t="s">
        <v>57</v>
      </c>
      <c r="P499" s="55"/>
    </row>
    <row r="500" spans="1:16" ht="27.75" customHeight="1">
      <c r="A500" s="41" t="s">
        <v>1260</v>
      </c>
      <c r="B500" s="7" t="s">
        <v>820</v>
      </c>
      <c r="C500" s="54"/>
      <c r="D500" s="54"/>
      <c r="E500" s="21">
        <v>45460</v>
      </c>
      <c r="F500" s="62" t="s">
        <v>57</v>
      </c>
      <c r="G500" s="62" t="s">
        <v>57</v>
      </c>
      <c r="H500" s="62" t="s">
        <v>57</v>
      </c>
      <c r="I500" s="62" t="s">
        <v>57</v>
      </c>
      <c r="J500" s="62" t="s">
        <v>57</v>
      </c>
      <c r="K500" s="62" t="s">
        <v>57</v>
      </c>
      <c r="L500" s="62" t="s">
        <v>57</v>
      </c>
      <c r="M500" s="21">
        <v>45461</v>
      </c>
      <c r="N500" s="21">
        <v>45522</v>
      </c>
      <c r="O500" s="21">
        <v>45522</v>
      </c>
      <c r="P500" s="55"/>
    </row>
    <row r="501" spans="1:16" ht="27.75" customHeight="1">
      <c r="A501" s="41" t="s">
        <v>1258</v>
      </c>
      <c r="B501" s="7" t="s">
        <v>486</v>
      </c>
      <c r="C501" s="54"/>
      <c r="D501" s="54"/>
      <c r="E501" s="21">
        <v>45463</v>
      </c>
      <c r="F501" s="73">
        <v>2352656</v>
      </c>
      <c r="G501" s="25" t="s">
        <v>1675</v>
      </c>
      <c r="H501" s="21">
        <v>45460</v>
      </c>
      <c r="I501" s="66" t="s">
        <v>51</v>
      </c>
      <c r="J501" s="66" t="s">
        <v>51</v>
      </c>
      <c r="K501" s="62" t="s">
        <v>57</v>
      </c>
      <c r="L501" s="62" t="s">
        <v>57</v>
      </c>
      <c r="M501" s="21">
        <v>45467</v>
      </c>
      <c r="N501" s="62" t="s">
        <v>57</v>
      </c>
      <c r="O501" s="62" t="s">
        <v>57</v>
      </c>
      <c r="P501" s="55"/>
    </row>
    <row r="502" spans="1:16" ht="27.75" customHeight="1">
      <c r="A502" s="41" t="s">
        <v>1260</v>
      </c>
      <c r="B502" s="7" t="s">
        <v>486</v>
      </c>
      <c r="C502" s="54"/>
      <c r="D502" s="54"/>
      <c r="E502" s="21">
        <v>45463</v>
      </c>
      <c r="F502" s="62" t="s">
        <v>57</v>
      </c>
      <c r="G502" s="62" t="s">
        <v>57</v>
      </c>
      <c r="H502" s="62" t="s">
        <v>57</v>
      </c>
      <c r="I502" s="62" t="s">
        <v>57</v>
      </c>
      <c r="J502" s="62" t="s">
        <v>57</v>
      </c>
      <c r="K502" s="62" t="s">
        <v>57</v>
      </c>
      <c r="L502" s="62" t="s">
        <v>57</v>
      </c>
      <c r="M502" s="21">
        <v>45467</v>
      </c>
      <c r="N502" s="21">
        <v>45497</v>
      </c>
      <c r="O502" s="21">
        <v>45497</v>
      </c>
      <c r="P502" s="55"/>
    </row>
    <row r="503" spans="1:16" ht="27.75" customHeight="1">
      <c r="A503" s="41" t="s">
        <v>1258</v>
      </c>
      <c r="B503" s="7" t="s">
        <v>903</v>
      </c>
      <c r="C503" s="54"/>
      <c r="D503" s="54"/>
      <c r="E503" s="21">
        <v>45462</v>
      </c>
      <c r="F503" s="73">
        <v>11200000</v>
      </c>
      <c r="G503" s="25" t="s">
        <v>1676</v>
      </c>
      <c r="H503" s="21">
        <v>45447</v>
      </c>
      <c r="I503" s="25" t="s">
        <v>1677</v>
      </c>
      <c r="J503" s="21">
        <v>45463</v>
      </c>
      <c r="K503" s="62" t="s">
        <v>57</v>
      </c>
      <c r="L503" s="62" t="s">
        <v>57</v>
      </c>
      <c r="M503" s="21">
        <v>45463</v>
      </c>
      <c r="N503" s="62" t="s">
        <v>57</v>
      </c>
      <c r="O503" s="62" t="s">
        <v>57</v>
      </c>
      <c r="P503" s="55"/>
    </row>
    <row r="504" spans="1:16" ht="27.75" customHeight="1">
      <c r="A504" s="41" t="s">
        <v>1260</v>
      </c>
      <c r="B504" s="7" t="s">
        <v>903</v>
      </c>
      <c r="C504" s="54"/>
      <c r="D504" s="54"/>
      <c r="E504" s="21">
        <v>45462</v>
      </c>
      <c r="F504" s="62" t="s">
        <v>57</v>
      </c>
      <c r="G504" s="62" t="s">
        <v>57</v>
      </c>
      <c r="H504" s="62" t="s">
        <v>57</v>
      </c>
      <c r="I504" s="62" t="s">
        <v>57</v>
      </c>
      <c r="J504" s="62" t="s">
        <v>57</v>
      </c>
      <c r="K504" s="62" t="s">
        <v>57</v>
      </c>
      <c r="L504" s="62" t="s">
        <v>57</v>
      </c>
      <c r="M504" s="21">
        <v>45463</v>
      </c>
      <c r="N504" s="21">
        <v>45524</v>
      </c>
      <c r="O504" s="21">
        <v>45524</v>
      </c>
      <c r="P504" s="55"/>
    </row>
    <row r="505" spans="1:16" ht="27.75" customHeight="1">
      <c r="A505" s="41" t="s">
        <v>1263</v>
      </c>
      <c r="B505" s="7" t="s">
        <v>903</v>
      </c>
      <c r="C505" s="54"/>
      <c r="D505" s="54"/>
      <c r="E505" s="21">
        <v>45462</v>
      </c>
      <c r="F505" s="62" t="s">
        <v>57</v>
      </c>
      <c r="G505" s="62" t="s">
        <v>57</v>
      </c>
      <c r="H505" s="62" t="s">
        <v>57</v>
      </c>
      <c r="I505" s="62" t="s">
        <v>57</v>
      </c>
      <c r="J505" s="62" t="s">
        <v>57</v>
      </c>
      <c r="K505" s="62" t="s">
        <v>57</v>
      </c>
      <c r="L505" s="62" t="s">
        <v>57</v>
      </c>
      <c r="M505" s="21">
        <v>45463</v>
      </c>
      <c r="N505" s="62" t="s">
        <v>57</v>
      </c>
      <c r="O505" s="62" t="s">
        <v>57</v>
      </c>
      <c r="P505" s="55"/>
    </row>
    <row r="506" spans="1:16" ht="27.75" customHeight="1">
      <c r="A506" s="41" t="s">
        <v>1258</v>
      </c>
      <c r="B506" s="7" t="s">
        <v>243</v>
      </c>
      <c r="C506" s="54"/>
      <c r="D506" s="54"/>
      <c r="E506" s="21">
        <v>45467</v>
      </c>
      <c r="F506" s="73">
        <v>100000000</v>
      </c>
      <c r="G506" s="25" t="s">
        <v>1678</v>
      </c>
      <c r="H506" s="21">
        <v>45456</v>
      </c>
      <c r="I506" s="62" t="s">
        <v>57</v>
      </c>
      <c r="J506" s="62" t="s">
        <v>57</v>
      </c>
      <c r="K506" s="66" t="s">
        <v>51</v>
      </c>
      <c r="L506" s="66" t="s">
        <v>51</v>
      </c>
      <c r="M506" s="21">
        <v>45468</v>
      </c>
      <c r="N506" s="62" t="s">
        <v>57</v>
      </c>
      <c r="O506" s="62" t="s">
        <v>57</v>
      </c>
      <c r="P506" s="55"/>
    </row>
    <row r="507" spans="1:16" ht="27.75" customHeight="1">
      <c r="A507" s="41" t="s">
        <v>1258</v>
      </c>
      <c r="B507" s="7" t="s">
        <v>434</v>
      </c>
      <c r="C507" s="54"/>
      <c r="D507" s="54"/>
      <c r="E507" s="21">
        <v>45463</v>
      </c>
      <c r="F507" s="73">
        <v>6894117</v>
      </c>
      <c r="G507" s="25" t="s">
        <v>1679</v>
      </c>
      <c r="H507" s="21">
        <v>45457</v>
      </c>
      <c r="I507" s="25" t="s">
        <v>1680</v>
      </c>
      <c r="J507" s="21">
        <v>45464</v>
      </c>
      <c r="K507" s="62" t="s">
        <v>57</v>
      </c>
      <c r="L507" s="62" t="s">
        <v>57</v>
      </c>
      <c r="M507" s="21">
        <v>45464</v>
      </c>
      <c r="N507" s="62" t="s">
        <v>57</v>
      </c>
      <c r="O507" s="62" t="s">
        <v>57</v>
      </c>
      <c r="P507" s="55"/>
    </row>
    <row r="508" spans="1:16" ht="27.75" customHeight="1">
      <c r="A508" s="41" t="s">
        <v>1260</v>
      </c>
      <c r="B508" s="7" t="s">
        <v>434</v>
      </c>
      <c r="C508" s="54"/>
      <c r="D508" s="54"/>
      <c r="E508" s="21">
        <v>45463</v>
      </c>
      <c r="F508" s="62" t="s">
        <v>57</v>
      </c>
      <c r="G508" s="62" t="s">
        <v>57</v>
      </c>
      <c r="H508" s="62" t="s">
        <v>57</v>
      </c>
      <c r="I508" s="62" t="s">
        <v>57</v>
      </c>
      <c r="J508" s="62" t="s">
        <v>57</v>
      </c>
      <c r="K508" s="62" t="s">
        <v>57</v>
      </c>
      <c r="L508" s="62" t="s">
        <v>57</v>
      </c>
      <c r="M508" s="21">
        <v>45464</v>
      </c>
      <c r="N508" s="21">
        <v>45494</v>
      </c>
      <c r="O508" s="21">
        <v>45494</v>
      </c>
      <c r="P508" s="55"/>
    </row>
    <row r="509" spans="1:16" ht="27.75" customHeight="1">
      <c r="A509" s="41" t="s">
        <v>1258</v>
      </c>
      <c r="B509" s="7" t="s">
        <v>634</v>
      </c>
      <c r="C509" s="54"/>
      <c r="D509" s="54"/>
      <c r="E509" s="21">
        <v>45469</v>
      </c>
      <c r="F509" s="73">
        <v>2102462</v>
      </c>
      <c r="G509" s="25" t="s">
        <v>1681</v>
      </c>
      <c r="H509" s="21">
        <v>45460</v>
      </c>
      <c r="I509" s="66" t="s">
        <v>51</v>
      </c>
      <c r="J509" s="66" t="s">
        <v>51</v>
      </c>
      <c r="K509" s="62" t="s">
        <v>57</v>
      </c>
      <c r="L509" s="62" t="s">
        <v>57</v>
      </c>
      <c r="M509" s="21">
        <v>45469</v>
      </c>
      <c r="N509" s="62" t="s">
        <v>57</v>
      </c>
      <c r="O509" s="62" t="s">
        <v>57</v>
      </c>
      <c r="P509" s="55"/>
    </row>
    <row r="510" spans="1:16" ht="27.75" customHeight="1">
      <c r="A510" s="41" t="s">
        <v>1260</v>
      </c>
      <c r="B510" s="7" t="s">
        <v>634</v>
      </c>
      <c r="C510" s="54"/>
      <c r="D510" s="54"/>
      <c r="E510" s="21">
        <v>45469</v>
      </c>
      <c r="F510" s="62" t="s">
        <v>57</v>
      </c>
      <c r="G510" s="62" t="s">
        <v>57</v>
      </c>
      <c r="H510" s="62" t="s">
        <v>57</v>
      </c>
      <c r="I510" s="62" t="s">
        <v>57</v>
      </c>
      <c r="J510" s="62" t="s">
        <v>57</v>
      </c>
      <c r="K510" s="62" t="s">
        <v>57</v>
      </c>
      <c r="L510" s="62" t="s">
        <v>57</v>
      </c>
      <c r="M510" s="21">
        <v>45469</v>
      </c>
      <c r="N510" s="21">
        <v>45504</v>
      </c>
      <c r="O510" s="66" t="s">
        <v>51</v>
      </c>
      <c r="P510" s="55"/>
    </row>
    <row r="511" spans="1:16" ht="27.75" customHeight="1">
      <c r="A511" s="41" t="s">
        <v>1265</v>
      </c>
      <c r="B511" s="7" t="s">
        <v>130</v>
      </c>
      <c r="C511" s="54"/>
      <c r="D511" s="54"/>
      <c r="E511" s="21">
        <v>45475</v>
      </c>
      <c r="F511" s="62" t="s">
        <v>57</v>
      </c>
      <c r="G511" s="62" t="s">
        <v>57</v>
      </c>
      <c r="H511" s="62" t="s">
        <v>57</v>
      </c>
      <c r="I511" s="62" t="s">
        <v>57</v>
      </c>
      <c r="J511" s="62" t="s">
        <v>57</v>
      </c>
      <c r="K511" s="62" t="s">
        <v>57</v>
      </c>
      <c r="L511" s="62" t="s">
        <v>57</v>
      </c>
      <c r="M511" s="21">
        <v>45475</v>
      </c>
      <c r="N511" s="21">
        <v>45496</v>
      </c>
      <c r="O511" s="66" t="s">
        <v>51</v>
      </c>
      <c r="P511" s="55"/>
    </row>
    <row r="512" spans="1:16" ht="27.75" customHeight="1">
      <c r="A512" s="41"/>
      <c r="B512" s="7"/>
      <c r="C512" s="54"/>
      <c r="D512" s="54"/>
      <c r="E512" s="82"/>
      <c r="F512" s="73"/>
      <c r="G512" s="25"/>
      <c r="H512" s="82"/>
      <c r="I512" s="25"/>
      <c r="J512" s="82"/>
      <c r="K512" s="55"/>
      <c r="L512" s="82"/>
      <c r="M512" s="82"/>
      <c r="N512" s="82"/>
      <c r="O512" s="55"/>
      <c r="P512" s="55"/>
    </row>
    <row r="513" spans="1:16" ht="27.75" customHeight="1">
      <c r="A513" s="41"/>
      <c r="B513" s="54"/>
      <c r="C513" s="54"/>
      <c r="D513" s="54"/>
      <c r="E513" s="82"/>
      <c r="F513" s="73"/>
      <c r="G513" s="25"/>
      <c r="H513" s="82"/>
      <c r="I513" s="25"/>
      <c r="J513" s="82"/>
      <c r="K513" s="55"/>
      <c r="L513" s="82"/>
      <c r="M513" s="82"/>
      <c r="N513" s="82"/>
      <c r="O513" s="55"/>
      <c r="P513" s="55"/>
    </row>
    <row r="514" spans="1:16" ht="27.75" customHeight="1">
      <c r="A514" s="41"/>
      <c r="B514" s="54"/>
      <c r="C514" s="54"/>
      <c r="D514" s="54"/>
      <c r="E514" s="82"/>
      <c r="F514" s="73"/>
      <c r="G514" s="25"/>
      <c r="H514" s="82"/>
      <c r="I514" s="25"/>
      <c r="J514" s="82"/>
      <c r="K514" s="55"/>
      <c r="L514" s="82"/>
      <c r="M514" s="82"/>
      <c r="N514" s="82"/>
      <c r="O514" s="55"/>
      <c r="P514" s="55"/>
    </row>
    <row r="515" spans="1:16" ht="27.75" customHeight="1">
      <c r="A515" s="41"/>
      <c r="B515" s="54"/>
      <c r="C515" s="54"/>
      <c r="D515" s="54"/>
      <c r="E515" s="82"/>
      <c r="F515" s="73"/>
      <c r="G515" s="25"/>
      <c r="H515" s="82"/>
      <c r="I515" s="25"/>
      <c r="J515" s="82"/>
      <c r="K515" s="55"/>
      <c r="L515" s="82"/>
      <c r="M515" s="82"/>
      <c r="N515" s="82"/>
      <c r="O515" s="55"/>
      <c r="P515" s="55"/>
    </row>
    <row r="516" spans="1:16" ht="27.75" customHeight="1">
      <c r="A516" s="41"/>
      <c r="B516" s="54"/>
      <c r="C516" s="54"/>
      <c r="D516" s="54"/>
      <c r="E516" s="82"/>
      <c r="F516" s="73"/>
      <c r="G516" s="25"/>
      <c r="H516" s="82"/>
      <c r="I516" s="25"/>
      <c r="J516" s="82"/>
      <c r="K516" s="55"/>
      <c r="L516" s="82"/>
      <c r="M516" s="82"/>
      <c r="N516" s="82"/>
      <c r="O516" s="55"/>
      <c r="P516" s="55"/>
    </row>
    <row r="517" spans="1:16" ht="27.75" customHeight="1">
      <c r="A517" s="41"/>
      <c r="B517" s="54"/>
      <c r="C517" s="54"/>
      <c r="D517" s="54"/>
      <c r="E517" s="82"/>
      <c r="F517" s="73"/>
      <c r="G517" s="25"/>
      <c r="H517" s="82"/>
      <c r="I517" s="25"/>
      <c r="J517" s="82"/>
      <c r="K517" s="55"/>
      <c r="L517" s="82"/>
      <c r="M517" s="82"/>
      <c r="N517" s="82"/>
      <c r="O517" s="55"/>
      <c r="P517" s="55"/>
    </row>
    <row r="518" spans="1:16" ht="27.75" customHeight="1">
      <c r="A518" s="41"/>
      <c r="B518" s="54"/>
      <c r="C518" s="54"/>
      <c r="D518" s="54"/>
      <c r="E518" s="82"/>
      <c r="F518" s="73"/>
      <c r="G518" s="25"/>
      <c r="H518" s="82"/>
      <c r="I518" s="25"/>
      <c r="J518" s="82"/>
      <c r="K518" s="55"/>
      <c r="L518" s="82"/>
      <c r="M518" s="82"/>
      <c r="N518" s="82"/>
      <c r="O518" s="55"/>
      <c r="P518" s="55"/>
    </row>
    <row r="519" spans="1:16" ht="27.75" customHeight="1">
      <c r="A519" s="41"/>
      <c r="B519" s="54"/>
      <c r="C519" s="54"/>
      <c r="D519" s="54"/>
      <c r="E519" s="82"/>
      <c r="F519" s="73"/>
      <c r="G519" s="25"/>
      <c r="H519" s="82"/>
      <c r="I519" s="25"/>
      <c r="J519" s="82"/>
      <c r="K519" s="55"/>
      <c r="L519" s="82"/>
      <c r="M519" s="82"/>
      <c r="N519" s="82"/>
      <c r="O519" s="55"/>
      <c r="P519" s="55"/>
    </row>
    <row r="520" spans="1:16" ht="27.75" customHeight="1">
      <c r="A520" s="41"/>
      <c r="B520" s="54"/>
      <c r="C520" s="54"/>
      <c r="D520" s="54"/>
      <c r="E520" s="82"/>
      <c r="F520" s="73"/>
      <c r="G520" s="25"/>
      <c r="H520" s="82"/>
      <c r="I520" s="25"/>
      <c r="J520" s="82"/>
      <c r="K520" s="55"/>
      <c r="L520" s="82"/>
      <c r="M520" s="82"/>
      <c r="N520" s="82"/>
      <c r="O520" s="55"/>
      <c r="P520" s="55"/>
    </row>
    <row r="521" spans="1:16" ht="27.75" customHeight="1">
      <c r="A521" s="41"/>
      <c r="B521" s="54"/>
      <c r="C521" s="54"/>
      <c r="D521" s="54"/>
      <c r="E521" s="82"/>
      <c r="F521" s="73"/>
      <c r="G521" s="25"/>
      <c r="H521" s="82"/>
      <c r="I521" s="25"/>
      <c r="J521" s="82"/>
      <c r="K521" s="55"/>
      <c r="L521" s="82"/>
      <c r="M521" s="82"/>
      <c r="N521" s="82"/>
      <c r="O521" s="55"/>
      <c r="P521" s="55"/>
    </row>
    <row r="522" spans="1:16" ht="27.75" customHeight="1">
      <c r="A522" s="41"/>
      <c r="B522" s="54"/>
      <c r="C522" s="54"/>
      <c r="D522" s="54"/>
      <c r="E522" s="82"/>
      <c r="F522" s="73"/>
      <c r="G522" s="25"/>
      <c r="H522" s="82"/>
      <c r="I522" s="25"/>
      <c r="J522" s="82"/>
      <c r="K522" s="55"/>
      <c r="L522" s="82"/>
      <c r="M522" s="82"/>
      <c r="N522" s="82"/>
      <c r="O522" s="55"/>
      <c r="P522" s="55"/>
    </row>
    <row r="523" spans="1:16" ht="27.75" customHeight="1">
      <c r="A523" s="41"/>
      <c r="B523" s="54"/>
      <c r="C523" s="54"/>
      <c r="D523" s="54"/>
      <c r="E523" s="82"/>
      <c r="F523" s="73"/>
      <c r="G523" s="25"/>
      <c r="H523" s="82"/>
      <c r="I523" s="25"/>
      <c r="J523" s="82"/>
      <c r="K523" s="55"/>
      <c r="L523" s="82"/>
      <c r="M523" s="82"/>
      <c r="N523" s="82"/>
      <c r="O523" s="55"/>
      <c r="P523" s="55"/>
    </row>
    <row r="524" spans="1:16" ht="27.75" customHeight="1">
      <c r="A524" s="41"/>
      <c r="B524" s="54"/>
      <c r="C524" s="54"/>
      <c r="D524" s="54"/>
      <c r="E524" s="82"/>
      <c r="F524" s="73"/>
      <c r="G524" s="25"/>
      <c r="H524" s="82"/>
      <c r="I524" s="25"/>
      <c r="J524" s="82"/>
      <c r="K524" s="55"/>
      <c r="L524" s="82"/>
      <c r="M524" s="82"/>
      <c r="N524" s="82"/>
      <c r="O524" s="55"/>
      <c r="P524" s="55"/>
    </row>
    <row r="525" spans="1:16" ht="27.75" customHeight="1">
      <c r="A525" s="41"/>
      <c r="B525" s="54"/>
      <c r="C525" s="54"/>
      <c r="D525" s="54"/>
      <c r="E525" s="82"/>
      <c r="F525" s="73"/>
      <c r="G525" s="25"/>
      <c r="H525" s="82"/>
      <c r="I525" s="25"/>
      <c r="J525" s="82"/>
      <c r="K525" s="55"/>
      <c r="L525" s="82"/>
      <c r="M525" s="82"/>
      <c r="N525" s="82"/>
      <c r="O525" s="55"/>
      <c r="P525" s="55"/>
    </row>
    <row r="526" spans="1:16" ht="27.75" customHeight="1">
      <c r="A526" s="41"/>
      <c r="B526" s="54"/>
      <c r="C526" s="54"/>
      <c r="D526" s="54"/>
      <c r="E526" s="82"/>
      <c r="F526" s="73"/>
      <c r="G526" s="25"/>
      <c r="H526" s="82"/>
      <c r="I526" s="25"/>
      <c r="J526" s="82"/>
      <c r="K526" s="55"/>
      <c r="L526" s="82"/>
      <c r="M526" s="82"/>
      <c r="N526" s="82"/>
      <c r="O526" s="55"/>
      <c r="P526" s="55"/>
    </row>
    <row r="527" spans="1:16" ht="27.75" customHeight="1">
      <c r="A527" s="41"/>
      <c r="B527" s="54"/>
      <c r="C527" s="54"/>
      <c r="D527" s="54"/>
      <c r="E527" s="82"/>
      <c r="F527" s="73"/>
      <c r="G527" s="25"/>
      <c r="H527" s="82"/>
      <c r="I527" s="25"/>
      <c r="J527" s="82"/>
      <c r="K527" s="55"/>
      <c r="L527" s="82"/>
      <c r="M527" s="82"/>
      <c r="N527" s="82"/>
      <c r="O527" s="55"/>
      <c r="P527" s="55"/>
    </row>
    <row r="528" spans="1:16" ht="27.75" customHeight="1">
      <c r="A528" s="41"/>
      <c r="B528" s="54"/>
      <c r="C528" s="54"/>
      <c r="D528" s="54"/>
      <c r="E528" s="82"/>
      <c r="F528" s="55"/>
      <c r="G528" s="25"/>
      <c r="H528" s="82"/>
      <c r="I528" s="25"/>
      <c r="J528" s="82"/>
      <c r="K528" s="55"/>
      <c r="L528" s="82"/>
      <c r="M528" s="82"/>
      <c r="N528" s="82"/>
      <c r="O528" s="55"/>
      <c r="P528" s="55"/>
    </row>
    <row r="529" spans="1:16" ht="27.75" customHeight="1">
      <c r="A529" s="41"/>
      <c r="B529" s="54"/>
      <c r="C529" s="54"/>
      <c r="D529" s="54"/>
      <c r="E529" s="82"/>
      <c r="F529" s="55"/>
      <c r="G529" s="25"/>
      <c r="H529" s="82"/>
      <c r="I529" s="25"/>
      <c r="J529" s="82"/>
      <c r="K529" s="55"/>
      <c r="L529" s="82"/>
      <c r="M529" s="82"/>
      <c r="N529" s="82"/>
      <c r="O529" s="55"/>
      <c r="P529" s="55"/>
    </row>
    <row r="530" spans="1:16" ht="27.75" customHeight="1">
      <c r="A530" s="41"/>
      <c r="B530" s="54"/>
      <c r="C530" s="54"/>
      <c r="D530" s="54"/>
      <c r="E530" s="82"/>
      <c r="F530" s="55"/>
      <c r="G530" s="25"/>
      <c r="H530" s="82"/>
      <c r="I530" s="25"/>
      <c r="J530" s="82"/>
      <c r="K530" s="55"/>
      <c r="L530" s="82"/>
      <c r="M530" s="82"/>
      <c r="N530" s="82"/>
      <c r="O530" s="55"/>
      <c r="P530" s="55"/>
    </row>
    <row r="531" spans="1:16" ht="27.75" customHeight="1">
      <c r="A531" s="41"/>
      <c r="B531" s="54"/>
      <c r="C531" s="54"/>
      <c r="D531" s="54"/>
      <c r="E531" s="82"/>
      <c r="F531" s="55"/>
      <c r="G531" s="25"/>
      <c r="H531" s="82"/>
      <c r="I531" s="25"/>
      <c r="J531" s="82"/>
      <c r="K531" s="55"/>
      <c r="L531" s="82"/>
      <c r="M531" s="82"/>
      <c r="N531" s="82"/>
      <c r="O531" s="55"/>
      <c r="P531" s="55"/>
    </row>
    <row r="532" spans="1:16" ht="27.75" customHeight="1">
      <c r="A532" s="41"/>
      <c r="B532" s="54"/>
      <c r="C532" s="54"/>
      <c r="D532" s="54"/>
      <c r="E532" s="82"/>
      <c r="F532" s="55"/>
      <c r="G532" s="25"/>
      <c r="H532" s="82"/>
      <c r="I532" s="25"/>
      <c r="J532" s="82"/>
      <c r="K532" s="55"/>
      <c r="L532" s="82"/>
      <c r="M532" s="82"/>
      <c r="N532" s="82"/>
      <c r="O532" s="55"/>
      <c r="P532" s="55"/>
    </row>
    <row r="533" spans="1:16" ht="27.75" customHeight="1">
      <c r="A533" s="41"/>
      <c r="B533" s="54"/>
      <c r="C533" s="54"/>
      <c r="D533" s="54"/>
      <c r="E533" s="82"/>
      <c r="F533" s="55"/>
      <c r="G533" s="25"/>
      <c r="H533" s="82"/>
      <c r="I533" s="25"/>
      <c r="J533" s="82"/>
      <c r="K533" s="55"/>
      <c r="L533" s="82"/>
      <c r="M533" s="82"/>
      <c r="N533" s="82"/>
      <c r="O533" s="55"/>
      <c r="P533" s="55"/>
    </row>
    <row r="534" spans="1:16" ht="27.75" customHeight="1">
      <c r="A534" s="41"/>
      <c r="B534" s="54"/>
      <c r="C534" s="54"/>
      <c r="D534" s="54"/>
      <c r="E534" s="82"/>
      <c r="F534" s="55"/>
      <c r="G534" s="25"/>
      <c r="H534" s="82"/>
      <c r="I534" s="25"/>
      <c r="J534" s="82"/>
      <c r="K534" s="55"/>
      <c r="L534" s="82"/>
      <c r="M534" s="82"/>
      <c r="N534" s="82"/>
      <c r="O534" s="55"/>
      <c r="P534" s="55"/>
    </row>
    <row r="535" spans="1:16" ht="27.75" customHeight="1">
      <c r="A535" s="41"/>
      <c r="B535" s="54"/>
      <c r="C535" s="54"/>
      <c r="D535" s="54"/>
      <c r="E535" s="82"/>
      <c r="F535" s="55"/>
      <c r="G535" s="25"/>
      <c r="H535" s="82"/>
      <c r="I535" s="25"/>
      <c r="J535" s="82"/>
      <c r="K535" s="55"/>
      <c r="L535" s="82"/>
      <c r="M535" s="82"/>
      <c r="N535" s="82"/>
      <c r="O535" s="55"/>
      <c r="P535" s="55"/>
    </row>
    <row r="536" spans="1:16" ht="27.75" customHeight="1">
      <c r="A536" s="41"/>
      <c r="B536" s="54"/>
      <c r="C536" s="54"/>
      <c r="D536" s="54"/>
      <c r="E536" s="82"/>
      <c r="F536" s="55"/>
      <c r="G536" s="25"/>
      <c r="H536" s="82"/>
      <c r="I536" s="25"/>
      <c r="J536" s="82"/>
      <c r="K536" s="55"/>
      <c r="L536" s="82"/>
      <c r="M536" s="82"/>
      <c r="N536" s="82"/>
      <c r="O536" s="55"/>
      <c r="P536" s="55"/>
    </row>
    <row r="537" spans="1:16" ht="27.75" customHeight="1">
      <c r="A537" s="41"/>
      <c r="B537" s="54"/>
      <c r="C537" s="54"/>
      <c r="D537" s="54"/>
      <c r="E537" s="82"/>
      <c r="F537" s="55"/>
      <c r="G537" s="25"/>
      <c r="H537" s="82"/>
      <c r="I537" s="25"/>
      <c r="J537" s="82"/>
      <c r="K537" s="55"/>
      <c r="L537" s="82"/>
      <c r="M537" s="82"/>
      <c r="N537" s="82"/>
      <c r="O537" s="55"/>
      <c r="P537" s="55"/>
    </row>
    <row r="538" spans="1:16" ht="27.75" customHeight="1">
      <c r="A538" s="41"/>
      <c r="B538" s="54"/>
      <c r="C538" s="54"/>
      <c r="D538" s="54"/>
      <c r="E538" s="82"/>
      <c r="F538" s="55"/>
      <c r="G538" s="25"/>
      <c r="H538" s="82"/>
      <c r="I538" s="25"/>
      <c r="J538" s="82"/>
      <c r="K538" s="55"/>
      <c r="L538" s="82"/>
      <c r="M538" s="82"/>
      <c r="N538" s="82"/>
      <c r="O538" s="55"/>
      <c r="P538" s="55"/>
    </row>
    <row r="539" spans="1:16" ht="27.75" customHeight="1">
      <c r="A539" s="41"/>
      <c r="B539" s="54"/>
      <c r="C539" s="54"/>
      <c r="D539" s="54"/>
      <c r="E539" s="82"/>
      <c r="F539" s="55"/>
      <c r="G539" s="25"/>
      <c r="H539" s="82"/>
      <c r="I539" s="25"/>
      <c r="J539" s="82"/>
      <c r="K539" s="55"/>
      <c r="L539" s="82"/>
      <c r="M539" s="82"/>
      <c r="N539" s="82"/>
      <c r="O539" s="55"/>
      <c r="P539" s="55"/>
    </row>
    <row r="540" spans="1:16" ht="27.75" customHeight="1">
      <c r="A540" s="41"/>
      <c r="B540" s="54"/>
      <c r="C540" s="54"/>
      <c r="D540" s="54"/>
      <c r="E540" s="82"/>
      <c r="F540" s="55"/>
      <c r="G540" s="25"/>
      <c r="H540" s="82"/>
      <c r="I540" s="25"/>
      <c r="J540" s="82"/>
      <c r="K540" s="55"/>
      <c r="L540" s="82"/>
      <c r="M540" s="82"/>
      <c r="N540" s="82"/>
      <c r="O540" s="55"/>
      <c r="P540" s="55"/>
    </row>
    <row r="541" spans="1:16" ht="27.75" customHeight="1">
      <c r="A541" s="41"/>
      <c r="B541" s="54"/>
      <c r="C541" s="54"/>
      <c r="D541" s="54"/>
      <c r="E541" s="82"/>
      <c r="F541" s="55"/>
      <c r="G541" s="25"/>
      <c r="H541" s="82"/>
      <c r="I541" s="25"/>
      <c r="J541" s="82"/>
      <c r="K541" s="55"/>
      <c r="L541" s="82"/>
      <c r="M541" s="82"/>
      <c r="N541" s="82"/>
      <c r="O541" s="55"/>
      <c r="P541" s="55"/>
    </row>
    <row r="542" spans="1:16" ht="27.75" customHeight="1">
      <c r="A542" s="41"/>
      <c r="B542" s="54"/>
      <c r="C542" s="54"/>
      <c r="D542" s="54"/>
      <c r="E542" s="82"/>
      <c r="F542" s="55"/>
      <c r="G542" s="25"/>
      <c r="H542" s="82"/>
      <c r="I542" s="25"/>
      <c r="J542" s="82"/>
      <c r="K542" s="55"/>
      <c r="L542" s="82"/>
      <c r="M542" s="82"/>
      <c r="N542" s="82"/>
      <c r="O542" s="55"/>
      <c r="P542" s="55"/>
    </row>
    <row r="543" spans="1:16" ht="27.75" customHeight="1">
      <c r="A543" s="41"/>
      <c r="B543" s="54"/>
      <c r="C543" s="54"/>
      <c r="D543" s="54"/>
      <c r="E543" s="82"/>
      <c r="F543" s="55"/>
      <c r="G543" s="25"/>
      <c r="H543" s="82"/>
      <c r="I543" s="25"/>
      <c r="J543" s="82"/>
      <c r="K543" s="55"/>
      <c r="L543" s="82"/>
      <c r="M543" s="82"/>
      <c r="N543" s="82"/>
      <c r="O543" s="55"/>
      <c r="P543" s="55"/>
    </row>
    <row r="544" spans="1:16" ht="27.75" customHeight="1">
      <c r="A544" s="41"/>
      <c r="B544" s="54"/>
      <c r="C544" s="54"/>
      <c r="D544" s="54"/>
      <c r="E544" s="82"/>
      <c r="F544" s="55"/>
      <c r="G544" s="25"/>
      <c r="H544" s="82"/>
      <c r="I544" s="25"/>
      <c r="J544" s="82"/>
      <c r="K544" s="55"/>
      <c r="L544" s="82"/>
      <c r="M544" s="82"/>
      <c r="N544" s="82"/>
      <c r="O544" s="55"/>
      <c r="P544" s="55"/>
    </row>
    <row r="545" spans="1:16" ht="27.75" customHeight="1">
      <c r="A545" s="41"/>
      <c r="B545" s="54"/>
      <c r="C545" s="54"/>
      <c r="D545" s="54"/>
      <c r="E545" s="82"/>
      <c r="F545" s="55"/>
      <c r="G545" s="25"/>
      <c r="H545" s="82"/>
      <c r="I545" s="25"/>
      <c r="J545" s="82"/>
      <c r="K545" s="55"/>
      <c r="L545" s="82"/>
      <c r="M545" s="82"/>
      <c r="N545" s="82"/>
      <c r="O545" s="55"/>
      <c r="P545" s="55"/>
    </row>
    <row r="546" spans="1:16" ht="27.75" customHeight="1">
      <c r="A546" s="41"/>
      <c r="B546" s="54"/>
      <c r="C546" s="54"/>
      <c r="D546" s="54"/>
      <c r="E546" s="82"/>
      <c r="F546" s="55"/>
      <c r="G546" s="25"/>
      <c r="H546" s="82"/>
      <c r="I546" s="25"/>
      <c r="J546" s="82"/>
      <c r="K546" s="55"/>
      <c r="L546" s="82"/>
      <c r="M546" s="82"/>
      <c r="N546" s="82"/>
      <c r="O546" s="55"/>
      <c r="P546" s="55"/>
    </row>
    <row r="547" spans="1:16" ht="27.75" customHeight="1">
      <c r="A547" s="41"/>
      <c r="B547" s="54"/>
      <c r="C547" s="54"/>
      <c r="D547" s="54"/>
      <c r="E547" s="82"/>
      <c r="F547" s="55"/>
      <c r="G547" s="25"/>
      <c r="H547" s="82"/>
      <c r="I547" s="25"/>
      <c r="J547" s="82"/>
      <c r="K547" s="55"/>
      <c r="L547" s="82"/>
      <c r="M547" s="82"/>
      <c r="N547" s="82"/>
      <c r="O547" s="55"/>
      <c r="P547" s="55"/>
    </row>
    <row r="548" spans="1:16" ht="27.75" customHeight="1">
      <c r="A548" s="41"/>
      <c r="B548" s="54"/>
      <c r="C548" s="54"/>
      <c r="D548" s="54"/>
      <c r="E548" s="82"/>
      <c r="F548" s="55"/>
      <c r="G548" s="25"/>
      <c r="H548" s="82"/>
      <c r="I548" s="25"/>
      <c r="J548" s="82"/>
      <c r="K548" s="55"/>
      <c r="L548" s="82"/>
      <c r="M548" s="82"/>
      <c r="N548" s="82"/>
      <c r="O548" s="55"/>
      <c r="P548" s="55"/>
    </row>
    <row r="549" spans="1:16" ht="27.75" customHeight="1">
      <c r="A549" s="41"/>
      <c r="B549" s="54"/>
      <c r="C549" s="54"/>
      <c r="D549" s="54"/>
      <c r="E549" s="82"/>
      <c r="F549" s="55"/>
      <c r="G549" s="25"/>
      <c r="H549" s="82"/>
      <c r="I549" s="25"/>
      <c r="J549" s="82"/>
      <c r="K549" s="55"/>
      <c r="L549" s="82"/>
      <c r="M549" s="82"/>
      <c r="N549" s="82"/>
      <c r="O549" s="55"/>
      <c r="P549" s="55"/>
    </row>
    <row r="550" spans="1:16" ht="27.75" customHeight="1">
      <c r="A550" s="41"/>
      <c r="B550" s="54"/>
      <c r="C550" s="54"/>
      <c r="D550" s="54"/>
      <c r="E550" s="82"/>
      <c r="F550" s="55"/>
      <c r="G550" s="25"/>
      <c r="H550" s="82"/>
      <c r="I550" s="25"/>
      <c r="J550" s="82"/>
      <c r="K550" s="55"/>
      <c r="L550" s="82"/>
      <c r="M550" s="82"/>
      <c r="N550" s="82"/>
      <c r="O550" s="55"/>
      <c r="P550" s="55"/>
    </row>
    <row r="551" spans="1:16" ht="27.75" customHeight="1">
      <c r="A551" s="41"/>
      <c r="B551" s="54"/>
      <c r="C551" s="54"/>
      <c r="D551" s="54"/>
      <c r="E551" s="82"/>
      <c r="F551" s="55"/>
      <c r="G551" s="25"/>
      <c r="H551" s="82"/>
      <c r="I551" s="25"/>
      <c r="J551" s="82"/>
      <c r="K551" s="55"/>
      <c r="L551" s="82"/>
      <c r="M551" s="82"/>
      <c r="N551" s="82"/>
      <c r="O551" s="55"/>
      <c r="P551" s="55"/>
    </row>
    <row r="552" spans="1:16" ht="27.75" customHeight="1">
      <c r="A552" s="41"/>
      <c r="B552" s="54"/>
      <c r="C552" s="54"/>
      <c r="D552" s="54"/>
      <c r="E552" s="82"/>
      <c r="F552" s="55"/>
      <c r="G552" s="25"/>
      <c r="H552" s="82"/>
      <c r="I552" s="25"/>
      <c r="J552" s="82"/>
      <c r="K552" s="55"/>
      <c r="L552" s="82"/>
      <c r="M552" s="82"/>
      <c r="N552" s="82"/>
      <c r="O552" s="55"/>
      <c r="P552" s="55"/>
    </row>
    <row r="553" spans="1:16" ht="27.75" customHeight="1">
      <c r="A553" s="41"/>
      <c r="B553" s="54"/>
      <c r="C553" s="54"/>
      <c r="D553" s="54"/>
      <c r="E553" s="82"/>
      <c r="F553" s="55"/>
      <c r="G553" s="25"/>
      <c r="H553" s="82"/>
      <c r="I553" s="25"/>
      <c r="J553" s="82"/>
      <c r="K553" s="55"/>
      <c r="L553" s="82"/>
      <c r="M553" s="82"/>
      <c r="N553" s="82"/>
      <c r="O553" s="55"/>
      <c r="P553" s="55"/>
    </row>
    <row r="554" spans="1:16" ht="27.75" customHeight="1">
      <c r="A554" s="41"/>
      <c r="B554" s="54"/>
      <c r="C554" s="54"/>
      <c r="D554" s="54"/>
      <c r="E554" s="82"/>
      <c r="F554" s="55"/>
      <c r="G554" s="25"/>
      <c r="H554" s="82"/>
      <c r="I554" s="25"/>
      <c r="J554" s="82"/>
      <c r="K554" s="55"/>
      <c r="L554" s="82"/>
      <c r="M554" s="82"/>
      <c r="N554" s="82"/>
      <c r="O554" s="55"/>
      <c r="P554" s="55"/>
    </row>
    <row r="555" spans="1:16" ht="27.75" customHeight="1">
      <c r="A555" s="41"/>
      <c r="B555" s="54"/>
      <c r="C555" s="54"/>
      <c r="D555" s="54"/>
      <c r="E555" s="82"/>
      <c r="F555" s="55"/>
      <c r="G555" s="25"/>
      <c r="H555" s="82"/>
      <c r="I555" s="25"/>
      <c r="J555" s="82"/>
      <c r="K555" s="55"/>
      <c r="L555" s="82"/>
      <c r="M555" s="82"/>
      <c r="N555" s="82"/>
      <c r="O555" s="55"/>
      <c r="P555" s="55"/>
    </row>
    <row r="556" spans="1:16" ht="27.75" customHeight="1">
      <c r="A556" s="41"/>
      <c r="B556" s="54"/>
      <c r="C556" s="54"/>
      <c r="D556" s="54"/>
      <c r="E556" s="82"/>
      <c r="F556" s="55"/>
      <c r="G556" s="25"/>
      <c r="H556" s="82"/>
      <c r="I556" s="25"/>
      <c r="J556" s="82"/>
      <c r="K556" s="55"/>
      <c r="L556" s="82"/>
      <c r="M556" s="82"/>
      <c r="N556" s="82"/>
      <c r="O556" s="55"/>
      <c r="P556" s="55"/>
    </row>
    <row r="557" spans="1:16" ht="27.75" customHeight="1">
      <c r="A557" s="41"/>
      <c r="B557" s="54"/>
      <c r="C557" s="54"/>
      <c r="D557" s="54"/>
      <c r="E557" s="82"/>
      <c r="F557" s="55"/>
      <c r="G557" s="25"/>
      <c r="H557" s="82"/>
      <c r="I557" s="25"/>
      <c r="J557" s="82"/>
      <c r="K557" s="55"/>
      <c r="L557" s="82"/>
      <c r="M557" s="82"/>
      <c r="N557" s="82"/>
      <c r="O557" s="55"/>
      <c r="P557" s="55"/>
    </row>
    <row r="558" spans="1:16" ht="27.75" customHeight="1">
      <c r="A558" s="41"/>
      <c r="B558" s="54"/>
      <c r="C558" s="54"/>
      <c r="D558" s="54"/>
      <c r="E558" s="82"/>
      <c r="F558" s="55"/>
      <c r="G558" s="25"/>
      <c r="H558" s="82"/>
      <c r="I558" s="25"/>
      <c r="J558" s="82"/>
      <c r="K558" s="55"/>
      <c r="L558" s="82"/>
      <c r="M558" s="82"/>
      <c r="N558" s="82"/>
      <c r="O558" s="55"/>
      <c r="P558" s="55"/>
    </row>
    <row r="559" spans="1:16" ht="27.75" customHeight="1">
      <c r="A559" s="41"/>
      <c r="B559" s="54"/>
      <c r="C559" s="54"/>
      <c r="D559" s="54"/>
      <c r="E559" s="82"/>
      <c r="F559" s="55"/>
      <c r="G559" s="25"/>
      <c r="H559" s="82"/>
      <c r="I559" s="25"/>
      <c r="J559" s="82"/>
      <c r="K559" s="55"/>
      <c r="L559" s="82"/>
      <c r="M559" s="82"/>
      <c r="N559" s="82"/>
      <c r="O559" s="55"/>
      <c r="P559" s="55"/>
    </row>
    <row r="560" spans="1:16" ht="27.75" customHeight="1">
      <c r="A560" s="41"/>
      <c r="B560" s="54"/>
      <c r="C560" s="54"/>
      <c r="D560" s="54"/>
      <c r="E560" s="82"/>
      <c r="F560" s="55"/>
      <c r="G560" s="25"/>
      <c r="H560" s="82"/>
      <c r="I560" s="25"/>
      <c r="J560" s="82"/>
      <c r="K560" s="55"/>
      <c r="L560" s="82"/>
      <c r="M560" s="82"/>
      <c r="N560" s="82"/>
      <c r="O560" s="55"/>
      <c r="P560" s="55"/>
    </row>
    <row r="561" spans="1:16" ht="27.75" customHeight="1">
      <c r="A561" s="41"/>
      <c r="B561" s="54"/>
      <c r="C561" s="54"/>
      <c r="D561" s="54"/>
      <c r="E561" s="82"/>
      <c r="F561" s="55"/>
      <c r="G561" s="25"/>
      <c r="H561" s="82"/>
      <c r="I561" s="25"/>
      <c r="J561" s="82"/>
      <c r="K561" s="55"/>
      <c r="L561" s="82"/>
      <c r="M561" s="82"/>
      <c r="N561" s="82"/>
      <c r="O561" s="55"/>
      <c r="P561" s="55"/>
    </row>
    <row r="562" spans="1:16" ht="27.75" customHeight="1">
      <c r="A562" s="41"/>
      <c r="B562" s="54"/>
      <c r="C562" s="54"/>
      <c r="D562" s="54"/>
      <c r="E562" s="82"/>
      <c r="F562" s="55"/>
      <c r="G562" s="25"/>
      <c r="H562" s="82"/>
      <c r="I562" s="25"/>
      <c r="J562" s="82"/>
      <c r="K562" s="55"/>
      <c r="L562" s="82"/>
      <c r="M562" s="82"/>
      <c r="N562" s="82"/>
      <c r="O562" s="55"/>
      <c r="P562" s="55"/>
    </row>
    <row r="563" spans="1:16" ht="27.75" customHeight="1">
      <c r="A563" s="41"/>
      <c r="B563" s="54"/>
      <c r="C563" s="54"/>
      <c r="D563" s="54"/>
      <c r="E563" s="82"/>
      <c r="F563" s="55"/>
      <c r="G563" s="25"/>
      <c r="H563" s="82"/>
      <c r="I563" s="25"/>
      <c r="J563" s="82"/>
      <c r="K563" s="55"/>
      <c r="L563" s="82"/>
      <c r="M563" s="82"/>
      <c r="N563" s="82"/>
      <c r="O563" s="55"/>
      <c r="P563" s="55"/>
    </row>
    <row r="564" spans="1:16" ht="27.75" customHeight="1">
      <c r="A564" s="41"/>
      <c r="B564" s="54"/>
      <c r="C564" s="54"/>
      <c r="D564" s="54"/>
      <c r="E564" s="82"/>
      <c r="F564" s="55"/>
      <c r="G564" s="25"/>
      <c r="H564" s="82"/>
      <c r="I564" s="25"/>
      <c r="J564" s="82"/>
      <c r="K564" s="55"/>
      <c r="L564" s="82"/>
      <c r="M564" s="82"/>
      <c r="N564" s="82"/>
      <c r="O564" s="55"/>
      <c r="P564" s="55"/>
    </row>
    <row r="565" spans="1:16" ht="27.75" customHeight="1">
      <c r="A565" s="41"/>
      <c r="B565" s="54"/>
      <c r="C565" s="54"/>
      <c r="D565" s="54"/>
      <c r="E565" s="82"/>
      <c r="F565" s="55"/>
      <c r="G565" s="25"/>
      <c r="H565" s="82"/>
      <c r="I565" s="25"/>
      <c r="J565" s="82"/>
      <c r="K565" s="55"/>
      <c r="L565" s="82"/>
      <c r="M565" s="82"/>
      <c r="N565" s="82"/>
      <c r="O565" s="55"/>
      <c r="P565" s="55"/>
    </row>
    <row r="566" spans="1:16" ht="27.75" customHeight="1">
      <c r="A566" s="41"/>
      <c r="B566" s="54"/>
      <c r="C566" s="54"/>
      <c r="D566" s="54"/>
      <c r="E566" s="82"/>
      <c r="F566" s="55"/>
      <c r="G566" s="25"/>
      <c r="H566" s="82"/>
      <c r="I566" s="25"/>
      <c r="J566" s="82"/>
      <c r="K566" s="55"/>
      <c r="L566" s="82"/>
      <c r="M566" s="82"/>
      <c r="N566" s="82"/>
      <c r="O566" s="55"/>
      <c r="P566" s="55"/>
    </row>
    <row r="567" spans="1:16" ht="27.75" customHeight="1">
      <c r="A567" s="41"/>
      <c r="B567" s="54"/>
      <c r="C567" s="54"/>
      <c r="D567" s="54"/>
      <c r="E567" s="82"/>
      <c r="F567" s="55"/>
      <c r="G567" s="25"/>
      <c r="H567" s="82"/>
      <c r="I567" s="25"/>
      <c r="J567" s="82"/>
      <c r="K567" s="55"/>
      <c r="L567" s="82"/>
      <c r="M567" s="82"/>
      <c r="N567" s="82"/>
      <c r="O567" s="55"/>
      <c r="P567" s="55"/>
    </row>
    <row r="568" spans="1:16" ht="27.75" customHeight="1">
      <c r="A568" s="41"/>
      <c r="B568" s="54"/>
      <c r="C568" s="54"/>
      <c r="D568" s="54"/>
      <c r="E568" s="82"/>
      <c r="F568" s="55"/>
      <c r="G568" s="25"/>
      <c r="H568" s="82"/>
      <c r="I568" s="25"/>
      <c r="J568" s="82"/>
      <c r="K568" s="55"/>
      <c r="L568" s="82"/>
      <c r="M568" s="82"/>
      <c r="N568" s="82"/>
      <c r="O568" s="55"/>
      <c r="P568" s="55"/>
    </row>
    <row r="569" spans="1:16" ht="27.75" customHeight="1">
      <c r="A569" s="41"/>
      <c r="B569" s="54"/>
      <c r="C569" s="54"/>
      <c r="D569" s="54"/>
      <c r="E569" s="82"/>
      <c r="F569" s="55"/>
      <c r="G569" s="25"/>
      <c r="H569" s="82"/>
      <c r="I569" s="25"/>
      <c r="J569" s="82"/>
      <c r="K569" s="55"/>
      <c r="L569" s="82"/>
      <c r="M569" s="82"/>
      <c r="N569" s="82"/>
      <c r="O569" s="55"/>
      <c r="P569" s="55"/>
    </row>
    <row r="570" spans="1:16" ht="27.75" customHeight="1">
      <c r="A570" s="41"/>
      <c r="B570" s="54"/>
      <c r="C570" s="54"/>
      <c r="D570" s="54"/>
      <c r="E570" s="82"/>
      <c r="F570" s="55"/>
      <c r="G570" s="25"/>
      <c r="H570" s="82"/>
      <c r="I570" s="25"/>
      <c r="J570" s="82"/>
      <c r="K570" s="55"/>
      <c r="L570" s="82"/>
      <c r="M570" s="82"/>
      <c r="N570" s="82"/>
      <c r="O570" s="55"/>
      <c r="P570" s="55"/>
    </row>
    <row r="571" spans="1:16" ht="27.75" customHeight="1">
      <c r="A571" s="41"/>
      <c r="B571" s="54"/>
      <c r="C571" s="54"/>
      <c r="D571" s="54"/>
      <c r="E571" s="82"/>
      <c r="F571" s="55"/>
      <c r="G571" s="25"/>
      <c r="H571" s="82"/>
      <c r="I571" s="25"/>
      <c r="J571" s="82"/>
      <c r="K571" s="55"/>
      <c r="L571" s="82"/>
      <c r="M571" s="82"/>
      <c r="N571" s="82"/>
      <c r="O571" s="55"/>
      <c r="P571" s="55"/>
    </row>
    <row r="572" spans="1:16" ht="27.75" customHeight="1">
      <c r="A572" s="41"/>
      <c r="B572" s="54"/>
      <c r="C572" s="54"/>
      <c r="D572" s="54"/>
      <c r="E572" s="82"/>
      <c r="F572" s="55"/>
      <c r="G572" s="25"/>
      <c r="H572" s="82"/>
      <c r="I572" s="25"/>
      <c r="J572" s="82"/>
      <c r="K572" s="55"/>
      <c r="L572" s="82"/>
      <c r="M572" s="82"/>
      <c r="N572" s="82"/>
      <c r="O572" s="55"/>
      <c r="P572" s="55"/>
    </row>
    <row r="573" spans="1:16" ht="27.75" customHeight="1">
      <c r="A573" s="41"/>
      <c r="B573" s="54"/>
      <c r="C573" s="54"/>
      <c r="D573" s="54"/>
      <c r="E573" s="82"/>
      <c r="F573" s="55"/>
      <c r="G573" s="25"/>
      <c r="H573" s="82"/>
      <c r="I573" s="25"/>
      <c r="J573" s="82"/>
      <c r="K573" s="55"/>
      <c r="L573" s="82"/>
      <c r="M573" s="82"/>
      <c r="N573" s="82"/>
      <c r="O573" s="55"/>
      <c r="P573" s="55"/>
    </row>
    <row r="574" spans="1:16" ht="27.75" customHeight="1">
      <c r="A574" s="41"/>
      <c r="B574" s="54"/>
      <c r="C574" s="54"/>
      <c r="D574" s="54"/>
      <c r="E574" s="82"/>
      <c r="F574" s="55"/>
      <c r="G574" s="25"/>
      <c r="H574" s="82"/>
      <c r="I574" s="25"/>
      <c r="J574" s="82"/>
      <c r="K574" s="55"/>
      <c r="L574" s="82"/>
      <c r="M574" s="82"/>
      <c r="N574" s="82"/>
      <c r="O574" s="55"/>
      <c r="P574" s="55"/>
    </row>
    <row r="575" spans="1:16" ht="27.75" customHeight="1">
      <c r="A575" s="41"/>
      <c r="B575" s="54"/>
      <c r="C575" s="54"/>
      <c r="D575" s="54"/>
      <c r="E575" s="82"/>
      <c r="F575" s="55"/>
      <c r="G575" s="25"/>
      <c r="H575" s="82"/>
      <c r="I575" s="25"/>
      <c r="J575" s="82"/>
      <c r="K575" s="55"/>
      <c r="L575" s="82"/>
      <c r="M575" s="82"/>
      <c r="N575" s="82"/>
      <c r="O575" s="55"/>
      <c r="P575" s="55"/>
    </row>
    <row r="576" spans="1:16" ht="27.75" customHeight="1">
      <c r="A576" s="41"/>
      <c r="B576" s="54"/>
      <c r="C576" s="54"/>
      <c r="D576" s="54"/>
      <c r="E576" s="82"/>
      <c r="F576" s="55"/>
      <c r="G576" s="25"/>
      <c r="H576" s="82"/>
      <c r="I576" s="25"/>
      <c r="J576" s="82"/>
      <c r="K576" s="55"/>
      <c r="L576" s="82"/>
      <c r="M576" s="82"/>
      <c r="N576" s="82"/>
      <c r="O576" s="55"/>
      <c r="P576" s="55"/>
    </row>
    <row r="577" spans="1:16" ht="27.75" customHeight="1">
      <c r="A577" s="41"/>
      <c r="B577" s="54"/>
      <c r="C577" s="54"/>
      <c r="D577" s="54"/>
      <c r="E577" s="82"/>
      <c r="F577" s="55"/>
      <c r="G577" s="25"/>
      <c r="H577" s="82"/>
      <c r="I577" s="25"/>
      <c r="J577" s="82"/>
      <c r="K577" s="55"/>
      <c r="L577" s="82"/>
      <c r="M577" s="82"/>
      <c r="N577" s="82"/>
      <c r="O577" s="55"/>
      <c r="P577" s="55"/>
    </row>
    <row r="578" spans="1:16" ht="27.75" customHeight="1">
      <c r="A578" s="41"/>
      <c r="B578" s="54"/>
      <c r="C578" s="54"/>
      <c r="D578" s="54"/>
      <c r="E578" s="82"/>
      <c r="F578" s="55"/>
      <c r="G578" s="25"/>
      <c r="H578" s="82"/>
      <c r="I578" s="25"/>
      <c r="J578" s="82"/>
      <c r="K578" s="55"/>
      <c r="L578" s="82"/>
      <c r="M578" s="82"/>
      <c r="N578" s="82"/>
      <c r="O578" s="55"/>
      <c r="P578" s="55"/>
    </row>
    <row r="579" spans="1:16" ht="27.75" customHeight="1">
      <c r="A579" s="41"/>
      <c r="B579" s="54"/>
      <c r="C579" s="54"/>
      <c r="D579" s="54"/>
      <c r="E579" s="82"/>
      <c r="F579" s="55"/>
      <c r="G579" s="25"/>
      <c r="H579" s="82"/>
      <c r="I579" s="25"/>
      <c r="J579" s="82"/>
      <c r="K579" s="55"/>
      <c r="L579" s="82"/>
      <c r="M579" s="82"/>
      <c r="N579" s="82"/>
      <c r="O579" s="55"/>
      <c r="P579" s="55"/>
    </row>
    <row r="580" spans="1:16" ht="27.75" customHeight="1">
      <c r="A580" s="41"/>
      <c r="B580" s="54"/>
      <c r="C580" s="54"/>
      <c r="D580" s="54"/>
      <c r="E580" s="82"/>
      <c r="F580" s="55"/>
      <c r="G580" s="25"/>
      <c r="H580" s="82"/>
      <c r="I580" s="25"/>
      <c r="J580" s="82"/>
      <c r="K580" s="55"/>
      <c r="L580" s="82"/>
      <c r="M580" s="82"/>
      <c r="N580" s="82"/>
      <c r="O580" s="55"/>
      <c r="P580" s="55"/>
    </row>
    <row r="581" spans="1:16" ht="27.75" customHeight="1">
      <c r="A581" s="41"/>
      <c r="B581" s="54"/>
      <c r="C581" s="54"/>
      <c r="D581" s="54"/>
      <c r="E581" s="82"/>
      <c r="F581" s="55"/>
      <c r="G581" s="25"/>
      <c r="H581" s="82"/>
      <c r="I581" s="25"/>
      <c r="J581" s="82"/>
      <c r="K581" s="55"/>
      <c r="L581" s="82"/>
      <c r="M581" s="82"/>
      <c r="N581" s="82"/>
      <c r="O581" s="55"/>
      <c r="P581" s="55"/>
    </row>
    <row r="582" spans="1:16" ht="27.75" customHeight="1">
      <c r="A582" s="41"/>
      <c r="B582" s="54"/>
      <c r="C582" s="54"/>
      <c r="D582" s="54"/>
      <c r="E582" s="82"/>
      <c r="F582" s="55"/>
      <c r="G582" s="25"/>
      <c r="H582" s="82"/>
      <c r="I582" s="25"/>
      <c r="J582" s="82"/>
      <c r="K582" s="55"/>
      <c r="L582" s="82"/>
      <c r="M582" s="82"/>
      <c r="N582" s="82"/>
      <c r="O582" s="55"/>
      <c r="P582" s="55"/>
    </row>
    <row r="583" spans="1:16" ht="27.75" customHeight="1">
      <c r="A583" s="41"/>
      <c r="B583" s="54"/>
      <c r="C583" s="54"/>
      <c r="D583" s="54"/>
      <c r="E583" s="82"/>
      <c r="F583" s="55"/>
      <c r="G583" s="25"/>
      <c r="H583" s="82"/>
      <c r="I583" s="25"/>
      <c r="J583" s="82"/>
      <c r="K583" s="55"/>
      <c r="L583" s="82"/>
      <c r="M583" s="82"/>
      <c r="N583" s="82"/>
      <c r="O583" s="55"/>
      <c r="P583" s="55"/>
    </row>
    <row r="584" spans="1:16" ht="27.75" customHeight="1">
      <c r="A584" s="41"/>
      <c r="B584" s="54"/>
      <c r="C584" s="54"/>
      <c r="D584" s="54"/>
      <c r="E584" s="82"/>
      <c r="F584" s="55"/>
      <c r="G584" s="25"/>
      <c r="H584" s="82"/>
      <c r="I584" s="25"/>
      <c r="J584" s="82"/>
      <c r="K584" s="55"/>
      <c r="L584" s="82"/>
      <c r="M584" s="82"/>
      <c r="N584" s="82"/>
      <c r="O584" s="55"/>
      <c r="P584" s="55"/>
    </row>
    <row r="585" spans="1:16" ht="27.75" customHeight="1">
      <c r="A585" s="41"/>
      <c r="B585" s="54"/>
      <c r="C585" s="54"/>
      <c r="D585" s="54"/>
      <c r="E585" s="82"/>
      <c r="F585" s="55"/>
      <c r="G585" s="25"/>
      <c r="H585" s="82"/>
      <c r="I585" s="25"/>
      <c r="J585" s="82"/>
      <c r="K585" s="55"/>
      <c r="L585" s="82"/>
      <c r="M585" s="82"/>
      <c r="N585" s="82"/>
      <c r="O585" s="55"/>
      <c r="P585" s="55"/>
    </row>
    <row r="586" spans="1:16" ht="27.75" customHeight="1">
      <c r="A586" s="41"/>
      <c r="B586" s="54"/>
      <c r="C586" s="54"/>
      <c r="D586" s="54"/>
      <c r="E586" s="82"/>
      <c r="F586" s="55"/>
      <c r="G586" s="25"/>
      <c r="H586" s="82"/>
      <c r="I586" s="25"/>
      <c r="J586" s="82"/>
      <c r="K586" s="55"/>
      <c r="L586" s="82"/>
      <c r="M586" s="82"/>
      <c r="N586" s="82"/>
      <c r="O586" s="55"/>
      <c r="P586" s="55"/>
    </row>
    <row r="587" spans="1:16" ht="27.75" customHeight="1">
      <c r="A587" s="41"/>
      <c r="B587" s="54"/>
      <c r="C587" s="54"/>
      <c r="D587" s="54"/>
      <c r="E587" s="82"/>
      <c r="F587" s="55"/>
      <c r="G587" s="25"/>
      <c r="H587" s="82"/>
      <c r="I587" s="25"/>
      <c r="J587" s="82"/>
      <c r="K587" s="55"/>
      <c r="L587" s="82"/>
      <c r="M587" s="82"/>
      <c r="N587" s="82"/>
      <c r="O587" s="55"/>
      <c r="P587" s="55"/>
    </row>
    <row r="588" spans="1:16" ht="27.75" customHeight="1">
      <c r="A588" s="41"/>
      <c r="B588" s="54"/>
      <c r="C588" s="54"/>
      <c r="D588" s="54"/>
      <c r="E588" s="82"/>
      <c r="F588" s="55"/>
      <c r="G588" s="25"/>
      <c r="H588" s="82"/>
      <c r="I588" s="25"/>
      <c r="J588" s="82"/>
      <c r="K588" s="55"/>
      <c r="L588" s="82"/>
      <c r="M588" s="82"/>
      <c r="N588" s="82"/>
      <c r="O588" s="55"/>
      <c r="P588" s="55"/>
    </row>
    <row r="589" spans="1:16" ht="27.75" customHeight="1">
      <c r="A589" s="41"/>
      <c r="B589" s="54"/>
      <c r="C589" s="54"/>
      <c r="D589" s="54"/>
      <c r="E589" s="82"/>
      <c r="F589" s="55"/>
      <c r="G589" s="25"/>
      <c r="H589" s="82"/>
      <c r="I589" s="25"/>
      <c r="J589" s="82"/>
      <c r="K589" s="55"/>
      <c r="L589" s="82"/>
      <c r="M589" s="82"/>
      <c r="N589" s="82"/>
      <c r="O589" s="55"/>
      <c r="P589" s="55"/>
    </row>
    <row r="590" spans="1:16" ht="27.75" customHeight="1">
      <c r="A590" s="41"/>
      <c r="B590" s="54"/>
      <c r="C590" s="54"/>
      <c r="D590" s="54"/>
      <c r="E590" s="82"/>
      <c r="F590" s="55"/>
      <c r="G590" s="25"/>
      <c r="H590" s="82"/>
      <c r="I590" s="25"/>
      <c r="J590" s="82"/>
      <c r="K590" s="55"/>
      <c r="L590" s="82"/>
      <c r="M590" s="82"/>
      <c r="N590" s="82"/>
      <c r="O590" s="55"/>
      <c r="P590" s="55"/>
    </row>
    <row r="591" spans="1:16" ht="27.75" customHeight="1">
      <c r="A591" s="41"/>
      <c r="B591" s="54"/>
      <c r="C591" s="54"/>
      <c r="D591" s="54"/>
      <c r="E591" s="82"/>
      <c r="F591" s="55"/>
      <c r="G591" s="25"/>
      <c r="H591" s="82"/>
      <c r="I591" s="25"/>
      <c r="J591" s="82"/>
      <c r="K591" s="55"/>
      <c r="L591" s="82"/>
      <c r="M591" s="82"/>
      <c r="N591" s="82"/>
      <c r="O591" s="55"/>
      <c r="P591" s="55"/>
    </row>
    <row r="592" spans="1:16" ht="27.75" customHeight="1">
      <c r="A592" s="41"/>
      <c r="B592" s="54"/>
      <c r="C592" s="54"/>
      <c r="D592" s="54"/>
      <c r="E592" s="82"/>
      <c r="F592" s="55"/>
      <c r="G592" s="25"/>
      <c r="H592" s="82"/>
      <c r="I592" s="25"/>
      <c r="J592" s="82"/>
      <c r="K592" s="55"/>
      <c r="L592" s="82"/>
      <c r="M592" s="82"/>
      <c r="N592" s="82"/>
      <c r="O592" s="55"/>
      <c r="P592" s="55"/>
    </row>
    <row r="593" spans="1:16" ht="27.75" customHeight="1">
      <c r="A593" s="41"/>
      <c r="B593" s="54"/>
      <c r="C593" s="54"/>
      <c r="D593" s="54"/>
      <c r="E593" s="82"/>
      <c r="F593" s="55"/>
      <c r="G593" s="25"/>
      <c r="H593" s="82"/>
      <c r="I593" s="25"/>
      <c r="J593" s="82"/>
      <c r="K593" s="55"/>
      <c r="L593" s="82"/>
      <c r="M593" s="82"/>
      <c r="N593" s="82"/>
      <c r="O593" s="55"/>
      <c r="P593" s="55"/>
    </row>
    <row r="594" spans="1:16" ht="27.75" customHeight="1">
      <c r="A594" s="41"/>
      <c r="B594" s="54"/>
      <c r="C594" s="54"/>
      <c r="D594" s="54"/>
      <c r="E594" s="82"/>
      <c r="F594" s="55"/>
      <c r="G594" s="25"/>
      <c r="H594" s="82"/>
      <c r="I594" s="25"/>
      <c r="J594" s="82"/>
      <c r="K594" s="55"/>
      <c r="L594" s="82"/>
      <c r="M594" s="82"/>
      <c r="N594" s="82"/>
      <c r="O594" s="55"/>
      <c r="P594" s="55"/>
    </row>
    <row r="595" spans="1:16" ht="27.75" customHeight="1">
      <c r="A595" s="41"/>
      <c r="B595" s="54"/>
      <c r="C595" s="54"/>
      <c r="D595" s="54"/>
      <c r="E595" s="82"/>
      <c r="F595" s="55"/>
      <c r="G595" s="25"/>
      <c r="H595" s="82"/>
      <c r="I595" s="25"/>
      <c r="J595" s="82"/>
      <c r="K595" s="55"/>
      <c r="L595" s="82"/>
      <c r="M595" s="82"/>
      <c r="N595" s="82"/>
      <c r="O595" s="55"/>
      <c r="P595" s="55"/>
    </row>
    <row r="596" spans="1:16" ht="27.75" customHeight="1">
      <c r="A596" s="41"/>
      <c r="B596" s="54"/>
      <c r="C596" s="54"/>
      <c r="D596" s="54"/>
      <c r="E596" s="82"/>
      <c r="F596" s="55"/>
      <c r="G596" s="25"/>
      <c r="H596" s="82"/>
      <c r="I596" s="25"/>
      <c r="J596" s="82"/>
      <c r="K596" s="55"/>
      <c r="L596" s="82"/>
      <c r="M596" s="82"/>
      <c r="N596" s="82"/>
      <c r="O596" s="55"/>
      <c r="P596" s="55"/>
    </row>
    <row r="597" spans="1:16" ht="27.75" customHeight="1">
      <c r="A597" s="41"/>
      <c r="B597" s="54"/>
      <c r="C597" s="54"/>
      <c r="D597" s="54"/>
      <c r="E597" s="82"/>
      <c r="F597" s="55"/>
      <c r="G597" s="25"/>
      <c r="H597" s="82"/>
      <c r="I597" s="25"/>
      <c r="J597" s="82"/>
      <c r="K597" s="55"/>
      <c r="L597" s="82"/>
      <c r="M597" s="82"/>
      <c r="N597" s="82"/>
      <c r="O597" s="55"/>
      <c r="P597" s="55"/>
    </row>
    <row r="598" spans="1:16" ht="27.75" customHeight="1">
      <c r="A598" s="41"/>
      <c r="B598" s="54"/>
      <c r="C598" s="54"/>
      <c r="D598" s="54"/>
      <c r="E598" s="82"/>
      <c r="F598" s="55"/>
      <c r="G598" s="25"/>
      <c r="H598" s="82"/>
      <c r="I598" s="25"/>
      <c r="J598" s="82"/>
      <c r="K598" s="55"/>
      <c r="L598" s="82"/>
      <c r="M598" s="82"/>
      <c r="N598" s="82"/>
      <c r="O598" s="55"/>
      <c r="P598" s="55"/>
    </row>
    <row r="599" spans="1:16" ht="27.75" customHeight="1">
      <c r="A599" s="41"/>
      <c r="B599" s="54"/>
      <c r="C599" s="54"/>
      <c r="D599" s="54"/>
      <c r="E599" s="82"/>
      <c r="F599" s="55"/>
      <c r="G599" s="25"/>
      <c r="H599" s="82"/>
      <c r="I599" s="25"/>
      <c r="J599" s="82"/>
      <c r="K599" s="55"/>
      <c r="L599" s="82"/>
      <c r="M599" s="82"/>
      <c r="N599" s="82"/>
      <c r="O599" s="55"/>
      <c r="P599" s="55"/>
    </row>
    <row r="600" spans="1:16" ht="27.75" customHeight="1">
      <c r="A600" s="41"/>
      <c r="B600" s="54"/>
      <c r="C600" s="54"/>
      <c r="D600" s="54"/>
      <c r="E600" s="82"/>
      <c r="F600" s="55"/>
      <c r="G600" s="25"/>
      <c r="H600" s="82"/>
      <c r="I600" s="25"/>
      <c r="J600" s="82"/>
      <c r="K600" s="55"/>
      <c r="L600" s="82"/>
      <c r="M600" s="82"/>
      <c r="N600" s="82"/>
      <c r="O600" s="55"/>
      <c r="P600" s="55"/>
    </row>
    <row r="601" spans="1:16" ht="27.75" customHeight="1">
      <c r="A601" s="41"/>
      <c r="B601" s="54"/>
      <c r="C601" s="54"/>
      <c r="D601" s="54"/>
      <c r="E601" s="82"/>
      <c r="F601" s="55"/>
      <c r="G601" s="25"/>
      <c r="H601" s="82"/>
      <c r="I601" s="25"/>
      <c r="J601" s="82"/>
      <c r="K601" s="55"/>
      <c r="L601" s="82"/>
      <c r="M601" s="82"/>
      <c r="N601" s="82"/>
      <c r="O601" s="55"/>
      <c r="P601" s="55"/>
    </row>
    <row r="602" spans="1:16" ht="27.75" customHeight="1">
      <c r="A602" s="41"/>
      <c r="B602" s="54"/>
      <c r="C602" s="54"/>
      <c r="D602" s="54"/>
      <c r="E602" s="82"/>
      <c r="F602" s="55"/>
      <c r="G602" s="25"/>
      <c r="H602" s="82"/>
      <c r="I602" s="25"/>
      <c r="J602" s="82"/>
      <c r="K602" s="55"/>
      <c r="L602" s="82"/>
      <c r="M602" s="82"/>
      <c r="N602" s="82"/>
      <c r="O602" s="55"/>
      <c r="P602" s="55"/>
    </row>
    <row r="603" spans="1:16" ht="27.75" customHeight="1">
      <c r="A603" s="41"/>
      <c r="B603" s="54"/>
      <c r="C603" s="54"/>
      <c r="D603" s="54"/>
      <c r="E603" s="82"/>
      <c r="F603" s="55"/>
      <c r="G603" s="25"/>
      <c r="H603" s="82"/>
      <c r="I603" s="25"/>
      <c r="J603" s="82"/>
      <c r="K603" s="55"/>
      <c r="L603" s="82"/>
      <c r="M603" s="82"/>
      <c r="N603" s="82"/>
      <c r="O603" s="55"/>
      <c r="P603" s="55"/>
    </row>
    <row r="604" spans="1:16" ht="27.75" customHeight="1">
      <c r="A604" s="41"/>
      <c r="B604" s="54"/>
      <c r="C604" s="54"/>
      <c r="D604" s="54"/>
      <c r="E604" s="82"/>
      <c r="F604" s="55"/>
      <c r="G604" s="25"/>
      <c r="H604" s="82"/>
      <c r="I604" s="25"/>
      <c r="J604" s="82"/>
      <c r="K604" s="55"/>
      <c r="L604" s="82"/>
      <c r="M604" s="82"/>
      <c r="N604" s="82"/>
      <c r="O604" s="55"/>
      <c r="P604" s="55"/>
    </row>
    <row r="605" spans="1:16" ht="27.75" customHeight="1">
      <c r="A605" s="41"/>
      <c r="B605" s="54"/>
      <c r="C605" s="54"/>
      <c r="D605" s="54"/>
      <c r="E605" s="82"/>
      <c r="F605" s="55"/>
      <c r="G605" s="25"/>
      <c r="H605" s="82"/>
      <c r="I605" s="25"/>
      <c r="J605" s="82"/>
      <c r="K605" s="55"/>
      <c r="L605" s="82"/>
      <c r="M605" s="82"/>
      <c r="N605" s="82"/>
      <c r="O605" s="55"/>
      <c r="P605" s="55"/>
    </row>
    <row r="606" spans="1:16" ht="27.75" customHeight="1">
      <c r="A606" s="41"/>
      <c r="B606" s="54"/>
      <c r="C606" s="54"/>
      <c r="D606" s="54"/>
      <c r="E606" s="82"/>
      <c r="F606" s="55"/>
      <c r="G606" s="25"/>
      <c r="H606" s="82"/>
      <c r="I606" s="25"/>
      <c r="J606" s="82"/>
      <c r="K606" s="55"/>
      <c r="L606" s="82"/>
      <c r="M606" s="82"/>
      <c r="N606" s="82"/>
      <c r="O606" s="55"/>
      <c r="P606" s="55"/>
    </row>
    <row r="607" spans="1:16" ht="27.75" customHeight="1">
      <c r="A607" s="41"/>
      <c r="B607" s="54"/>
      <c r="C607" s="54"/>
      <c r="D607" s="54"/>
      <c r="E607" s="82"/>
      <c r="F607" s="55"/>
      <c r="G607" s="25"/>
      <c r="H607" s="82"/>
      <c r="I607" s="25"/>
      <c r="J607" s="82"/>
      <c r="K607" s="55"/>
      <c r="L607" s="82"/>
      <c r="M607" s="82"/>
      <c r="N607" s="82"/>
      <c r="O607" s="55"/>
      <c r="P607" s="55"/>
    </row>
    <row r="608" spans="1:16" ht="27.75" customHeight="1">
      <c r="A608" s="41"/>
      <c r="B608" s="54"/>
      <c r="C608" s="54"/>
      <c r="D608" s="54"/>
      <c r="E608" s="82"/>
      <c r="F608" s="55"/>
      <c r="G608" s="25"/>
      <c r="H608" s="82"/>
      <c r="I608" s="25"/>
      <c r="J608" s="82"/>
      <c r="K608" s="55"/>
      <c r="L608" s="82"/>
      <c r="M608" s="82"/>
      <c r="N608" s="82"/>
      <c r="O608" s="55"/>
      <c r="P608" s="55"/>
    </row>
    <row r="609" spans="1:16" ht="27.75" customHeight="1">
      <c r="A609" s="41"/>
      <c r="B609" s="54"/>
      <c r="C609" s="54"/>
      <c r="D609" s="54"/>
      <c r="E609" s="82"/>
      <c r="F609" s="55"/>
      <c r="G609" s="25"/>
      <c r="H609" s="82"/>
      <c r="I609" s="25"/>
      <c r="J609" s="82"/>
      <c r="K609" s="55"/>
      <c r="L609" s="82"/>
      <c r="M609" s="82"/>
      <c r="N609" s="82"/>
      <c r="O609" s="55"/>
      <c r="P609" s="55"/>
    </row>
    <row r="610" spans="1:16" ht="27.75" customHeight="1">
      <c r="A610" s="41"/>
      <c r="B610" s="54"/>
      <c r="C610" s="54"/>
      <c r="D610" s="54"/>
      <c r="E610" s="82"/>
      <c r="F610" s="55"/>
      <c r="G610" s="25"/>
      <c r="H610" s="82"/>
      <c r="I610" s="25"/>
      <c r="J610" s="82"/>
      <c r="K610" s="55"/>
      <c r="L610" s="82"/>
      <c r="M610" s="82"/>
      <c r="N610" s="82"/>
      <c r="O610" s="55"/>
      <c r="P610" s="55"/>
    </row>
    <row r="611" spans="1:16" ht="27.75" customHeight="1">
      <c r="A611" s="41"/>
      <c r="B611" s="54"/>
      <c r="C611" s="54"/>
      <c r="D611" s="54"/>
      <c r="E611" s="82"/>
      <c r="F611" s="55"/>
      <c r="G611" s="25"/>
      <c r="H611" s="82"/>
      <c r="I611" s="25"/>
      <c r="J611" s="82"/>
      <c r="K611" s="55"/>
      <c r="L611" s="82"/>
      <c r="M611" s="82"/>
      <c r="N611" s="82"/>
      <c r="O611" s="55"/>
      <c r="P611" s="55"/>
    </row>
    <row r="612" spans="1:16" ht="27.75" customHeight="1">
      <c r="A612" s="41"/>
      <c r="B612" s="54"/>
      <c r="C612" s="54"/>
      <c r="D612" s="54"/>
      <c r="E612" s="82"/>
      <c r="F612" s="55"/>
      <c r="G612" s="25"/>
      <c r="H612" s="82"/>
      <c r="I612" s="25"/>
      <c r="J612" s="82"/>
      <c r="K612" s="55"/>
      <c r="L612" s="82"/>
      <c r="M612" s="82"/>
      <c r="N612" s="82"/>
      <c r="O612" s="55"/>
      <c r="P612" s="55"/>
    </row>
    <row r="613" spans="1:16" ht="27.75" customHeight="1">
      <c r="A613" s="41"/>
      <c r="B613" s="54"/>
      <c r="C613" s="54"/>
      <c r="D613" s="54"/>
      <c r="E613" s="82"/>
      <c r="F613" s="55"/>
      <c r="G613" s="25"/>
      <c r="H613" s="82"/>
      <c r="I613" s="25"/>
      <c r="J613" s="82"/>
      <c r="K613" s="55"/>
      <c r="L613" s="82"/>
      <c r="M613" s="82"/>
      <c r="N613" s="82"/>
      <c r="O613" s="55"/>
      <c r="P613" s="55"/>
    </row>
    <row r="614" spans="1:16" ht="27.75" customHeight="1">
      <c r="A614" s="41"/>
      <c r="B614" s="54"/>
      <c r="C614" s="54"/>
      <c r="D614" s="54"/>
      <c r="E614" s="82"/>
      <c r="F614" s="55"/>
      <c r="G614" s="25"/>
      <c r="H614" s="82"/>
      <c r="I614" s="25"/>
      <c r="J614" s="82"/>
      <c r="K614" s="55"/>
      <c r="L614" s="82"/>
      <c r="M614" s="82"/>
      <c r="N614" s="82"/>
      <c r="O614" s="55"/>
      <c r="P614" s="55"/>
    </row>
    <row r="615" spans="1:16" ht="27.75" customHeight="1">
      <c r="A615" s="41"/>
      <c r="B615" s="54"/>
      <c r="C615" s="54"/>
      <c r="D615" s="54"/>
      <c r="E615" s="82"/>
      <c r="F615" s="55"/>
      <c r="G615" s="25"/>
      <c r="H615" s="82"/>
      <c r="I615" s="25"/>
      <c r="J615" s="82"/>
      <c r="K615" s="55"/>
      <c r="L615" s="82"/>
      <c r="M615" s="82"/>
      <c r="N615" s="82"/>
      <c r="O615" s="55"/>
      <c r="P615" s="55"/>
    </row>
    <row r="616" spans="1:16" ht="27.75" customHeight="1">
      <c r="A616" s="41"/>
      <c r="B616" s="54"/>
      <c r="C616" s="54"/>
      <c r="D616" s="54"/>
      <c r="E616" s="82"/>
      <c r="F616" s="55"/>
      <c r="G616" s="25"/>
      <c r="H616" s="82"/>
      <c r="I616" s="25"/>
      <c r="J616" s="82"/>
      <c r="K616" s="55"/>
      <c r="L616" s="82"/>
      <c r="M616" s="82"/>
      <c r="N616" s="82"/>
      <c r="O616" s="55"/>
      <c r="P616" s="55"/>
    </row>
    <row r="617" spans="1:16" ht="27.75" customHeight="1">
      <c r="A617" s="41"/>
      <c r="B617" s="54"/>
      <c r="C617" s="54"/>
      <c r="D617" s="54"/>
      <c r="E617" s="82"/>
      <c r="F617" s="55"/>
      <c r="G617" s="25"/>
      <c r="H617" s="82"/>
      <c r="I617" s="25"/>
      <c r="J617" s="82"/>
      <c r="K617" s="55"/>
      <c r="L617" s="82"/>
      <c r="M617" s="82"/>
      <c r="N617" s="82"/>
      <c r="O617" s="55"/>
      <c r="P617" s="55"/>
    </row>
    <row r="618" spans="1:16" ht="27.75" customHeight="1">
      <c r="A618" s="41"/>
      <c r="B618" s="54"/>
      <c r="C618" s="54"/>
      <c r="D618" s="54"/>
      <c r="E618" s="82"/>
      <c r="F618" s="55"/>
      <c r="G618" s="25"/>
      <c r="H618" s="82"/>
      <c r="I618" s="25"/>
      <c r="J618" s="82"/>
      <c r="K618" s="55"/>
      <c r="L618" s="82"/>
      <c r="M618" s="82"/>
      <c r="N618" s="82"/>
      <c r="O618" s="55"/>
      <c r="P618" s="55"/>
    </row>
    <row r="619" spans="1:16" ht="27.75" customHeight="1">
      <c r="A619" s="41"/>
      <c r="B619" s="54"/>
      <c r="C619" s="54"/>
      <c r="D619" s="54"/>
      <c r="E619" s="82"/>
      <c r="F619" s="55"/>
      <c r="G619" s="25"/>
      <c r="H619" s="82"/>
      <c r="I619" s="25"/>
      <c r="J619" s="82"/>
      <c r="K619" s="55"/>
      <c r="L619" s="82"/>
      <c r="M619" s="82"/>
      <c r="N619" s="82"/>
      <c r="O619" s="55"/>
      <c r="P619" s="55"/>
    </row>
    <row r="620" spans="1:16" ht="27.75" customHeight="1">
      <c r="A620" s="41"/>
      <c r="B620" s="54"/>
      <c r="C620" s="54"/>
      <c r="D620" s="54"/>
      <c r="E620" s="82"/>
      <c r="F620" s="55"/>
      <c r="G620" s="25"/>
      <c r="H620" s="82"/>
      <c r="I620" s="25"/>
      <c r="J620" s="82"/>
      <c r="K620" s="55"/>
      <c r="L620" s="82"/>
      <c r="M620" s="82"/>
      <c r="N620" s="82"/>
      <c r="O620" s="55"/>
      <c r="P620" s="55"/>
    </row>
    <row r="621" spans="1:16" ht="27.75" customHeight="1">
      <c r="A621" s="41"/>
      <c r="B621" s="54"/>
      <c r="C621" s="54"/>
      <c r="D621" s="54"/>
      <c r="E621" s="82"/>
      <c r="F621" s="55"/>
      <c r="G621" s="25"/>
      <c r="H621" s="82"/>
      <c r="I621" s="25"/>
      <c r="J621" s="82"/>
      <c r="K621" s="55"/>
      <c r="L621" s="82"/>
      <c r="M621" s="82"/>
      <c r="N621" s="82"/>
      <c r="O621" s="55"/>
      <c r="P621" s="55"/>
    </row>
    <row r="622" spans="1:16" ht="27.75" customHeight="1">
      <c r="A622" s="41"/>
      <c r="B622" s="54"/>
      <c r="C622" s="54"/>
      <c r="D622" s="54"/>
      <c r="E622" s="82"/>
      <c r="F622" s="55"/>
      <c r="G622" s="25"/>
      <c r="H622" s="82"/>
      <c r="I622" s="25"/>
      <c r="J622" s="82"/>
      <c r="K622" s="55"/>
      <c r="L622" s="82"/>
      <c r="M622" s="82"/>
      <c r="N622" s="82"/>
      <c r="O622" s="55"/>
      <c r="P622" s="55"/>
    </row>
    <row r="623" spans="1:16" ht="27.75" customHeight="1">
      <c r="A623" s="41"/>
      <c r="B623" s="54"/>
      <c r="C623" s="54"/>
      <c r="D623" s="54"/>
      <c r="E623" s="82"/>
      <c r="F623" s="55"/>
      <c r="G623" s="25"/>
      <c r="H623" s="82"/>
      <c r="I623" s="25"/>
      <c r="J623" s="82"/>
      <c r="K623" s="55"/>
      <c r="L623" s="82"/>
      <c r="M623" s="82"/>
      <c r="N623" s="82"/>
      <c r="O623" s="55"/>
      <c r="P623" s="55"/>
    </row>
    <row r="624" spans="1:16" ht="27.75" customHeight="1">
      <c r="A624" s="41"/>
      <c r="B624" s="54"/>
      <c r="C624" s="54"/>
      <c r="D624" s="54"/>
      <c r="E624" s="82"/>
      <c r="F624" s="55"/>
      <c r="G624" s="25"/>
      <c r="H624" s="82"/>
      <c r="I624" s="25"/>
      <c r="J624" s="82"/>
      <c r="K624" s="55"/>
      <c r="L624" s="82"/>
      <c r="M624" s="82"/>
      <c r="N624" s="82"/>
      <c r="O624" s="55"/>
      <c r="P624" s="55"/>
    </row>
    <row r="625" spans="1:16" ht="27.75" customHeight="1">
      <c r="A625" s="41"/>
      <c r="B625" s="54"/>
      <c r="C625" s="54"/>
      <c r="D625" s="54"/>
      <c r="E625" s="82"/>
      <c r="F625" s="55"/>
      <c r="G625" s="25"/>
      <c r="H625" s="82"/>
      <c r="I625" s="25"/>
      <c r="J625" s="82"/>
      <c r="K625" s="55"/>
      <c r="L625" s="82"/>
      <c r="M625" s="82"/>
      <c r="N625" s="82"/>
      <c r="O625" s="55"/>
      <c r="P625" s="55"/>
    </row>
    <row r="626" spans="1:16" ht="27.75" customHeight="1">
      <c r="A626" s="41"/>
      <c r="B626" s="54"/>
      <c r="C626" s="54"/>
      <c r="D626" s="54"/>
      <c r="E626" s="82"/>
      <c r="F626" s="55"/>
      <c r="G626" s="25"/>
      <c r="H626" s="82"/>
      <c r="I626" s="25"/>
      <c r="J626" s="82"/>
      <c r="K626" s="55"/>
      <c r="L626" s="82"/>
      <c r="M626" s="82"/>
      <c r="N626" s="82"/>
      <c r="O626" s="55"/>
      <c r="P626" s="55"/>
    </row>
    <row r="627" spans="1:16" ht="27.75" customHeight="1">
      <c r="A627" s="41"/>
      <c r="B627" s="54"/>
      <c r="C627" s="54"/>
      <c r="D627" s="54"/>
      <c r="E627" s="82"/>
      <c r="F627" s="55"/>
      <c r="G627" s="25"/>
      <c r="H627" s="82"/>
      <c r="I627" s="25"/>
      <c r="J627" s="82"/>
      <c r="K627" s="55"/>
      <c r="L627" s="82"/>
      <c r="M627" s="82"/>
      <c r="N627" s="82"/>
      <c r="O627" s="55"/>
      <c r="P627" s="55"/>
    </row>
    <row r="628" spans="1:16" ht="27.75" customHeight="1">
      <c r="A628" s="41"/>
      <c r="B628" s="54"/>
      <c r="C628" s="54"/>
      <c r="D628" s="54"/>
      <c r="E628" s="82"/>
      <c r="F628" s="55"/>
      <c r="G628" s="25"/>
      <c r="H628" s="82"/>
      <c r="I628" s="25"/>
      <c r="J628" s="82"/>
      <c r="K628" s="55"/>
      <c r="L628" s="82"/>
      <c r="M628" s="82"/>
      <c r="N628" s="82"/>
      <c r="O628" s="55"/>
      <c r="P628" s="55"/>
    </row>
    <row r="629" spans="1:16" ht="27.75" customHeight="1">
      <c r="A629" s="41"/>
      <c r="B629" s="54"/>
      <c r="C629" s="54"/>
      <c r="D629" s="54"/>
      <c r="E629" s="82"/>
      <c r="F629" s="55"/>
      <c r="G629" s="25"/>
      <c r="H629" s="82"/>
      <c r="I629" s="25"/>
      <c r="J629" s="82"/>
      <c r="K629" s="55"/>
      <c r="L629" s="82"/>
      <c r="M629" s="82"/>
      <c r="N629" s="82"/>
      <c r="O629" s="55"/>
      <c r="P629" s="55"/>
    </row>
    <row r="630" spans="1:16" ht="27.75" customHeight="1">
      <c r="A630" s="41"/>
      <c r="B630" s="54"/>
      <c r="C630" s="54"/>
      <c r="D630" s="54"/>
      <c r="E630" s="82"/>
      <c r="F630" s="55"/>
      <c r="G630" s="25"/>
      <c r="H630" s="82"/>
      <c r="I630" s="25"/>
      <c r="J630" s="82"/>
      <c r="K630" s="55"/>
      <c r="L630" s="82"/>
      <c r="M630" s="82"/>
      <c r="N630" s="82"/>
      <c r="O630" s="55"/>
      <c r="P630" s="55"/>
    </row>
    <row r="631" spans="1:16" ht="27.75" customHeight="1">
      <c r="A631" s="41"/>
      <c r="B631" s="54"/>
      <c r="C631" s="54"/>
      <c r="D631" s="54"/>
      <c r="E631" s="82"/>
      <c r="F631" s="55"/>
      <c r="G631" s="25"/>
      <c r="H631" s="82"/>
      <c r="I631" s="25"/>
      <c r="J631" s="82"/>
      <c r="K631" s="55"/>
      <c r="L631" s="82"/>
      <c r="M631" s="82"/>
      <c r="N631" s="82"/>
      <c r="O631" s="55"/>
      <c r="P631" s="55"/>
    </row>
    <row r="632" spans="1:16" ht="27.75" customHeight="1">
      <c r="A632" s="41"/>
      <c r="B632" s="54"/>
      <c r="C632" s="54"/>
      <c r="D632" s="54"/>
      <c r="E632" s="82"/>
      <c r="F632" s="55"/>
      <c r="G632" s="25"/>
      <c r="H632" s="82"/>
      <c r="I632" s="25"/>
      <c r="J632" s="82"/>
      <c r="K632" s="55"/>
      <c r="L632" s="82"/>
      <c r="M632" s="82"/>
      <c r="N632" s="82"/>
      <c r="O632" s="55"/>
      <c r="P632" s="55"/>
    </row>
    <row r="633" spans="1:16" ht="27.75" customHeight="1">
      <c r="A633" s="41"/>
      <c r="B633" s="54"/>
      <c r="C633" s="54"/>
      <c r="D633" s="54"/>
      <c r="E633" s="82"/>
      <c r="F633" s="55"/>
      <c r="G633" s="25"/>
      <c r="H633" s="82"/>
      <c r="I633" s="25"/>
      <c r="J633" s="82"/>
      <c r="K633" s="55"/>
      <c r="L633" s="82"/>
      <c r="M633" s="82"/>
      <c r="N633" s="82"/>
      <c r="O633" s="55"/>
      <c r="P633" s="55"/>
    </row>
    <row r="634" spans="1:16" ht="27.75" customHeight="1">
      <c r="A634" s="41"/>
      <c r="B634" s="54"/>
      <c r="C634" s="54"/>
      <c r="D634" s="54"/>
      <c r="E634" s="82"/>
      <c r="F634" s="55"/>
      <c r="G634" s="25"/>
      <c r="H634" s="82"/>
      <c r="I634" s="25"/>
      <c r="J634" s="82"/>
      <c r="K634" s="55"/>
      <c r="L634" s="82"/>
      <c r="M634" s="82"/>
      <c r="N634" s="82"/>
      <c r="O634" s="55"/>
      <c r="P634" s="55"/>
    </row>
    <row r="635" spans="1:16" ht="27.75" customHeight="1">
      <c r="A635" s="41"/>
      <c r="B635" s="54"/>
      <c r="C635" s="54"/>
      <c r="D635" s="54"/>
      <c r="E635" s="82"/>
      <c r="F635" s="55"/>
      <c r="G635" s="25"/>
      <c r="H635" s="82"/>
      <c r="I635" s="25"/>
      <c r="J635" s="82"/>
      <c r="K635" s="55"/>
      <c r="L635" s="82"/>
      <c r="M635" s="82"/>
      <c r="N635" s="82"/>
      <c r="O635" s="55"/>
      <c r="P635" s="55"/>
    </row>
    <row r="636" spans="1:16" ht="27.75" customHeight="1">
      <c r="A636" s="41"/>
      <c r="B636" s="54"/>
      <c r="C636" s="54"/>
      <c r="D636" s="54"/>
      <c r="E636" s="82"/>
      <c r="F636" s="55"/>
      <c r="G636" s="25"/>
      <c r="H636" s="82"/>
      <c r="I636" s="25"/>
      <c r="J636" s="82"/>
      <c r="K636" s="55"/>
      <c r="L636" s="82"/>
      <c r="M636" s="82"/>
      <c r="N636" s="82"/>
      <c r="O636" s="55"/>
      <c r="P636" s="55"/>
    </row>
    <row r="637" spans="1:16" ht="27.75" customHeight="1">
      <c r="A637" s="41"/>
      <c r="B637" s="54"/>
      <c r="C637" s="54"/>
      <c r="D637" s="54"/>
      <c r="E637" s="82"/>
      <c r="F637" s="55"/>
      <c r="G637" s="25"/>
      <c r="H637" s="82"/>
      <c r="I637" s="25"/>
      <c r="J637" s="82"/>
      <c r="K637" s="55"/>
      <c r="L637" s="82"/>
      <c r="M637" s="82"/>
      <c r="N637" s="82"/>
      <c r="O637" s="55"/>
      <c r="P637" s="55"/>
    </row>
    <row r="638" spans="1:16" ht="27.75" customHeight="1">
      <c r="A638" s="41"/>
      <c r="B638" s="54"/>
      <c r="C638" s="54"/>
      <c r="D638" s="54"/>
      <c r="E638" s="82"/>
      <c r="F638" s="55"/>
      <c r="G638" s="25"/>
      <c r="H638" s="82"/>
      <c r="I638" s="25"/>
      <c r="J638" s="82"/>
      <c r="K638" s="55"/>
      <c r="L638" s="82"/>
      <c r="M638" s="82"/>
      <c r="N638" s="82"/>
      <c r="O638" s="55"/>
      <c r="P638" s="55"/>
    </row>
    <row r="639" spans="1:16" ht="27.75" customHeight="1">
      <c r="A639" s="41"/>
      <c r="B639" s="54"/>
      <c r="C639" s="54"/>
      <c r="D639" s="54"/>
      <c r="E639" s="82"/>
      <c r="F639" s="55"/>
      <c r="G639" s="25"/>
      <c r="H639" s="82"/>
      <c r="I639" s="25"/>
      <c r="J639" s="82"/>
      <c r="K639" s="55"/>
      <c r="L639" s="82"/>
      <c r="M639" s="82"/>
      <c r="N639" s="82"/>
      <c r="O639" s="55"/>
      <c r="P639" s="55"/>
    </row>
    <row r="640" spans="1:16" ht="27.75" customHeight="1">
      <c r="A640" s="41"/>
      <c r="B640" s="54"/>
      <c r="C640" s="54"/>
      <c r="D640" s="54"/>
      <c r="E640" s="82"/>
      <c r="F640" s="55"/>
      <c r="G640" s="25"/>
      <c r="H640" s="82"/>
      <c r="I640" s="25"/>
      <c r="J640" s="82"/>
      <c r="K640" s="55"/>
      <c r="L640" s="82"/>
      <c r="M640" s="82"/>
      <c r="N640" s="82"/>
      <c r="O640" s="55"/>
      <c r="P640" s="55"/>
    </row>
    <row r="641" spans="1:16" ht="27.75" customHeight="1">
      <c r="A641" s="41"/>
      <c r="B641" s="54"/>
      <c r="C641" s="54"/>
      <c r="D641" s="54"/>
      <c r="E641" s="82"/>
      <c r="F641" s="55"/>
      <c r="G641" s="25"/>
      <c r="H641" s="82"/>
      <c r="I641" s="25"/>
      <c r="J641" s="82"/>
      <c r="K641" s="55"/>
      <c r="L641" s="82"/>
      <c r="M641" s="82"/>
      <c r="N641" s="82"/>
      <c r="O641" s="55"/>
      <c r="P641" s="55"/>
    </row>
    <row r="642" spans="1:16" ht="27.75" customHeight="1">
      <c r="A642" s="41"/>
      <c r="B642" s="54"/>
      <c r="C642" s="54"/>
      <c r="D642" s="54"/>
      <c r="E642" s="82"/>
      <c r="F642" s="55"/>
      <c r="G642" s="25"/>
      <c r="H642" s="82"/>
      <c r="I642" s="25"/>
      <c r="J642" s="82"/>
      <c r="K642" s="55"/>
      <c r="L642" s="82"/>
      <c r="M642" s="82"/>
      <c r="N642" s="82"/>
      <c r="O642" s="55"/>
      <c r="P642" s="55"/>
    </row>
    <row r="643" spans="1:16" ht="27.75" customHeight="1">
      <c r="A643" s="41"/>
      <c r="B643" s="54"/>
      <c r="C643" s="54"/>
      <c r="D643" s="54"/>
      <c r="E643" s="82"/>
      <c r="F643" s="55"/>
      <c r="G643" s="25"/>
      <c r="H643" s="82"/>
      <c r="I643" s="25"/>
      <c r="J643" s="82"/>
      <c r="K643" s="55"/>
      <c r="L643" s="82"/>
      <c r="M643" s="82"/>
      <c r="N643" s="82"/>
      <c r="O643" s="55"/>
      <c r="P643" s="55"/>
    </row>
    <row r="644" spans="1:16" ht="27.75" customHeight="1">
      <c r="A644" s="41"/>
      <c r="B644" s="54"/>
      <c r="C644" s="54"/>
      <c r="D644" s="54"/>
      <c r="E644" s="82"/>
      <c r="F644" s="55"/>
      <c r="G644" s="25"/>
      <c r="H644" s="82"/>
      <c r="I644" s="25"/>
      <c r="J644" s="82"/>
      <c r="K644" s="55"/>
      <c r="L644" s="82"/>
      <c r="M644" s="82"/>
      <c r="N644" s="82"/>
      <c r="O644" s="55"/>
      <c r="P644" s="55"/>
    </row>
    <row r="645" spans="1:16" ht="27.75" customHeight="1">
      <c r="A645" s="41"/>
      <c r="B645" s="54"/>
      <c r="C645" s="54"/>
      <c r="D645" s="54"/>
      <c r="E645" s="82"/>
      <c r="F645" s="55"/>
      <c r="G645" s="25"/>
      <c r="H645" s="82"/>
      <c r="I645" s="25"/>
      <c r="J645" s="82"/>
      <c r="K645" s="55"/>
      <c r="L645" s="82"/>
      <c r="M645" s="82"/>
      <c r="N645" s="82"/>
      <c r="O645" s="55"/>
      <c r="P645" s="55"/>
    </row>
    <row r="646" spans="1:16" ht="27.75" customHeight="1">
      <c r="A646" s="41"/>
      <c r="B646" s="54"/>
      <c r="C646" s="54"/>
      <c r="D646" s="54"/>
      <c r="E646" s="82"/>
      <c r="F646" s="55"/>
      <c r="G646" s="25"/>
      <c r="H646" s="82"/>
      <c r="I646" s="25"/>
      <c r="J646" s="82"/>
      <c r="K646" s="55"/>
      <c r="L646" s="82"/>
      <c r="M646" s="82"/>
      <c r="N646" s="82"/>
      <c r="O646" s="55"/>
      <c r="P646" s="55"/>
    </row>
    <row r="647" spans="1:16" ht="27.75" customHeight="1">
      <c r="A647" s="41"/>
      <c r="B647" s="54"/>
      <c r="C647" s="54"/>
      <c r="D647" s="54"/>
      <c r="E647" s="82"/>
      <c r="F647" s="55"/>
      <c r="G647" s="25"/>
      <c r="H647" s="82"/>
      <c r="I647" s="25"/>
      <c r="J647" s="82"/>
      <c r="K647" s="55"/>
      <c r="L647" s="82"/>
      <c r="M647" s="82"/>
      <c r="N647" s="82"/>
      <c r="O647" s="55"/>
      <c r="P647" s="55"/>
    </row>
    <row r="648" spans="1:16" ht="27.75" customHeight="1">
      <c r="A648" s="41"/>
      <c r="B648" s="54"/>
      <c r="C648" s="54"/>
      <c r="D648" s="54"/>
      <c r="E648" s="82"/>
      <c r="F648" s="55"/>
      <c r="G648" s="25"/>
      <c r="H648" s="82"/>
      <c r="I648" s="25"/>
      <c r="J648" s="82"/>
      <c r="K648" s="55"/>
      <c r="L648" s="82"/>
      <c r="M648" s="82"/>
      <c r="N648" s="82"/>
      <c r="O648" s="55"/>
      <c r="P648" s="55"/>
    </row>
    <row r="649" spans="1:16" ht="27.75" customHeight="1">
      <c r="A649" s="41"/>
      <c r="B649" s="54"/>
      <c r="C649" s="54"/>
      <c r="D649" s="54"/>
      <c r="E649" s="82"/>
      <c r="F649" s="55"/>
      <c r="G649" s="25"/>
      <c r="H649" s="82"/>
      <c r="I649" s="25"/>
      <c r="J649" s="82"/>
      <c r="K649" s="55"/>
      <c r="L649" s="82"/>
      <c r="M649" s="82"/>
      <c r="N649" s="82"/>
      <c r="O649" s="55"/>
      <c r="P649" s="55"/>
    </row>
    <row r="650" spans="1:16" ht="27.75" customHeight="1">
      <c r="A650" s="41"/>
      <c r="B650" s="54"/>
      <c r="C650" s="54"/>
      <c r="D650" s="54"/>
      <c r="E650" s="82"/>
      <c r="F650" s="55"/>
      <c r="G650" s="25"/>
      <c r="H650" s="82"/>
      <c r="I650" s="25"/>
      <c r="J650" s="82"/>
      <c r="K650" s="55"/>
      <c r="L650" s="82"/>
      <c r="M650" s="82"/>
      <c r="N650" s="82"/>
      <c r="O650" s="55"/>
      <c r="P650" s="55"/>
    </row>
    <row r="651" spans="1:16" ht="27.75" customHeight="1">
      <c r="A651" s="41"/>
      <c r="B651" s="54"/>
      <c r="C651" s="54"/>
      <c r="D651" s="54"/>
      <c r="E651" s="82"/>
      <c r="F651" s="55"/>
      <c r="G651" s="25"/>
      <c r="H651" s="82"/>
      <c r="I651" s="25"/>
      <c r="J651" s="82"/>
      <c r="K651" s="55"/>
      <c r="L651" s="82"/>
      <c r="M651" s="82"/>
      <c r="N651" s="82"/>
      <c r="O651" s="55"/>
      <c r="P651" s="55"/>
    </row>
    <row r="652" spans="1:16" ht="27.75" customHeight="1">
      <c r="A652" s="41"/>
      <c r="B652" s="54"/>
      <c r="C652" s="54"/>
      <c r="D652" s="54"/>
      <c r="E652" s="82"/>
      <c r="F652" s="55"/>
      <c r="G652" s="25"/>
      <c r="H652" s="82"/>
      <c r="I652" s="25"/>
      <c r="J652" s="82"/>
      <c r="K652" s="55"/>
      <c r="L652" s="82"/>
      <c r="M652" s="82"/>
      <c r="N652" s="82"/>
      <c r="O652" s="55"/>
      <c r="P652" s="55"/>
    </row>
    <row r="653" spans="1:16" ht="27.75" customHeight="1">
      <c r="A653" s="41"/>
      <c r="B653" s="54"/>
      <c r="C653" s="54"/>
      <c r="D653" s="54"/>
      <c r="E653" s="82"/>
      <c r="F653" s="55"/>
      <c r="G653" s="25"/>
      <c r="H653" s="82"/>
      <c r="I653" s="25"/>
      <c r="J653" s="82"/>
      <c r="K653" s="55"/>
      <c r="L653" s="82"/>
      <c r="M653" s="82"/>
      <c r="N653" s="82"/>
      <c r="O653" s="55"/>
      <c r="P653" s="55"/>
    </row>
    <row r="654" spans="1:16" ht="27.75" customHeight="1">
      <c r="A654" s="41"/>
      <c r="B654" s="54"/>
      <c r="C654" s="54"/>
      <c r="D654" s="54"/>
      <c r="E654" s="82"/>
      <c r="F654" s="55"/>
      <c r="G654" s="25"/>
      <c r="H654" s="82"/>
      <c r="I654" s="25"/>
      <c r="J654" s="82"/>
      <c r="K654" s="55"/>
      <c r="L654" s="82"/>
      <c r="M654" s="82"/>
      <c r="N654" s="82"/>
      <c r="O654" s="55"/>
      <c r="P654" s="55"/>
    </row>
    <row r="655" spans="1:16" ht="27.75" customHeight="1">
      <c r="A655" s="41"/>
      <c r="B655" s="54"/>
      <c r="C655" s="54"/>
      <c r="D655" s="54"/>
      <c r="E655" s="82"/>
      <c r="F655" s="55"/>
      <c r="G655" s="25"/>
      <c r="H655" s="82"/>
      <c r="I655" s="25"/>
      <c r="J655" s="82"/>
      <c r="K655" s="55"/>
      <c r="L655" s="82"/>
      <c r="M655" s="82"/>
      <c r="N655" s="82"/>
      <c r="O655" s="55"/>
      <c r="P655" s="55"/>
    </row>
    <row r="656" spans="1:16" ht="27.75" customHeight="1">
      <c r="A656" s="41"/>
      <c r="B656" s="54"/>
      <c r="C656" s="54"/>
      <c r="D656" s="54"/>
      <c r="E656" s="82"/>
      <c r="F656" s="55"/>
      <c r="G656" s="25"/>
      <c r="H656" s="82"/>
      <c r="I656" s="25"/>
      <c r="J656" s="82"/>
      <c r="K656" s="55"/>
      <c r="L656" s="82"/>
      <c r="M656" s="82"/>
      <c r="N656" s="82"/>
      <c r="O656" s="55"/>
      <c r="P656" s="55"/>
    </row>
    <row r="657" spans="1:16" ht="27.75" customHeight="1">
      <c r="A657" s="41"/>
      <c r="B657" s="54"/>
      <c r="C657" s="54"/>
      <c r="D657" s="54"/>
      <c r="E657" s="82"/>
      <c r="F657" s="55"/>
      <c r="G657" s="25"/>
      <c r="H657" s="82"/>
      <c r="I657" s="25"/>
      <c r="J657" s="82"/>
      <c r="K657" s="55"/>
      <c r="L657" s="82"/>
      <c r="M657" s="82"/>
      <c r="N657" s="82"/>
      <c r="O657" s="55"/>
      <c r="P657" s="55"/>
    </row>
    <row r="658" spans="1:16" ht="27.75" customHeight="1">
      <c r="A658" s="41"/>
      <c r="B658" s="54"/>
      <c r="C658" s="54"/>
      <c r="D658" s="54"/>
      <c r="E658" s="82"/>
      <c r="F658" s="55"/>
      <c r="G658" s="25"/>
      <c r="H658" s="82"/>
      <c r="I658" s="25"/>
      <c r="J658" s="82"/>
      <c r="K658" s="55"/>
      <c r="L658" s="82"/>
      <c r="M658" s="82"/>
      <c r="N658" s="82"/>
      <c r="O658" s="55"/>
      <c r="P658" s="55"/>
    </row>
    <row r="659" spans="1:16" ht="27.75" customHeight="1">
      <c r="A659" s="41"/>
      <c r="B659" s="54"/>
      <c r="C659" s="54"/>
      <c r="D659" s="54"/>
      <c r="E659" s="82"/>
      <c r="F659" s="55"/>
      <c r="G659" s="25"/>
      <c r="H659" s="82"/>
      <c r="I659" s="25"/>
      <c r="J659" s="82"/>
      <c r="K659" s="55"/>
      <c r="L659" s="82"/>
      <c r="M659" s="82"/>
      <c r="N659" s="82"/>
      <c r="O659" s="55"/>
      <c r="P659" s="55"/>
    </row>
    <row r="660" spans="1:16" ht="27.75" customHeight="1">
      <c r="A660" s="41"/>
      <c r="B660" s="54"/>
      <c r="C660" s="54"/>
      <c r="D660" s="54"/>
      <c r="E660" s="82"/>
      <c r="F660" s="55"/>
      <c r="G660" s="25"/>
      <c r="H660" s="82"/>
      <c r="I660" s="25"/>
      <c r="J660" s="82"/>
      <c r="K660" s="55"/>
      <c r="L660" s="82"/>
      <c r="M660" s="82"/>
      <c r="N660" s="82"/>
      <c r="O660" s="55"/>
      <c r="P660" s="55"/>
    </row>
    <row r="661" spans="1:16" ht="27.75" customHeight="1">
      <c r="A661" s="41"/>
      <c r="B661" s="54"/>
      <c r="C661" s="54"/>
      <c r="D661" s="54"/>
      <c r="E661" s="82"/>
      <c r="F661" s="55"/>
      <c r="G661" s="25"/>
      <c r="H661" s="82"/>
      <c r="I661" s="25"/>
      <c r="J661" s="82"/>
      <c r="K661" s="55"/>
      <c r="L661" s="82"/>
      <c r="M661" s="82"/>
      <c r="N661" s="82"/>
      <c r="O661" s="55"/>
      <c r="P661" s="55"/>
    </row>
    <row r="662" spans="1:16" ht="27.75" customHeight="1">
      <c r="A662" s="41"/>
      <c r="B662" s="54"/>
      <c r="C662" s="54"/>
      <c r="D662" s="54"/>
      <c r="E662" s="82"/>
      <c r="F662" s="55"/>
      <c r="G662" s="25"/>
      <c r="H662" s="82"/>
      <c r="I662" s="25"/>
      <c r="J662" s="82"/>
      <c r="K662" s="55"/>
      <c r="L662" s="82"/>
      <c r="M662" s="82"/>
      <c r="N662" s="82"/>
      <c r="O662" s="55"/>
      <c r="P662" s="55"/>
    </row>
    <row r="663" spans="1:16" ht="27.75" customHeight="1">
      <c r="A663" s="41"/>
      <c r="B663" s="54"/>
      <c r="C663" s="54"/>
      <c r="D663" s="54"/>
      <c r="E663" s="82"/>
      <c r="F663" s="55"/>
      <c r="G663" s="25"/>
      <c r="H663" s="82"/>
      <c r="I663" s="25"/>
      <c r="J663" s="82"/>
      <c r="K663" s="55"/>
      <c r="L663" s="82"/>
      <c r="M663" s="82"/>
      <c r="N663" s="82"/>
      <c r="O663" s="55"/>
      <c r="P663" s="55"/>
    </row>
    <row r="664" spans="1:16" ht="27.75" customHeight="1">
      <c r="A664" s="41"/>
      <c r="B664" s="54"/>
      <c r="C664" s="54"/>
      <c r="D664" s="54"/>
      <c r="E664" s="82"/>
      <c r="F664" s="55"/>
      <c r="G664" s="25"/>
      <c r="H664" s="82"/>
      <c r="I664" s="25"/>
      <c r="J664" s="82"/>
      <c r="K664" s="55"/>
      <c r="L664" s="82"/>
      <c r="M664" s="82"/>
      <c r="N664" s="82"/>
      <c r="O664" s="55"/>
      <c r="P664" s="55"/>
    </row>
    <row r="665" spans="1:16" ht="27.75" customHeight="1">
      <c r="A665" s="41"/>
      <c r="B665" s="54"/>
      <c r="C665" s="54"/>
      <c r="D665" s="54"/>
      <c r="E665" s="82"/>
      <c r="F665" s="55"/>
      <c r="G665" s="25"/>
      <c r="H665" s="82"/>
      <c r="I665" s="25"/>
      <c r="J665" s="82"/>
      <c r="K665" s="55"/>
      <c r="L665" s="82"/>
      <c r="M665" s="82"/>
      <c r="N665" s="82"/>
      <c r="O665" s="55"/>
      <c r="P665" s="55"/>
    </row>
    <row r="666" spans="1:16" ht="27.75" customHeight="1">
      <c r="A666" s="41"/>
      <c r="B666" s="54"/>
      <c r="C666" s="54"/>
      <c r="D666" s="54"/>
      <c r="E666" s="82"/>
      <c r="F666" s="55"/>
      <c r="G666" s="25"/>
      <c r="H666" s="82"/>
      <c r="I666" s="25"/>
      <c r="J666" s="82"/>
      <c r="K666" s="55"/>
      <c r="L666" s="82"/>
      <c r="M666" s="82"/>
      <c r="N666" s="82"/>
      <c r="O666" s="55"/>
      <c r="P666" s="55"/>
    </row>
    <row r="667" spans="1:16" ht="27.75" customHeight="1">
      <c r="A667" s="41"/>
      <c r="B667" s="54"/>
      <c r="C667" s="54"/>
      <c r="D667" s="54"/>
      <c r="E667" s="82"/>
      <c r="F667" s="55"/>
      <c r="G667" s="25"/>
      <c r="H667" s="82"/>
      <c r="I667" s="25"/>
      <c r="J667" s="82"/>
      <c r="K667" s="55"/>
      <c r="L667" s="82"/>
      <c r="M667" s="82"/>
      <c r="N667" s="82"/>
      <c r="O667" s="55"/>
      <c r="P667" s="55"/>
    </row>
    <row r="668" spans="1:16" ht="27.75" customHeight="1">
      <c r="A668" s="41"/>
      <c r="B668" s="54"/>
      <c r="C668" s="54"/>
      <c r="D668" s="54"/>
      <c r="E668" s="82"/>
      <c r="F668" s="55"/>
      <c r="G668" s="25"/>
      <c r="H668" s="82"/>
      <c r="I668" s="25"/>
      <c r="J668" s="82"/>
      <c r="K668" s="55"/>
      <c r="L668" s="82"/>
      <c r="M668" s="82"/>
      <c r="N668" s="82"/>
      <c r="O668" s="55"/>
      <c r="P668" s="55"/>
    </row>
    <row r="669" spans="1:16" ht="27.75" customHeight="1">
      <c r="A669" s="41"/>
      <c r="B669" s="54"/>
      <c r="C669" s="54"/>
      <c r="D669" s="54"/>
      <c r="E669" s="82"/>
      <c r="F669" s="55"/>
      <c r="G669" s="25"/>
      <c r="H669" s="82"/>
      <c r="I669" s="25"/>
      <c r="J669" s="82"/>
      <c r="K669" s="55"/>
      <c r="L669" s="82"/>
      <c r="M669" s="82"/>
      <c r="N669" s="82"/>
      <c r="O669" s="55"/>
      <c r="P669" s="55"/>
    </row>
    <row r="670" spans="1:16" ht="27.75" customHeight="1">
      <c r="A670" s="41"/>
      <c r="B670" s="54"/>
      <c r="C670" s="54"/>
      <c r="D670" s="54"/>
      <c r="E670" s="82"/>
      <c r="F670" s="55"/>
      <c r="G670" s="25"/>
      <c r="H670" s="82"/>
      <c r="I670" s="25"/>
      <c r="J670" s="82"/>
      <c r="K670" s="55"/>
      <c r="L670" s="82"/>
      <c r="M670" s="82"/>
      <c r="N670" s="82"/>
      <c r="O670" s="55"/>
      <c r="P670" s="55"/>
    </row>
    <row r="671" spans="1:16" ht="27.75" customHeight="1">
      <c r="A671" s="41"/>
      <c r="B671" s="54"/>
      <c r="C671" s="54"/>
      <c r="D671" s="54"/>
      <c r="E671" s="82"/>
      <c r="F671" s="55"/>
      <c r="G671" s="25"/>
      <c r="H671" s="82"/>
      <c r="I671" s="25"/>
      <c r="J671" s="82"/>
      <c r="K671" s="55"/>
      <c r="L671" s="82"/>
      <c r="M671" s="82"/>
      <c r="N671" s="82"/>
      <c r="O671" s="55"/>
      <c r="P671" s="55"/>
    </row>
    <row r="672" spans="1:16" ht="27.75" customHeight="1">
      <c r="A672" s="41"/>
      <c r="B672" s="54"/>
      <c r="C672" s="54"/>
      <c r="D672" s="54"/>
      <c r="E672" s="82"/>
      <c r="F672" s="55"/>
      <c r="G672" s="25"/>
      <c r="H672" s="82"/>
      <c r="I672" s="25"/>
      <c r="J672" s="82"/>
      <c r="K672" s="55"/>
      <c r="L672" s="82"/>
      <c r="M672" s="82"/>
      <c r="N672" s="82"/>
      <c r="O672" s="55"/>
      <c r="P672" s="55"/>
    </row>
    <row r="673" spans="1:16" ht="27.75" customHeight="1">
      <c r="A673" s="41"/>
      <c r="B673" s="54"/>
      <c r="C673" s="54"/>
      <c r="D673" s="54"/>
      <c r="E673" s="82"/>
      <c r="F673" s="55"/>
      <c r="G673" s="25"/>
      <c r="H673" s="82"/>
      <c r="I673" s="25"/>
      <c r="J673" s="82"/>
      <c r="K673" s="55"/>
      <c r="L673" s="82"/>
      <c r="M673" s="82"/>
      <c r="N673" s="82"/>
      <c r="O673" s="55"/>
      <c r="P673" s="55"/>
    </row>
    <row r="674" spans="1:16" ht="27.75" customHeight="1">
      <c r="A674" s="41"/>
      <c r="B674" s="54"/>
      <c r="C674" s="54"/>
      <c r="D674" s="54"/>
      <c r="E674" s="82"/>
      <c r="F674" s="55"/>
      <c r="G674" s="25"/>
      <c r="H674" s="82"/>
      <c r="I674" s="25"/>
      <c r="J674" s="82"/>
      <c r="K674" s="55"/>
      <c r="L674" s="82"/>
      <c r="M674" s="82"/>
      <c r="N674" s="82"/>
      <c r="O674" s="55"/>
      <c r="P674" s="55"/>
    </row>
    <row r="675" spans="1:16" ht="27.75" customHeight="1">
      <c r="A675" s="41"/>
      <c r="B675" s="54"/>
      <c r="C675" s="54"/>
      <c r="D675" s="54"/>
      <c r="E675" s="82"/>
      <c r="F675" s="55"/>
      <c r="G675" s="25"/>
      <c r="H675" s="82"/>
      <c r="I675" s="25"/>
      <c r="J675" s="82"/>
      <c r="K675" s="55"/>
      <c r="L675" s="82"/>
      <c r="M675" s="82"/>
      <c r="N675" s="82"/>
      <c r="O675" s="55"/>
      <c r="P675" s="55"/>
    </row>
    <row r="676" spans="1:16" ht="27.75" customHeight="1">
      <c r="A676" s="41"/>
      <c r="B676" s="54"/>
      <c r="C676" s="54"/>
      <c r="D676" s="54"/>
      <c r="E676" s="82"/>
      <c r="F676" s="55"/>
      <c r="G676" s="25"/>
      <c r="H676" s="82"/>
      <c r="I676" s="25"/>
      <c r="J676" s="82"/>
      <c r="K676" s="55"/>
      <c r="L676" s="82"/>
      <c r="M676" s="82"/>
      <c r="N676" s="82"/>
      <c r="O676" s="55"/>
      <c r="P676" s="55"/>
    </row>
    <row r="677" spans="1:16" ht="27.75" customHeight="1">
      <c r="A677" s="41"/>
      <c r="B677" s="54"/>
      <c r="C677" s="54"/>
      <c r="D677" s="54"/>
      <c r="E677" s="82"/>
      <c r="F677" s="55"/>
      <c r="G677" s="25"/>
      <c r="H677" s="82"/>
      <c r="I677" s="25"/>
      <c r="J677" s="82"/>
      <c r="K677" s="55"/>
      <c r="L677" s="82"/>
      <c r="M677" s="82"/>
      <c r="N677" s="82"/>
      <c r="O677" s="55"/>
      <c r="P677" s="55"/>
    </row>
    <row r="678" spans="1:16" ht="27.75" customHeight="1">
      <c r="A678" s="41"/>
      <c r="B678" s="54"/>
      <c r="C678" s="54"/>
      <c r="D678" s="54"/>
      <c r="E678" s="82"/>
      <c r="F678" s="55"/>
      <c r="G678" s="25"/>
      <c r="H678" s="82"/>
      <c r="I678" s="25"/>
      <c r="J678" s="82"/>
      <c r="K678" s="55"/>
      <c r="L678" s="82"/>
      <c r="M678" s="82"/>
      <c r="N678" s="82"/>
      <c r="O678" s="55"/>
      <c r="P678" s="55"/>
    </row>
    <row r="679" spans="1:16" ht="27.75" customHeight="1">
      <c r="A679" s="41"/>
      <c r="B679" s="54"/>
      <c r="C679" s="54"/>
      <c r="D679" s="54"/>
      <c r="E679" s="82"/>
      <c r="F679" s="55"/>
      <c r="G679" s="25"/>
      <c r="H679" s="82"/>
      <c r="I679" s="25"/>
      <c r="J679" s="82"/>
      <c r="K679" s="55"/>
      <c r="L679" s="82"/>
      <c r="M679" s="82"/>
      <c r="N679" s="82"/>
      <c r="O679" s="55"/>
      <c r="P679" s="55"/>
    </row>
    <row r="680" spans="1:16" ht="27.75" customHeight="1">
      <c r="A680" s="41"/>
      <c r="B680" s="54"/>
      <c r="C680" s="54"/>
      <c r="D680" s="54"/>
      <c r="E680" s="82"/>
      <c r="F680" s="55"/>
      <c r="G680" s="25"/>
      <c r="H680" s="82"/>
      <c r="I680" s="25"/>
      <c r="J680" s="82"/>
      <c r="K680" s="55"/>
      <c r="L680" s="82"/>
      <c r="M680" s="82"/>
      <c r="N680" s="82"/>
      <c r="O680" s="55"/>
      <c r="P680" s="55"/>
    </row>
    <row r="681" spans="1:16" ht="27.75" customHeight="1">
      <c r="A681" s="41"/>
      <c r="B681" s="54"/>
      <c r="C681" s="54"/>
      <c r="D681" s="54"/>
      <c r="E681" s="82"/>
      <c r="F681" s="55"/>
      <c r="G681" s="25"/>
      <c r="H681" s="82"/>
      <c r="I681" s="25"/>
      <c r="J681" s="82"/>
      <c r="K681" s="55"/>
      <c r="L681" s="82"/>
      <c r="M681" s="82"/>
      <c r="N681" s="82"/>
      <c r="O681" s="55"/>
      <c r="P681" s="55"/>
    </row>
    <row r="682" spans="1:16" ht="27.75" customHeight="1">
      <c r="A682" s="41"/>
      <c r="B682" s="54"/>
      <c r="C682" s="54"/>
      <c r="D682" s="54"/>
      <c r="E682" s="82"/>
      <c r="F682" s="55"/>
      <c r="G682" s="25"/>
      <c r="H682" s="82"/>
      <c r="I682" s="25"/>
      <c r="J682" s="82"/>
      <c r="K682" s="55"/>
      <c r="L682" s="82"/>
      <c r="M682" s="82"/>
      <c r="N682" s="82"/>
      <c r="O682" s="55"/>
      <c r="P682" s="55"/>
    </row>
    <row r="683" spans="1:16" ht="27.75" customHeight="1">
      <c r="A683" s="41"/>
      <c r="B683" s="54"/>
      <c r="C683" s="54"/>
      <c r="D683" s="54"/>
      <c r="E683" s="82"/>
      <c r="F683" s="55"/>
      <c r="G683" s="25"/>
      <c r="H683" s="82"/>
      <c r="I683" s="25"/>
      <c r="J683" s="82"/>
      <c r="K683" s="55"/>
      <c r="L683" s="82"/>
      <c r="M683" s="82"/>
      <c r="N683" s="82"/>
      <c r="O683" s="55"/>
      <c r="P683" s="55"/>
    </row>
    <row r="684" spans="1:16" ht="27.75" customHeight="1">
      <c r="A684" s="41"/>
      <c r="B684" s="54"/>
      <c r="C684" s="54"/>
      <c r="D684" s="54"/>
      <c r="E684" s="82"/>
      <c r="F684" s="55"/>
      <c r="G684" s="25"/>
      <c r="H684" s="82"/>
      <c r="I684" s="25"/>
      <c r="J684" s="82"/>
      <c r="K684" s="55"/>
      <c r="L684" s="82"/>
      <c r="M684" s="82"/>
      <c r="N684" s="82"/>
      <c r="O684" s="55"/>
      <c r="P684" s="55"/>
    </row>
    <row r="685" spans="1:16" ht="27.75" customHeight="1">
      <c r="A685" s="41"/>
      <c r="B685" s="54"/>
      <c r="C685" s="54"/>
      <c r="D685" s="54"/>
      <c r="E685" s="82"/>
      <c r="F685" s="55"/>
      <c r="G685" s="25"/>
      <c r="H685" s="82"/>
      <c r="I685" s="25"/>
      <c r="J685" s="82"/>
      <c r="K685" s="55"/>
      <c r="L685" s="82"/>
      <c r="M685" s="82"/>
      <c r="N685" s="82"/>
      <c r="O685" s="55"/>
      <c r="P685" s="55"/>
    </row>
    <row r="686" spans="1:16" ht="27.75" customHeight="1">
      <c r="A686" s="41"/>
      <c r="B686" s="54"/>
      <c r="C686" s="54"/>
      <c r="D686" s="54"/>
      <c r="E686" s="82"/>
      <c r="F686" s="55"/>
      <c r="G686" s="25"/>
      <c r="H686" s="82"/>
      <c r="I686" s="25"/>
      <c r="J686" s="82"/>
      <c r="K686" s="55"/>
      <c r="L686" s="82"/>
      <c r="M686" s="82"/>
      <c r="N686" s="82"/>
      <c r="O686" s="55"/>
      <c r="P686" s="55"/>
    </row>
    <row r="687" spans="1:16" ht="27.75" customHeight="1">
      <c r="A687" s="41"/>
      <c r="B687" s="54"/>
      <c r="C687" s="54"/>
      <c r="D687" s="54"/>
      <c r="E687" s="82"/>
      <c r="F687" s="55"/>
      <c r="G687" s="25"/>
      <c r="H687" s="82"/>
      <c r="I687" s="25"/>
      <c r="J687" s="82"/>
      <c r="K687" s="55"/>
      <c r="L687" s="82"/>
      <c r="M687" s="82"/>
      <c r="N687" s="82"/>
      <c r="O687" s="55"/>
      <c r="P687" s="55"/>
    </row>
    <row r="688" spans="1:16" ht="27.75" customHeight="1">
      <c r="A688" s="41"/>
      <c r="B688" s="54"/>
      <c r="C688" s="54"/>
      <c r="D688" s="54"/>
      <c r="E688" s="82"/>
      <c r="F688" s="55"/>
      <c r="G688" s="25"/>
      <c r="H688" s="82"/>
      <c r="I688" s="25"/>
      <c r="J688" s="82"/>
      <c r="K688" s="55"/>
      <c r="L688" s="82"/>
      <c r="M688" s="82"/>
      <c r="N688" s="82"/>
      <c r="O688" s="55"/>
      <c r="P688" s="55"/>
    </row>
    <row r="689" spans="1:16" ht="27.75" customHeight="1">
      <c r="A689" s="41"/>
      <c r="B689" s="54"/>
      <c r="C689" s="54"/>
      <c r="D689" s="54"/>
      <c r="E689" s="82"/>
      <c r="F689" s="55"/>
      <c r="G689" s="25"/>
      <c r="H689" s="82"/>
      <c r="I689" s="25"/>
      <c r="J689" s="82"/>
      <c r="K689" s="55"/>
      <c r="L689" s="82"/>
      <c r="M689" s="82"/>
      <c r="N689" s="82"/>
      <c r="O689" s="55"/>
      <c r="P689" s="55"/>
    </row>
    <row r="690" spans="1:16" ht="27.75" customHeight="1">
      <c r="A690" s="41"/>
      <c r="B690" s="54"/>
      <c r="C690" s="54"/>
      <c r="D690" s="54"/>
      <c r="E690" s="82"/>
      <c r="F690" s="55"/>
      <c r="G690" s="25"/>
      <c r="H690" s="82"/>
      <c r="I690" s="25"/>
      <c r="J690" s="82"/>
      <c r="K690" s="55"/>
      <c r="L690" s="82"/>
      <c r="M690" s="82"/>
      <c r="N690" s="82"/>
      <c r="O690" s="55"/>
      <c r="P690" s="55"/>
    </row>
    <row r="691" spans="1:16" ht="27.75" customHeight="1">
      <c r="A691" s="41"/>
      <c r="B691" s="54"/>
      <c r="C691" s="54"/>
      <c r="D691" s="54"/>
      <c r="E691" s="82"/>
      <c r="F691" s="55"/>
      <c r="G691" s="25"/>
      <c r="H691" s="82"/>
      <c r="I691" s="25"/>
      <c r="J691" s="82"/>
      <c r="K691" s="55"/>
      <c r="L691" s="82"/>
      <c r="M691" s="82"/>
      <c r="N691" s="82"/>
      <c r="O691" s="55"/>
      <c r="P691" s="55"/>
    </row>
    <row r="692" spans="1:16" ht="27.75" customHeight="1">
      <c r="A692" s="41"/>
      <c r="B692" s="54"/>
      <c r="C692" s="54"/>
      <c r="D692" s="54"/>
      <c r="E692" s="82"/>
      <c r="F692" s="55"/>
      <c r="G692" s="25"/>
      <c r="H692" s="82"/>
      <c r="I692" s="25"/>
      <c r="J692" s="82"/>
      <c r="K692" s="55"/>
      <c r="L692" s="82"/>
      <c r="M692" s="82"/>
      <c r="N692" s="82"/>
      <c r="O692" s="55"/>
      <c r="P692" s="55"/>
    </row>
    <row r="693" spans="1:16" ht="27.75" customHeight="1">
      <c r="A693" s="41"/>
      <c r="B693" s="54"/>
      <c r="C693" s="54"/>
      <c r="D693" s="54"/>
      <c r="E693" s="82"/>
      <c r="F693" s="55"/>
      <c r="G693" s="25"/>
      <c r="H693" s="82"/>
      <c r="I693" s="25"/>
      <c r="J693" s="82"/>
      <c r="K693" s="55"/>
      <c r="L693" s="82"/>
      <c r="M693" s="82"/>
      <c r="N693" s="82"/>
      <c r="O693" s="55"/>
      <c r="P693" s="55"/>
    </row>
    <row r="694" spans="1:16" ht="27.75" customHeight="1">
      <c r="A694" s="41"/>
      <c r="B694" s="54"/>
      <c r="C694" s="54"/>
      <c r="D694" s="54"/>
      <c r="E694" s="82"/>
      <c r="F694" s="55"/>
      <c r="G694" s="25"/>
      <c r="H694" s="82"/>
      <c r="I694" s="25"/>
      <c r="J694" s="82"/>
      <c r="K694" s="55"/>
      <c r="L694" s="82"/>
      <c r="M694" s="82"/>
      <c r="N694" s="82"/>
      <c r="O694" s="55"/>
      <c r="P694" s="55"/>
    </row>
    <row r="695" spans="1:16" ht="27.75" customHeight="1">
      <c r="A695" s="41"/>
      <c r="B695" s="54"/>
      <c r="C695" s="54"/>
      <c r="D695" s="54"/>
      <c r="E695" s="82"/>
      <c r="F695" s="55"/>
      <c r="G695" s="25"/>
      <c r="H695" s="82"/>
      <c r="I695" s="25"/>
      <c r="J695" s="82"/>
      <c r="K695" s="55"/>
      <c r="L695" s="82"/>
      <c r="M695" s="82"/>
      <c r="N695" s="82"/>
      <c r="O695" s="55"/>
      <c r="P695" s="55"/>
    </row>
    <row r="696" spans="1:16" ht="27.75" customHeight="1">
      <c r="A696" s="41"/>
      <c r="B696" s="54"/>
      <c r="C696" s="54"/>
      <c r="D696" s="54"/>
      <c r="E696" s="82"/>
      <c r="F696" s="55"/>
      <c r="G696" s="25"/>
      <c r="H696" s="82"/>
      <c r="I696" s="25"/>
      <c r="J696" s="82"/>
      <c r="K696" s="55"/>
      <c r="L696" s="82"/>
      <c r="M696" s="82"/>
      <c r="N696" s="82"/>
      <c r="O696" s="55"/>
      <c r="P696" s="55"/>
    </row>
    <row r="697" spans="1:16" ht="27.75" customHeight="1">
      <c r="A697" s="41"/>
      <c r="B697" s="54"/>
      <c r="C697" s="54"/>
      <c r="D697" s="54"/>
      <c r="E697" s="82"/>
      <c r="F697" s="55"/>
      <c r="G697" s="25"/>
      <c r="H697" s="82"/>
      <c r="I697" s="25"/>
      <c r="J697" s="82"/>
      <c r="K697" s="55"/>
      <c r="L697" s="82"/>
      <c r="M697" s="82"/>
      <c r="N697" s="82"/>
      <c r="O697" s="55"/>
      <c r="P697" s="55"/>
    </row>
    <row r="698" spans="1:16" ht="27.75" customHeight="1">
      <c r="A698" s="41"/>
      <c r="B698" s="54"/>
      <c r="C698" s="54"/>
      <c r="D698" s="54"/>
      <c r="E698" s="82"/>
      <c r="F698" s="55"/>
      <c r="G698" s="25"/>
      <c r="H698" s="82"/>
      <c r="I698" s="25"/>
      <c r="J698" s="82"/>
      <c r="K698" s="55"/>
      <c r="L698" s="82"/>
      <c r="M698" s="82"/>
      <c r="N698" s="82"/>
      <c r="O698" s="55"/>
      <c r="P698" s="55"/>
    </row>
    <row r="699" spans="1:16" ht="27.75" customHeight="1">
      <c r="A699" s="41"/>
      <c r="B699" s="54"/>
      <c r="C699" s="54"/>
      <c r="D699" s="54"/>
      <c r="E699" s="82"/>
      <c r="F699" s="55"/>
      <c r="G699" s="25"/>
      <c r="H699" s="82"/>
      <c r="I699" s="25"/>
      <c r="J699" s="82"/>
      <c r="K699" s="55"/>
      <c r="L699" s="82"/>
      <c r="M699" s="82"/>
      <c r="N699" s="82"/>
      <c r="O699" s="55"/>
      <c r="P699" s="55"/>
    </row>
    <row r="700" spans="1:16" ht="27.75" customHeight="1">
      <c r="A700" s="41"/>
      <c r="B700" s="54"/>
      <c r="C700" s="54"/>
      <c r="D700" s="54"/>
      <c r="E700" s="82"/>
      <c r="F700" s="55"/>
      <c r="G700" s="25"/>
      <c r="H700" s="82"/>
      <c r="I700" s="25"/>
      <c r="J700" s="82"/>
      <c r="K700" s="55"/>
      <c r="L700" s="82"/>
      <c r="M700" s="82"/>
      <c r="N700" s="82"/>
      <c r="O700" s="55"/>
      <c r="P700" s="55"/>
    </row>
    <row r="701" spans="1:16" ht="27.75" customHeight="1">
      <c r="A701" s="41"/>
      <c r="B701" s="54"/>
      <c r="C701" s="54"/>
      <c r="D701" s="54"/>
      <c r="E701" s="82"/>
      <c r="F701" s="55"/>
      <c r="G701" s="25"/>
      <c r="H701" s="82"/>
      <c r="I701" s="25"/>
      <c r="J701" s="82"/>
      <c r="K701" s="55"/>
      <c r="L701" s="82"/>
      <c r="M701" s="82"/>
      <c r="N701" s="82"/>
      <c r="O701" s="55"/>
      <c r="P701" s="55"/>
    </row>
    <row r="702" spans="1:16" ht="27.75" customHeight="1">
      <c r="A702" s="41"/>
      <c r="B702" s="54"/>
      <c r="C702" s="54"/>
      <c r="D702" s="54"/>
      <c r="E702" s="82"/>
      <c r="F702" s="55"/>
      <c r="G702" s="25"/>
      <c r="H702" s="82"/>
      <c r="I702" s="25"/>
      <c r="J702" s="82"/>
      <c r="K702" s="55"/>
      <c r="L702" s="82"/>
      <c r="M702" s="82"/>
      <c r="N702" s="82"/>
      <c r="O702" s="55"/>
      <c r="P702" s="55"/>
    </row>
    <row r="703" spans="1:16" ht="27.75" customHeight="1">
      <c r="A703" s="41"/>
      <c r="B703" s="54"/>
      <c r="C703" s="54"/>
      <c r="D703" s="54"/>
      <c r="E703" s="82"/>
      <c r="F703" s="55"/>
      <c r="G703" s="25"/>
      <c r="H703" s="82"/>
      <c r="I703" s="25"/>
      <c r="J703" s="82"/>
      <c r="K703" s="55"/>
      <c r="L703" s="82"/>
      <c r="M703" s="82"/>
      <c r="N703" s="82"/>
      <c r="O703" s="55"/>
      <c r="P703" s="55"/>
    </row>
    <row r="704" spans="1:16" ht="27.75" customHeight="1">
      <c r="A704" s="41"/>
      <c r="B704" s="54"/>
      <c r="C704" s="54"/>
      <c r="D704" s="54"/>
      <c r="E704" s="82"/>
      <c r="F704" s="55"/>
      <c r="G704" s="25"/>
      <c r="H704" s="82"/>
      <c r="I704" s="25"/>
      <c r="J704" s="82"/>
      <c r="K704" s="55"/>
      <c r="L704" s="82"/>
      <c r="M704" s="82"/>
      <c r="N704" s="82"/>
      <c r="O704" s="55"/>
      <c r="P704" s="55"/>
    </row>
    <row r="705" spans="1:16" ht="27.75" customHeight="1">
      <c r="A705" s="41"/>
      <c r="B705" s="54"/>
      <c r="C705" s="54"/>
      <c r="D705" s="54"/>
      <c r="E705" s="82"/>
      <c r="F705" s="55"/>
      <c r="G705" s="25"/>
      <c r="H705" s="82"/>
      <c r="I705" s="25"/>
      <c r="J705" s="82"/>
      <c r="K705" s="55"/>
      <c r="L705" s="82"/>
      <c r="M705" s="82"/>
      <c r="N705" s="82"/>
      <c r="O705" s="55"/>
      <c r="P705" s="55"/>
    </row>
    <row r="706" spans="1:16" ht="27.75" customHeight="1">
      <c r="A706" s="41"/>
      <c r="B706" s="54"/>
      <c r="C706" s="54"/>
      <c r="D706" s="54"/>
      <c r="E706" s="82"/>
      <c r="F706" s="55"/>
      <c r="G706" s="25"/>
      <c r="H706" s="82"/>
      <c r="I706" s="25"/>
      <c r="J706" s="82"/>
      <c r="K706" s="55"/>
      <c r="L706" s="82"/>
      <c r="M706" s="82"/>
      <c r="N706" s="82"/>
      <c r="O706" s="55"/>
      <c r="P706" s="55"/>
    </row>
    <row r="707" spans="1:16" ht="27.75" customHeight="1">
      <c r="A707" s="41"/>
      <c r="B707" s="54"/>
      <c r="C707" s="54"/>
      <c r="D707" s="54"/>
      <c r="E707" s="82"/>
      <c r="F707" s="55"/>
      <c r="G707" s="25"/>
      <c r="H707" s="82"/>
      <c r="I707" s="25"/>
      <c r="J707" s="82"/>
      <c r="K707" s="55"/>
      <c r="L707" s="82"/>
      <c r="M707" s="82"/>
      <c r="N707" s="82"/>
      <c r="O707" s="55"/>
      <c r="P707" s="55"/>
    </row>
    <row r="708" spans="1:16" ht="27.75" customHeight="1">
      <c r="A708" s="41"/>
      <c r="B708" s="54"/>
      <c r="C708" s="54"/>
      <c r="D708" s="54"/>
      <c r="E708" s="82"/>
      <c r="F708" s="55"/>
      <c r="G708" s="25"/>
      <c r="H708" s="82"/>
      <c r="I708" s="25"/>
      <c r="J708" s="82"/>
      <c r="K708" s="55"/>
      <c r="L708" s="82"/>
      <c r="M708" s="82"/>
      <c r="N708" s="82"/>
      <c r="O708" s="55"/>
      <c r="P708" s="55"/>
    </row>
    <row r="709" spans="1:16" ht="27.75" customHeight="1">
      <c r="A709" s="41"/>
      <c r="B709" s="54"/>
      <c r="C709" s="54"/>
      <c r="D709" s="54"/>
      <c r="E709" s="82"/>
      <c r="F709" s="55"/>
      <c r="G709" s="25"/>
      <c r="H709" s="82"/>
      <c r="I709" s="25"/>
      <c r="J709" s="82"/>
      <c r="K709" s="55"/>
      <c r="L709" s="82"/>
      <c r="M709" s="82"/>
      <c r="N709" s="82"/>
      <c r="O709" s="55"/>
      <c r="P709" s="55"/>
    </row>
    <row r="710" spans="1:16" ht="27.75" customHeight="1">
      <c r="A710" s="41"/>
      <c r="B710" s="54"/>
      <c r="C710" s="54"/>
      <c r="D710" s="54"/>
      <c r="E710" s="82"/>
      <c r="F710" s="55"/>
      <c r="G710" s="25"/>
      <c r="H710" s="82"/>
      <c r="I710" s="25"/>
      <c r="J710" s="82"/>
      <c r="K710" s="55"/>
      <c r="L710" s="82"/>
      <c r="M710" s="82"/>
      <c r="N710" s="82"/>
      <c r="O710" s="55"/>
      <c r="P710" s="55"/>
    </row>
    <row r="711" spans="1:16" ht="27.75" customHeight="1">
      <c r="A711" s="41"/>
      <c r="B711" s="54"/>
      <c r="C711" s="54"/>
      <c r="D711" s="54"/>
      <c r="E711" s="82"/>
      <c r="F711" s="55"/>
      <c r="G711" s="25"/>
      <c r="H711" s="82"/>
      <c r="I711" s="25"/>
      <c r="J711" s="82"/>
      <c r="K711" s="55"/>
      <c r="L711" s="82"/>
      <c r="M711" s="82"/>
      <c r="N711" s="82"/>
      <c r="O711" s="55"/>
      <c r="P711" s="55"/>
    </row>
    <row r="712" spans="1:16" ht="27.75" customHeight="1">
      <c r="A712" s="41"/>
      <c r="B712" s="54"/>
      <c r="C712" s="54"/>
      <c r="D712" s="54"/>
      <c r="E712" s="82"/>
      <c r="F712" s="55"/>
      <c r="G712" s="25"/>
      <c r="H712" s="82"/>
      <c r="I712" s="25"/>
      <c r="J712" s="82"/>
      <c r="K712" s="55"/>
      <c r="L712" s="82"/>
      <c r="M712" s="82"/>
      <c r="N712" s="82"/>
      <c r="O712" s="55"/>
      <c r="P712" s="55"/>
    </row>
    <row r="713" spans="1:16" ht="27.75" customHeight="1">
      <c r="A713" s="41"/>
      <c r="B713" s="54"/>
      <c r="C713" s="54"/>
      <c r="D713" s="54"/>
      <c r="E713" s="82"/>
      <c r="F713" s="55"/>
      <c r="G713" s="25"/>
      <c r="H713" s="82"/>
      <c r="I713" s="25"/>
      <c r="J713" s="82"/>
      <c r="K713" s="55"/>
      <c r="L713" s="82"/>
      <c r="M713" s="82"/>
      <c r="N713" s="82"/>
      <c r="O713" s="55"/>
      <c r="P713" s="55"/>
    </row>
    <row r="714" spans="1:16" ht="27.75" customHeight="1">
      <c r="A714" s="41"/>
      <c r="B714" s="54"/>
      <c r="C714" s="54"/>
      <c r="D714" s="54"/>
      <c r="E714" s="82"/>
      <c r="F714" s="55"/>
      <c r="G714" s="25"/>
      <c r="H714" s="82"/>
      <c r="I714" s="25"/>
      <c r="J714" s="82"/>
      <c r="K714" s="55"/>
      <c r="L714" s="82"/>
      <c r="M714" s="82"/>
      <c r="N714" s="82"/>
      <c r="O714" s="55"/>
      <c r="P714" s="55"/>
    </row>
    <row r="715" spans="1:16" ht="27.75" customHeight="1">
      <c r="A715" s="41"/>
      <c r="B715" s="54"/>
      <c r="C715" s="54"/>
      <c r="D715" s="54"/>
      <c r="E715" s="82"/>
      <c r="F715" s="55"/>
      <c r="G715" s="25"/>
      <c r="H715" s="82"/>
      <c r="I715" s="25"/>
      <c r="J715" s="82"/>
      <c r="K715" s="55"/>
      <c r="L715" s="82"/>
      <c r="M715" s="82"/>
      <c r="N715" s="82"/>
      <c r="O715" s="55"/>
      <c r="P715" s="55"/>
    </row>
    <row r="716" spans="1:16" ht="27.75" customHeight="1">
      <c r="A716" s="41"/>
      <c r="B716" s="54"/>
      <c r="C716" s="54"/>
      <c r="D716" s="54"/>
      <c r="E716" s="82"/>
      <c r="F716" s="55"/>
      <c r="G716" s="25"/>
      <c r="H716" s="82"/>
      <c r="I716" s="25"/>
      <c r="J716" s="82"/>
      <c r="K716" s="55"/>
      <c r="L716" s="82"/>
      <c r="M716" s="82"/>
      <c r="N716" s="82"/>
      <c r="O716" s="55"/>
      <c r="P716" s="55"/>
    </row>
    <row r="717" spans="1:16" ht="27.75" customHeight="1">
      <c r="A717" s="41"/>
      <c r="B717" s="54"/>
      <c r="C717" s="54"/>
      <c r="D717" s="54"/>
      <c r="E717" s="82"/>
      <c r="F717" s="55"/>
      <c r="G717" s="25"/>
      <c r="H717" s="82"/>
      <c r="I717" s="25"/>
      <c r="J717" s="82"/>
      <c r="K717" s="55"/>
      <c r="L717" s="82"/>
      <c r="M717" s="82"/>
      <c r="N717" s="82"/>
      <c r="O717" s="55"/>
      <c r="P717" s="55"/>
    </row>
    <row r="718" spans="1:16" ht="27.75" customHeight="1">
      <c r="A718" s="41"/>
      <c r="B718" s="54"/>
      <c r="C718" s="54"/>
      <c r="D718" s="54"/>
      <c r="E718" s="82"/>
      <c r="F718" s="55"/>
      <c r="G718" s="25"/>
      <c r="H718" s="82"/>
      <c r="I718" s="25"/>
      <c r="J718" s="82"/>
      <c r="K718" s="55"/>
      <c r="L718" s="82"/>
      <c r="M718" s="82"/>
      <c r="N718" s="82"/>
      <c r="O718" s="55"/>
      <c r="P718" s="55"/>
    </row>
    <row r="719" spans="1:16" ht="27.75" customHeight="1">
      <c r="A719" s="41"/>
      <c r="B719" s="54"/>
      <c r="C719" s="54"/>
      <c r="D719" s="54"/>
      <c r="E719" s="82"/>
      <c r="F719" s="55"/>
      <c r="G719" s="25"/>
      <c r="H719" s="82"/>
      <c r="I719" s="25"/>
      <c r="J719" s="82"/>
      <c r="K719" s="55"/>
      <c r="L719" s="82"/>
      <c r="M719" s="82"/>
      <c r="N719" s="82"/>
      <c r="O719" s="55"/>
      <c r="P719" s="55"/>
    </row>
    <row r="720" spans="1:16" ht="27.75" customHeight="1">
      <c r="A720" s="41"/>
      <c r="B720" s="54"/>
      <c r="C720" s="54"/>
      <c r="D720" s="54"/>
      <c r="E720" s="82"/>
      <c r="F720" s="55"/>
      <c r="G720" s="25"/>
      <c r="H720" s="82"/>
      <c r="I720" s="25"/>
      <c r="J720" s="82"/>
      <c r="K720" s="55"/>
      <c r="L720" s="82"/>
      <c r="M720" s="82"/>
      <c r="N720" s="82"/>
      <c r="O720" s="55"/>
      <c r="P720" s="55"/>
    </row>
    <row r="721" spans="1:16" ht="27.75" customHeight="1">
      <c r="A721" s="41"/>
      <c r="B721" s="54"/>
      <c r="C721" s="54"/>
      <c r="D721" s="54"/>
      <c r="E721" s="82"/>
      <c r="F721" s="55"/>
      <c r="G721" s="25"/>
      <c r="H721" s="82"/>
      <c r="I721" s="25"/>
      <c r="J721" s="82"/>
      <c r="K721" s="55"/>
      <c r="L721" s="82"/>
      <c r="M721" s="82"/>
      <c r="N721" s="82"/>
      <c r="O721" s="55"/>
      <c r="P721" s="55"/>
    </row>
    <row r="722" spans="1:16" ht="27.75" customHeight="1">
      <c r="A722" s="41"/>
      <c r="B722" s="54"/>
      <c r="C722" s="54"/>
      <c r="D722" s="54"/>
      <c r="E722" s="82"/>
      <c r="F722" s="55"/>
      <c r="G722" s="25"/>
      <c r="H722" s="82"/>
      <c r="I722" s="25"/>
      <c r="J722" s="82"/>
      <c r="K722" s="55"/>
      <c r="L722" s="82"/>
      <c r="M722" s="82"/>
      <c r="N722" s="82"/>
      <c r="O722" s="55"/>
      <c r="P722" s="55"/>
    </row>
    <row r="723" spans="1:16" ht="27.75" customHeight="1">
      <c r="A723" s="41"/>
      <c r="B723" s="54"/>
      <c r="C723" s="54"/>
      <c r="D723" s="54"/>
      <c r="E723" s="82"/>
      <c r="F723" s="55"/>
      <c r="G723" s="25"/>
      <c r="H723" s="82"/>
      <c r="I723" s="25"/>
      <c r="J723" s="82"/>
      <c r="K723" s="55"/>
      <c r="L723" s="82"/>
      <c r="M723" s="82"/>
      <c r="N723" s="82"/>
      <c r="O723" s="55"/>
      <c r="P723" s="55"/>
    </row>
    <row r="724" spans="1:16" ht="27.75" customHeight="1">
      <c r="A724" s="41"/>
      <c r="B724" s="54"/>
      <c r="C724" s="54"/>
      <c r="D724" s="54"/>
      <c r="E724" s="82"/>
      <c r="F724" s="55"/>
      <c r="G724" s="25"/>
      <c r="H724" s="82"/>
      <c r="I724" s="25"/>
      <c r="J724" s="82"/>
      <c r="K724" s="55"/>
      <c r="L724" s="82"/>
      <c r="M724" s="82"/>
      <c r="N724" s="82"/>
      <c r="O724" s="55"/>
      <c r="P724" s="55"/>
    </row>
    <row r="725" spans="1:16" ht="27.75" customHeight="1">
      <c r="A725" s="41"/>
      <c r="B725" s="54"/>
      <c r="C725" s="54"/>
      <c r="D725" s="54"/>
      <c r="E725" s="82"/>
      <c r="F725" s="55"/>
      <c r="G725" s="25"/>
      <c r="H725" s="82"/>
      <c r="I725" s="25"/>
      <c r="J725" s="82"/>
      <c r="K725" s="55"/>
      <c r="L725" s="82"/>
      <c r="M725" s="82"/>
      <c r="N725" s="82"/>
      <c r="O725" s="55"/>
      <c r="P725" s="55"/>
    </row>
    <row r="726" spans="1:16" ht="27.75" customHeight="1">
      <c r="A726" s="41"/>
      <c r="B726" s="54"/>
      <c r="C726" s="54"/>
      <c r="D726" s="54"/>
      <c r="E726" s="82"/>
      <c r="F726" s="55"/>
      <c r="G726" s="25"/>
      <c r="H726" s="82"/>
      <c r="I726" s="25"/>
      <c r="J726" s="82"/>
      <c r="K726" s="55"/>
      <c r="L726" s="82"/>
      <c r="M726" s="82"/>
      <c r="N726" s="82"/>
      <c r="O726" s="55"/>
      <c r="P726" s="55"/>
    </row>
    <row r="727" spans="1:16" ht="27.75" customHeight="1">
      <c r="A727" s="41"/>
      <c r="B727" s="54"/>
      <c r="C727" s="54"/>
      <c r="D727" s="54"/>
      <c r="E727" s="82"/>
      <c r="F727" s="55"/>
      <c r="G727" s="25"/>
      <c r="H727" s="82"/>
      <c r="I727" s="25"/>
      <c r="J727" s="82"/>
      <c r="K727" s="55"/>
      <c r="L727" s="82"/>
      <c r="M727" s="82"/>
      <c r="N727" s="82"/>
      <c r="O727" s="55"/>
      <c r="P727" s="55"/>
    </row>
    <row r="728" spans="1:16" ht="27.75" customHeight="1">
      <c r="A728" s="41"/>
      <c r="B728" s="54"/>
      <c r="C728" s="54"/>
      <c r="D728" s="54"/>
      <c r="E728" s="82"/>
      <c r="F728" s="55"/>
      <c r="G728" s="25"/>
      <c r="H728" s="82"/>
      <c r="I728" s="25"/>
      <c r="J728" s="82"/>
      <c r="K728" s="55"/>
      <c r="L728" s="82"/>
      <c r="M728" s="82"/>
      <c r="N728" s="82"/>
      <c r="O728" s="55"/>
      <c r="P728" s="55"/>
    </row>
    <row r="729" spans="1:16" ht="27.75" customHeight="1">
      <c r="A729" s="41"/>
      <c r="B729" s="54"/>
      <c r="C729" s="54"/>
      <c r="D729" s="54"/>
      <c r="E729" s="82"/>
      <c r="F729" s="55"/>
      <c r="G729" s="25"/>
      <c r="H729" s="82"/>
      <c r="I729" s="25"/>
      <c r="J729" s="82"/>
      <c r="K729" s="55"/>
      <c r="L729" s="82"/>
      <c r="M729" s="82"/>
      <c r="N729" s="82"/>
      <c r="O729" s="55"/>
      <c r="P729" s="55"/>
    </row>
    <row r="730" spans="1:16" ht="27.75" customHeight="1">
      <c r="A730" s="41"/>
      <c r="B730" s="54"/>
      <c r="C730" s="54"/>
      <c r="D730" s="54"/>
      <c r="E730" s="82"/>
      <c r="F730" s="55"/>
      <c r="G730" s="25"/>
      <c r="H730" s="82"/>
      <c r="I730" s="25"/>
      <c r="J730" s="82"/>
      <c r="K730" s="55"/>
      <c r="L730" s="82"/>
      <c r="M730" s="82"/>
      <c r="N730" s="82"/>
      <c r="O730" s="55"/>
      <c r="P730" s="55"/>
    </row>
    <row r="731" spans="1:16" ht="27.75" customHeight="1">
      <c r="A731" s="41"/>
      <c r="B731" s="54"/>
      <c r="C731" s="54"/>
      <c r="D731" s="54"/>
      <c r="E731" s="82"/>
      <c r="F731" s="55"/>
      <c r="G731" s="25"/>
      <c r="H731" s="82"/>
      <c r="I731" s="25"/>
      <c r="J731" s="82"/>
      <c r="K731" s="55"/>
      <c r="L731" s="82"/>
      <c r="M731" s="82"/>
      <c r="N731" s="82"/>
      <c r="O731" s="55"/>
      <c r="P731" s="55"/>
    </row>
    <row r="732" spans="1:16" ht="27.75" customHeight="1">
      <c r="A732" s="41"/>
      <c r="B732" s="54"/>
      <c r="C732" s="54"/>
      <c r="D732" s="54"/>
      <c r="E732" s="82"/>
      <c r="F732" s="55"/>
      <c r="G732" s="25"/>
      <c r="H732" s="82"/>
      <c r="I732" s="25"/>
      <c r="J732" s="82"/>
      <c r="K732" s="55"/>
      <c r="L732" s="82"/>
      <c r="M732" s="82"/>
      <c r="N732" s="82"/>
      <c r="O732" s="55"/>
      <c r="P732" s="55"/>
    </row>
    <row r="733" spans="1:16" ht="27.75" customHeight="1">
      <c r="A733" s="41"/>
      <c r="B733" s="54"/>
      <c r="C733" s="54"/>
      <c r="D733" s="54"/>
      <c r="E733" s="82"/>
      <c r="F733" s="55"/>
      <c r="G733" s="25"/>
      <c r="H733" s="82"/>
      <c r="I733" s="25"/>
      <c r="J733" s="82"/>
      <c r="K733" s="55"/>
      <c r="L733" s="82"/>
      <c r="M733" s="82"/>
      <c r="N733" s="82"/>
      <c r="O733" s="55"/>
      <c r="P733" s="55"/>
    </row>
    <row r="734" spans="1:16" ht="27.75" customHeight="1">
      <c r="A734" s="41"/>
      <c r="B734" s="54"/>
      <c r="C734" s="54"/>
      <c r="D734" s="54"/>
      <c r="E734" s="82"/>
      <c r="F734" s="55"/>
      <c r="G734" s="25"/>
      <c r="H734" s="82"/>
      <c r="I734" s="25"/>
      <c r="J734" s="82"/>
      <c r="K734" s="55"/>
      <c r="L734" s="82"/>
      <c r="M734" s="82"/>
      <c r="N734" s="82"/>
      <c r="O734" s="55"/>
      <c r="P734" s="55"/>
    </row>
    <row r="735" spans="1:16" ht="27.75" customHeight="1">
      <c r="A735" s="41"/>
      <c r="B735" s="54"/>
      <c r="C735" s="54"/>
      <c r="D735" s="54"/>
      <c r="E735" s="82"/>
      <c r="F735" s="55"/>
      <c r="G735" s="25"/>
      <c r="H735" s="82"/>
      <c r="I735" s="25"/>
      <c r="J735" s="82"/>
      <c r="K735" s="55"/>
      <c r="L735" s="82"/>
      <c r="M735" s="82"/>
      <c r="N735" s="82"/>
      <c r="O735" s="55"/>
      <c r="P735" s="55"/>
    </row>
    <row r="736" spans="1:16" ht="27.75" customHeight="1">
      <c r="A736" s="41"/>
      <c r="B736" s="54"/>
      <c r="C736" s="54"/>
      <c r="D736" s="54"/>
      <c r="E736" s="82"/>
      <c r="F736" s="55"/>
      <c r="G736" s="25"/>
      <c r="H736" s="82"/>
      <c r="I736" s="25"/>
      <c r="J736" s="82"/>
      <c r="K736" s="55"/>
      <c r="L736" s="82"/>
      <c r="M736" s="82"/>
      <c r="N736" s="82"/>
      <c r="O736" s="55"/>
      <c r="P736" s="55"/>
    </row>
    <row r="737" spans="1:16" ht="27.75" customHeight="1">
      <c r="A737" s="41"/>
      <c r="B737" s="54"/>
      <c r="C737" s="54"/>
      <c r="D737" s="54"/>
      <c r="E737" s="82"/>
      <c r="F737" s="55"/>
      <c r="G737" s="25"/>
      <c r="H737" s="82"/>
      <c r="I737" s="25"/>
      <c r="J737" s="82"/>
      <c r="K737" s="55"/>
      <c r="L737" s="82"/>
      <c r="M737" s="82"/>
      <c r="N737" s="82"/>
      <c r="O737" s="55"/>
      <c r="P737" s="55"/>
    </row>
    <row r="738" spans="1:16" ht="27.75" customHeight="1">
      <c r="A738" s="41"/>
      <c r="B738" s="54"/>
      <c r="C738" s="54"/>
      <c r="D738" s="54"/>
      <c r="E738" s="82"/>
      <c r="F738" s="55"/>
      <c r="G738" s="25"/>
      <c r="H738" s="82"/>
      <c r="I738" s="25"/>
      <c r="J738" s="82"/>
      <c r="K738" s="55"/>
      <c r="L738" s="82"/>
      <c r="M738" s="82"/>
      <c r="N738" s="82"/>
      <c r="O738" s="55"/>
      <c r="P738" s="55"/>
    </row>
    <row r="739" spans="1:16" ht="27.75" customHeight="1">
      <c r="A739" s="41"/>
      <c r="B739" s="54"/>
      <c r="C739" s="54"/>
      <c r="D739" s="54"/>
      <c r="E739" s="82"/>
      <c r="F739" s="55"/>
      <c r="G739" s="25"/>
      <c r="H739" s="82"/>
      <c r="I739" s="25"/>
      <c r="J739" s="82"/>
      <c r="K739" s="55"/>
      <c r="L739" s="82"/>
      <c r="M739" s="82"/>
      <c r="N739" s="82"/>
      <c r="O739" s="55"/>
      <c r="P739" s="55"/>
    </row>
    <row r="740" spans="1:16" ht="27.75" customHeight="1">
      <c r="A740" s="41"/>
      <c r="B740" s="54"/>
      <c r="C740" s="54"/>
      <c r="D740" s="54"/>
      <c r="E740" s="82"/>
      <c r="F740" s="55"/>
      <c r="G740" s="25"/>
      <c r="H740" s="82"/>
      <c r="I740" s="25"/>
      <c r="J740" s="82"/>
      <c r="K740" s="55"/>
      <c r="L740" s="82"/>
      <c r="M740" s="82"/>
      <c r="N740" s="82"/>
      <c r="O740" s="55"/>
      <c r="P740" s="55"/>
    </row>
    <row r="741" spans="1:16" ht="27.75" customHeight="1">
      <c r="A741" s="41"/>
      <c r="B741" s="54"/>
      <c r="C741" s="54"/>
      <c r="D741" s="54"/>
      <c r="E741" s="82"/>
      <c r="F741" s="55"/>
      <c r="G741" s="25"/>
      <c r="H741" s="82"/>
      <c r="I741" s="25"/>
      <c r="J741" s="82"/>
      <c r="K741" s="55"/>
      <c r="L741" s="82"/>
      <c r="M741" s="82"/>
      <c r="N741" s="82"/>
      <c r="O741" s="55"/>
      <c r="P741" s="55"/>
    </row>
    <row r="742" spans="1:16" ht="27.75" customHeight="1">
      <c r="A742" s="41"/>
      <c r="B742" s="54"/>
      <c r="C742" s="54"/>
      <c r="D742" s="54"/>
      <c r="E742" s="82"/>
      <c r="F742" s="55"/>
      <c r="G742" s="25"/>
      <c r="H742" s="82"/>
      <c r="I742" s="25"/>
      <c r="J742" s="82"/>
      <c r="K742" s="55"/>
      <c r="L742" s="82"/>
      <c r="M742" s="82"/>
      <c r="N742" s="82"/>
      <c r="O742" s="55"/>
      <c r="P742" s="55"/>
    </row>
    <row r="743" spans="1:16" ht="27.75" customHeight="1">
      <c r="A743" s="41"/>
      <c r="B743" s="54"/>
      <c r="C743" s="54"/>
      <c r="D743" s="54"/>
      <c r="E743" s="82"/>
      <c r="F743" s="55"/>
      <c r="G743" s="25"/>
      <c r="H743" s="82"/>
      <c r="I743" s="25"/>
      <c r="J743" s="82"/>
      <c r="K743" s="55"/>
      <c r="L743" s="82"/>
      <c r="M743" s="82"/>
      <c r="N743" s="82"/>
      <c r="O743" s="55"/>
      <c r="P743" s="55"/>
    </row>
    <row r="744" spans="1:16" ht="27.75" customHeight="1">
      <c r="A744" s="41"/>
      <c r="B744" s="54"/>
      <c r="C744" s="54"/>
      <c r="D744" s="54"/>
      <c r="E744" s="82"/>
      <c r="F744" s="55"/>
      <c r="G744" s="25"/>
      <c r="H744" s="82"/>
      <c r="I744" s="25"/>
      <c r="J744" s="82"/>
      <c r="K744" s="55"/>
      <c r="L744" s="82"/>
      <c r="M744" s="82"/>
      <c r="N744" s="82"/>
      <c r="O744" s="55"/>
      <c r="P744" s="55"/>
    </row>
    <row r="745" spans="1:16" ht="27.75" customHeight="1">
      <c r="A745" s="41"/>
      <c r="B745" s="54"/>
      <c r="C745" s="54"/>
      <c r="D745" s="54"/>
      <c r="E745" s="82"/>
      <c r="F745" s="55"/>
      <c r="G745" s="25"/>
      <c r="H745" s="82"/>
      <c r="I745" s="25"/>
      <c r="J745" s="82"/>
      <c r="K745" s="55"/>
      <c r="L745" s="82"/>
      <c r="M745" s="82"/>
      <c r="N745" s="82"/>
      <c r="O745" s="55"/>
      <c r="P745" s="55"/>
    </row>
    <row r="746" spans="1:16" ht="27.75" customHeight="1">
      <c r="A746" s="41"/>
      <c r="B746" s="54"/>
      <c r="C746" s="54"/>
      <c r="D746" s="54"/>
      <c r="E746" s="82"/>
      <c r="F746" s="55"/>
      <c r="G746" s="25"/>
      <c r="H746" s="82"/>
      <c r="I746" s="25"/>
      <c r="J746" s="82"/>
      <c r="K746" s="55"/>
      <c r="L746" s="82"/>
      <c r="M746" s="82"/>
      <c r="N746" s="82"/>
      <c r="O746" s="55"/>
      <c r="P746" s="55"/>
    </row>
    <row r="747" spans="1:16" ht="27.75" customHeight="1">
      <c r="A747" s="41"/>
      <c r="B747" s="54"/>
      <c r="C747" s="54"/>
      <c r="D747" s="54"/>
      <c r="E747" s="82"/>
      <c r="F747" s="55"/>
      <c r="G747" s="25"/>
      <c r="H747" s="82"/>
      <c r="I747" s="25"/>
      <c r="J747" s="82"/>
      <c r="K747" s="55"/>
      <c r="L747" s="82"/>
      <c r="M747" s="82"/>
      <c r="N747" s="82"/>
      <c r="O747" s="55"/>
      <c r="P747" s="55"/>
    </row>
    <row r="748" spans="1:16" ht="27.75" customHeight="1">
      <c r="A748" s="41"/>
      <c r="B748" s="54"/>
      <c r="C748" s="54"/>
      <c r="D748" s="54"/>
      <c r="E748" s="82"/>
      <c r="F748" s="55"/>
      <c r="G748" s="25"/>
      <c r="H748" s="82"/>
      <c r="I748" s="25"/>
      <c r="J748" s="82"/>
      <c r="K748" s="55"/>
      <c r="L748" s="82"/>
      <c r="M748" s="82"/>
      <c r="N748" s="82"/>
      <c r="O748" s="55"/>
      <c r="P748" s="55"/>
    </row>
    <row r="749" spans="1:16" ht="27.75" customHeight="1">
      <c r="A749" s="41"/>
      <c r="B749" s="54"/>
      <c r="C749" s="54"/>
      <c r="D749" s="54"/>
      <c r="E749" s="82"/>
      <c r="F749" s="55"/>
      <c r="G749" s="25"/>
      <c r="H749" s="82"/>
      <c r="I749" s="25"/>
      <c r="J749" s="82"/>
      <c r="K749" s="55"/>
      <c r="L749" s="82"/>
      <c r="M749" s="82"/>
      <c r="N749" s="82"/>
      <c r="O749" s="55"/>
      <c r="P749" s="55"/>
    </row>
    <row r="750" spans="1:16" ht="27.75" customHeight="1">
      <c r="A750" s="41"/>
      <c r="B750" s="54"/>
      <c r="C750" s="54"/>
      <c r="D750" s="54"/>
      <c r="E750" s="82"/>
      <c r="F750" s="55"/>
      <c r="G750" s="25"/>
      <c r="H750" s="82"/>
      <c r="I750" s="25"/>
      <c r="J750" s="82"/>
      <c r="K750" s="55"/>
      <c r="L750" s="82"/>
      <c r="M750" s="82"/>
      <c r="N750" s="82"/>
      <c r="O750" s="55"/>
      <c r="P750" s="55"/>
    </row>
    <row r="751" spans="1:16" ht="27.75" customHeight="1">
      <c r="A751" s="41"/>
      <c r="B751" s="54"/>
      <c r="C751" s="54"/>
      <c r="D751" s="54"/>
      <c r="E751" s="82"/>
      <c r="F751" s="55"/>
      <c r="G751" s="25"/>
      <c r="H751" s="82"/>
      <c r="I751" s="25"/>
      <c r="J751" s="82"/>
      <c r="K751" s="55"/>
      <c r="L751" s="82"/>
      <c r="M751" s="82"/>
      <c r="N751" s="82"/>
      <c r="O751" s="55"/>
      <c r="P751" s="55"/>
    </row>
    <row r="752" spans="1:16" ht="27.75" customHeight="1">
      <c r="A752" s="41"/>
      <c r="B752" s="54"/>
      <c r="C752" s="54"/>
      <c r="D752" s="54"/>
      <c r="E752" s="82"/>
      <c r="F752" s="55"/>
      <c r="G752" s="25"/>
      <c r="H752" s="82"/>
      <c r="I752" s="25"/>
      <c r="J752" s="82"/>
      <c r="K752" s="55"/>
      <c r="L752" s="82"/>
      <c r="M752" s="82"/>
      <c r="N752" s="82"/>
      <c r="O752" s="55"/>
      <c r="P752" s="55"/>
    </row>
    <row r="753" spans="1:16" ht="27.75" customHeight="1">
      <c r="A753" s="41"/>
      <c r="B753" s="54"/>
      <c r="C753" s="54"/>
      <c r="D753" s="54"/>
      <c r="E753" s="82"/>
      <c r="F753" s="55"/>
      <c r="G753" s="25"/>
      <c r="H753" s="82"/>
      <c r="I753" s="25"/>
      <c r="J753" s="82"/>
      <c r="K753" s="55"/>
      <c r="L753" s="82"/>
      <c r="M753" s="82"/>
      <c r="N753" s="82"/>
      <c r="O753" s="55"/>
      <c r="P753" s="55"/>
    </row>
    <row r="754" spans="1:16" ht="27.75" customHeight="1">
      <c r="A754" s="41"/>
      <c r="B754" s="54"/>
      <c r="C754" s="54"/>
      <c r="D754" s="54"/>
      <c r="E754" s="82"/>
      <c r="F754" s="55"/>
      <c r="G754" s="25"/>
      <c r="H754" s="82"/>
      <c r="I754" s="25"/>
      <c r="J754" s="82"/>
      <c r="K754" s="55"/>
      <c r="L754" s="82"/>
      <c r="M754" s="82"/>
      <c r="N754" s="82"/>
      <c r="O754" s="55"/>
      <c r="P754" s="55"/>
    </row>
    <row r="755" spans="1:16" ht="27.75" customHeight="1">
      <c r="A755" s="41"/>
      <c r="B755" s="54"/>
      <c r="C755" s="54"/>
      <c r="D755" s="54"/>
      <c r="E755" s="82"/>
      <c r="F755" s="55"/>
      <c r="G755" s="25"/>
      <c r="H755" s="82"/>
      <c r="I755" s="25"/>
      <c r="J755" s="82"/>
      <c r="K755" s="55"/>
      <c r="L755" s="82"/>
      <c r="M755" s="82"/>
      <c r="N755" s="82"/>
      <c r="O755" s="55"/>
      <c r="P755" s="55"/>
    </row>
    <row r="756" spans="1:16" ht="27.75" customHeight="1">
      <c r="A756" s="41"/>
      <c r="B756" s="54"/>
      <c r="C756" s="54"/>
      <c r="D756" s="54"/>
      <c r="E756" s="82"/>
      <c r="F756" s="55"/>
      <c r="G756" s="25"/>
      <c r="H756" s="82"/>
      <c r="I756" s="25"/>
      <c r="J756" s="82"/>
      <c r="K756" s="55"/>
      <c r="L756" s="82"/>
      <c r="M756" s="82"/>
      <c r="N756" s="82"/>
      <c r="O756" s="55"/>
      <c r="P756" s="55"/>
    </row>
    <row r="757" spans="1:16" ht="27.75" customHeight="1">
      <c r="A757" s="41"/>
      <c r="B757" s="54"/>
      <c r="C757" s="54"/>
      <c r="D757" s="54"/>
      <c r="E757" s="82"/>
      <c r="F757" s="55"/>
      <c r="G757" s="25"/>
      <c r="H757" s="82"/>
      <c r="I757" s="25"/>
      <c r="J757" s="82"/>
      <c r="K757" s="55"/>
      <c r="L757" s="82"/>
      <c r="M757" s="82"/>
      <c r="N757" s="82"/>
      <c r="O757" s="55"/>
      <c r="P757" s="55"/>
    </row>
    <row r="758" spans="1:16" ht="27.75" customHeight="1">
      <c r="A758" s="41"/>
      <c r="B758" s="54"/>
      <c r="C758" s="54"/>
      <c r="D758" s="54"/>
      <c r="E758" s="82"/>
      <c r="F758" s="55"/>
      <c r="G758" s="25"/>
      <c r="H758" s="82"/>
      <c r="I758" s="25"/>
      <c r="J758" s="82"/>
      <c r="K758" s="55"/>
      <c r="L758" s="82"/>
      <c r="M758" s="82"/>
      <c r="N758" s="82"/>
      <c r="O758" s="55"/>
      <c r="P758" s="55"/>
    </row>
    <row r="759" spans="1:16" ht="27.75" customHeight="1">
      <c r="A759" s="41"/>
      <c r="B759" s="54"/>
      <c r="C759" s="54"/>
      <c r="D759" s="54"/>
      <c r="E759" s="82"/>
      <c r="F759" s="55"/>
      <c r="G759" s="25"/>
      <c r="H759" s="82"/>
      <c r="I759" s="25"/>
      <c r="J759" s="82"/>
      <c r="K759" s="55"/>
      <c r="L759" s="82"/>
      <c r="M759" s="82"/>
      <c r="N759" s="82"/>
      <c r="O759" s="55"/>
      <c r="P759" s="55"/>
    </row>
    <row r="760" spans="1:16" ht="27.75" customHeight="1">
      <c r="A760" s="41"/>
      <c r="B760" s="54"/>
      <c r="C760" s="54"/>
      <c r="D760" s="54"/>
      <c r="E760" s="82"/>
      <c r="F760" s="55"/>
      <c r="G760" s="25"/>
      <c r="H760" s="82"/>
      <c r="I760" s="25"/>
      <c r="J760" s="82"/>
      <c r="K760" s="55"/>
      <c r="L760" s="82"/>
      <c r="M760" s="82"/>
      <c r="N760" s="82"/>
      <c r="O760" s="55"/>
      <c r="P760" s="55"/>
    </row>
    <row r="761" spans="1:16" ht="27.75" customHeight="1">
      <c r="A761" s="41"/>
      <c r="B761" s="54"/>
      <c r="C761" s="54"/>
      <c r="D761" s="54"/>
      <c r="E761" s="82"/>
      <c r="F761" s="55"/>
      <c r="G761" s="25"/>
      <c r="H761" s="82"/>
      <c r="I761" s="25"/>
      <c r="J761" s="82"/>
      <c r="K761" s="55"/>
      <c r="L761" s="82"/>
      <c r="M761" s="82"/>
      <c r="N761" s="82"/>
      <c r="O761" s="55"/>
      <c r="P761" s="55"/>
    </row>
    <row r="762" spans="1:16" ht="27.75" customHeight="1">
      <c r="A762" s="41"/>
      <c r="B762" s="54"/>
      <c r="C762" s="54"/>
      <c r="D762" s="54"/>
      <c r="E762" s="82"/>
      <c r="F762" s="55"/>
      <c r="G762" s="25"/>
      <c r="H762" s="82"/>
      <c r="I762" s="25"/>
      <c r="J762" s="82"/>
      <c r="K762" s="55"/>
      <c r="L762" s="82"/>
      <c r="M762" s="82"/>
      <c r="N762" s="82"/>
      <c r="O762" s="55"/>
      <c r="P762" s="55"/>
    </row>
    <row r="763" spans="1:16" ht="27.75" customHeight="1">
      <c r="A763" s="41"/>
      <c r="B763" s="54"/>
      <c r="C763" s="54"/>
      <c r="D763" s="54"/>
      <c r="E763" s="82"/>
      <c r="F763" s="55"/>
      <c r="G763" s="25"/>
      <c r="H763" s="82"/>
      <c r="I763" s="25"/>
      <c r="J763" s="82"/>
      <c r="K763" s="55"/>
      <c r="L763" s="82"/>
      <c r="M763" s="82"/>
      <c r="N763" s="82"/>
      <c r="O763" s="55"/>
      <c r="P763" s="55"/>
    </row>
    <row r="764" spans="1:16" ht="27.75" customHeight="1">
      <c r="A764" s="41"/>
      <c r="B764" s="54"/>
      <c r="C764" s="54"/>
      <c r="D764" s="54"/>
      <c r="E764" s="82"/>
      <c r="F764" s="55"/>
      <c r="G764" s="25"/>
      <c r="H764" s="82"/>
      <c r="I764" s="25"/>
      <c r="J764" s="82"/>
      <c r="K764" s="55"/>
      <c r="L764" s="82"/>
      <c r="M764" s="82"/>
      <c r="N764" s="82"/>
      <c r="O764" s="55"/>
      <c r="P764" s="55"/>
    </row>
    <row r="765" spans="1:16" ht="27.75" customHeight="1">
      <c r="A765" s="41"/>
      <c r="B765" s="54"/>
      <c r="C765" s="54"/>
      <c r="D765" s="54"/>
      <c r="E765" s="82"/>
      <c r="F765" s="55"/>
      <c r="G765" s="25"/>
      <c r="H765" s="82"/>
      <c r="I765" s="25"/>
      <c r="J765" s="82"/>
      <c r="K765" s="55"/>
      <c r="L765" s="82"/>
      <c r="M765" s="82"/>
      <c r="N765" s="82"/>
      <c r="O765" s="55"/>
      <c r="P765" s="55"/>
    </row>
    <row r="766" spans="1:16" ht="27.75" customHeight="1">
      <c r="A766" s="41"/>
      <c r="B766" s="54"/>
      <c r="C766" s="54"/>
      <c r="D766" s="54"/>
      <c r="E766" s="82"/>
      <c r="F766" s="55"/>
      <c r="G766" s="25"/>
      <c r="H766" s="82"/>
      <c r="I766" s="25"/>
      <c r="J766" s="82"/>
      <c r="K766" s="55"/>
      <c r="L766" s="82"/>
      <c r="M766" s="82"/>
      <c r="N766" s="82"/>
      <c r="O766" s="55"/>
      <c r="P766" s="55"/>
    </row>
    <row r="767" spans="1:16" ht="27.75" customHeight="1">
      <c r="A767" s="41"/>
      <c r="B767" s="54"/>
      <c r="C767" s="54"/>
      <c r="D767" s="54"/>
      <c r="E767" s="82"/>
      <c r="F767" s="55"/>
      <c r="G767" s="25"/>
      <c r="H767" s="82"/>
      <c r="I767" s="25"/>
      <c r="J767" s="82"/>
      <c r="K767" s="55"/>
      <c r="L767" s="82"/>
      <c r="M767" s="82"/>
      <c r="N767" s="82"/>
      <c r="O767" s="55"/>
      <c r="P767" s="55"/>
    </row>
    <row r="768" spans="1:16" ht="27.75" customHeight="1">
      <c r="A768" s="41"/>
      <c r="B768" s="54"/>
      <c r="C768" s="54"/>
      <c r="D768" s="54"/>
      <c r="E768" s="82"/>
      <c r="F768" s="55"/>
      <c r="G768" s="25"/>
      <c r="H768" s="82"/>
      <c r="I768" s="25"/>
      <c r="J768" s="82"/>
      <c r="K768" s="55"/>
      <c r="L768" s="82"/>
      <c r="M768" s="82"/>
      <c r="N768" s="82"/>
      <c r="O768" s="55"/>
      <c r="P768" s="55"/>
    </row>
    <row r="769" spans="1:16" ht="27.75" customHeight="1">
      <c r="A769" s="41"/>
      <c r="B769" s="54"/>
      <c r="C769" s="54"/>
      <c r="D769" s="54"/>
      <c r="E769" s="82"/>
      <c r="F769" s="55"/>
      <c r="G769" s="25"/>
      <c r="H769" s="82"/>
      <c r="I769" s="25"/>
      <c r="J769" s="82"/>
      <c r="K769" s="55"/>
      <c r="L769" s="82"/>
      <c r="M769" s="82"/>
      <c r="N769" s="82"/>
      <c r="O769" s="55"/>
      <c r="P769" s="55"/>
    </row>
    <row r="770" spans="1:16" ht="27.75" customHeight="1">
      <c r="A770" s="41"/>
      <c r="B770" s="54"/>
      <c r="C770" s="54"/>
      <c r="D770" s="54"/>
      <c r="E770" s="82"/>
      <c r="F770" s="55"/>
      <c r="G770" s="25"/>
      <c r="H770" s="82"/>
      <c r="I770" s="25"/>
      <c r="J770" s="82"/>
      <c r="K770" s="55"/>
      <c r="L770" s="82"/>
      <c r="M770" s="82"/>
      <c r="N770" s="82"/>
      <c r="O770" s="55"/>
      <c r="P770" s="55"/>
    </row>
    <row r="771" spans="1:16" ht="27.75" customHeight="1">
      <c r="A771" s="41"/>
      <c r="B771" s="54"/>
      <c r="C771" s="54"/>
      <c r="D771" s="54"/>
      <c r="E771" s="82"/>
      <c r="F771" s="55"/>
      <c r="G771" s="25"/>
      <c r="H771" s="82"/>
      <c r="I771" s="25"/>
      <c r="J771" s="82"/>
      <c r="K771" s="55"/>
      <c r="L771" s="82"/>
      <c r="M771" s="82"/>
      <c r="N771" s="82"/>
      <c r="O771" s="55"/>
      <c r="P771" s="55"/>
    </row>
    <row r="772" spans="1:16" ht="27.75" customHeight="1">
      <c r="A772" s="41"/>
      <c r="B772" s="54"/>
      <c r="C772" s="54"/>
      <c r="D772" s="54"/>
      <c r="E772" s="82"/>
      <c r="F772" s="55"/>
      <c r="G772" s="25"/>
      <c r="H772" s="82"/>
      <c r="I772" s="25"/>
      <c r="J772" s="82"/>
      <c r="K772" s="55"/>
      <c r="L772" s="82"/>
      <c r="M772" s="82"/>
      <c r="N772" s="82"/>
      <c r="O772" s="55"/>
      <c r="P772" s="55"/>
    </row>
    <row r="773" spans="1:16" ht="27.75" customHeight="1">
      <c r="A773" s="41"/>
      <c r="B773" s="54"/>
      <c r="C773" s="54"/>
      <c r="D773" s="54"/>
      <c r="E773" s="82"/>
      <c r="F773" s="55"/>
      <c r="G773" s="25"/>
      <c r="H773" s="82"/>
      <c r="I773" s="25"/>
      <c r="J773" s="82"/>
      <c r="K773" s="55"/>
      <c r="L773" s="82"/>
      <c r="M773" s="82"/>
      <c r="N773" s="82"/>
      <c r="O773" s="55"/>
      <c r="P773" s="55"/>
    </row>
    <row r="774" spans="1:16" ht="27.75" customHeight="1">
      <c r="A774" s="41"/>
      <c r="B774" s="54"/>
      <c r="C774" s="54"/>
      <c r="D774" s="54"/>
      <c r="E774" s="82"/>
      <c r="F774" s="55"/>
      <c r="G774" s="25"/>
      <c r="H774" s="82"/>
      <c r="I774" s="25"/>
      <c r="J774" s="82"/>
      <c r="K774" s="55"/>
      <c r="L774" s="82"/>
      <c r="M774" s="82"/>
      <c r="N774" s="82"/>
      <c r="O774" s="55"/>
      <c r="P774" s="55"/>
    </row>
    <row r="775" spans="1:16" ht="27.75" customHeight="1">
      <c r="A775" s="41"/>
      <c r="B775" s="54"/>
      <c r="C775" s="54"/>
      <c r="D775" s="54"/>
      <c r="E775" s="82"/>
      <c r="F775" s="55"/>
      <c r="G775" s="25"/>
      <c r="H775" s="82"/>
      <c r="I775" s="25"/>
      <c r="J775" s="82"/>
      <c r="K775" s="55"/>
      <c r="L775" s="82"/>
      <c r="M775" s="82"/>
      <c r="N775" s="82"/>
      <c r="O775" s="55"/>
      <c r="P775" s="55"/>
    </row>
    <row r="776" spans="1:16" ht="27.75" customHeight="1">
      <c r="A776" s="41"/>
      <c r="B776" s="54"/>
      <c r="C776" s="54"/>
      <c r="D776" s="54"/>
      <c r="E776" s="82"/>
      <c r="F776" s="55"/>
      <c r="G776" s="25"/>
      <c r="H776" s="82"/>
      <c r="I776" s="25"/>
      <c r="J776" s="82"/>
      <c r="K776" s="55"/>
      <c r="L776" s="82"/>
      <c r="M776" s="82"/>
      <c r="N776" s="82"/>
      <c r="O776" s="55"/>
      <c r="P776" s="55"/>
    </row>
    <row r="777" spans="1:16" ht="27.75" customHeight="1">
      <c r="A777" s="41"/>
      <c r="B777" s="54"/>
      <c r="C777" s="54"/>
      <c r="D777" s="54"/>
      <c r="E777" s="82"/>
      <c r="F777" s="55"/>
      <c r="G777" s="25"/>
      <c r="H777" s="82"/>
      <c r="I777" s="25"/>
      <c r="J777" s="82"/>
      <c r="K777" s="55"/>
      <c r="L777" s="82"/>
      <c r="M777" s="82"/>
      <c r="N777" s="82"/>
      <c r="O777" s="55"/>
      <c r="P777" s="55"/>
    </row>
    <row r="778" spans="1:16" ht="27.75" customHeight="1">
      <c r="A778" s="41"/>
      <c r="B778" s="54"/>
      <c r="C778" s="54"/>
      <c r="D778" s="54"/>
      <c r="E778" s="82"/>
      <c r="F778" s="55"/>
      <c r="G778" s="25"/>
      <c r="H778" s="82"/>
      <c r="I778" s="25"/>
      <c r="J778" s="82"/>
      <c r="K778" s="55"/>
      <c r="L778" s="82"/>
      <c r="M778" s="82"/>
      <c r="N778" s="82"/>
      <c r="O778" s="55"/>
      <c r="P778" s="55"/>
    </row>
    <row r="779" spans="1:16" ht="27.75" customHeight="1">
      <c r="A779" s="41"/>
      <c r="B779" s="54"/>
      <c r="C779" s="54"/>
      <c r="D779" s="54"/>
      <c r="E779" s="82"/>
      <c r="F779" s="55"/>
      <c r="G779" s="25"/>
      <c r="H779" s="82"/>
      <c r="I779" s="25"/>
      <c r="J779" s="82"/>
      <c r="K779" s="55"/>
      <c r="L779" s="82"/>
      <c r="M779" s="82"/>
      <c r="N779" s="82"/>
      <c r="O779" s="55"/>
      <c r="P779" s="55"/>
    </row>
    <row r="780" spans="1:16" ht="27.75" customHeight="1">
      <c r="A780" s="41"/>
      <c r="B780" s="54"/>
      <c r="C780" s="54"/>
      <c r="D780" s="54"/>
      <c r="E780" s="82"/>
      <c r="F780" s="55"/>
      <c r="G780" s="25"/>
      <c r="H780" s="82"/>
      <c r="I780" s="25"/>
      <c r="J780" s="82"/>
      <c r="K780" s="55"/>
      <c r="L780" s="82"/>
      <c r="M780" s="82"/>
      <c r="N780" s="82"/>
      <c r="O780" s="55"/>
      <c r="P780" s="55"/>
    </row>
    <row r="781" spans="1:16" ht="27.75" customHeight="1">
      <c r="A781" s="41"/>
      <c r="B781" s="54"/>
      <c r="C781" s="54"/>
      <c r="D781" s="54"/>
      <c r="E781" s="82"/>
      <c r="F781" s="55"/>
      <c r="G781" s="25"/>
      <c r="H781" s="82"/>
      <c r="I781" s="25"/>
      <c r="J781" s="82"/>
      <c r="K781" s="55"/>
      <c r="L781" s="82"/>
      <c r="M781" s="82"/>
      <c r="N781" s="82"/>
      <c r="O781" s="55"/>
      <c r="P781" s="55"/>
    </row>
    <row r="782" spans="1:16" ht="27.75" customHeight="1">
      <c r="A782" s="41"/>
      <c r="B782" s="54"/>
      <c r="C782" s="54"/>
      <c r="D782" s="54"/>
      <c r="E782" s="82"/>
      <c r="F782" s="55"/>
      <c r="G782" s="25"/>
      <c r="H782" s="82"/>
      <c r="I782" s="25"/>
      <c r="J782" s="82"/>
      <c r="K782" s="55"/>
      <c r="L782" s="82"/>
      <c r="M782" s="82"/>
      <c r="N782" s="82"/>
      <c r="O782" s="55"/>
      <c r="P782" s="55"/>
    </row>
    <row r="783" spans="1:16" ht="27.75" customHeight="1">
      <c r="A783" s="41"/>
      <c r="B783" s="54"/>
      <c r="C783" s="54"/>
      <c r="D783" s="54"/>
      <c r="E783" s="82"/>
      <c r="F783" s="55"/>
      <c r="G783" s="25"/>
      <c r="H783" s="82"/>
      <c r="I783" s="25"/>
      <c r="J783" s="82"/>
      <c r="K783" s="55"/>
      <c r="L783" s="82"/>
      <c r="M783" s="82"/>
      <c r="N783" s="82"/>
      <c r="O783" s="55"/>
      <c r="P783" s="55"/>
    </row>
    <row r="784" spans="1:16" ht="27.75" customHeight="1">
      <c r="A784" s="41"/>
      <c r="B784" s="54"/>
      <c r="C784" s="54"/>
      <c r="D784" s="54"/>
      <c r="E784" s="82"/>
      <c r="F784" s="55"/>
      <c r="G784" s="25"/>
      <c r="H784" s="82"/>
      <c r="I784" s="25"/>
      <c r="J784" s="82"/>
      <c r="K784" s="55"/>
      <c r="L784" s="82"/>
      <c r="M784" s="82"/>
      <c r="N784" s="82"/>
      <c r="O784" s="55"/>
      <c r="P784" s="55"/>
    </row>
    <row r="785" spans="1:16" ht="27.75" customHeight="1">
      <c r="A785" s="41"/>
      <c r="B785" s="54"/>
      <c r="C785" s="54"/>
      <c r="D785" s="54"/>
      <c r="E785" s="82"/>
      <c r="F785" s="55"/>
      <c r="G785" s="25"/>
      <c r="H785" s="82"/>
      <c r="I785" s="25"/>
      <c r="J785" s="82"/>
      <c r="K785" s="55"/>
      <c r="L785" s="82"/>
      <c r="M785" s="82"/>
      <c r="N785" s="82"/>
      <c r="O785" s="55"/>
      <c r="P785" s="55"/>
    </row>
    <row r="786" spans="1:16" ht="27.75" customHeight="1">
      <c r="A786" s="41"/>
      <c r="B786" s="54"/>
      <c r="C786" s="54"/>
      <c r="D786" s="54"/>
      <c r="E786" s="82"/>
      <c r="F786" s="55"/>
      <c r="G786" s="25"/>
      <c r="H786" s="82"/>
      <c r="I786" s="25"/>
      <c r="J786" s="82"/>
      <c r="K786" s="55"/>
      <c r="L786" s="82"/>
      <c r="M786" s="82"/>
      <c r="N786" s="82"/>
      <c r="O786" s="55"/>
      <c r="P786" s="55"/>
    </row>
    <row r="787" spans="1:16" ht="27.75" customHeight="1">
      <c r="A787" s="41"/>
      <c r="B787" s="54"/>
      <c r="C787" s="54"/>
      <c r="D787" s="54"/>
      <c r="E787" s="82"/>
      <c r="F787" s="55"/>
      <c r="G787" s="25"/>
      <c r="H787" s="82"/>
      <c r="I787" s="25"/>
      <c r="J787" s="82"/>
      <c r="K787" s="55"/>
      <c r="L787" s="82"/>
      <c r="M787" s="82"/>
      <c r="N787" s="82"/>
      <c r="O787" s="55"/>
      <c r="P787" s="55"/>
    </row>
    <row r="788" spans="1:16" ht="27.75" customHeight="1">
      <c r="A788" s="41"/>
      <c r="B788" s="54"/>
      <c r="C788" s="54"/>
      <c r="D788" s="54"/>
      <c r="E788" s="82"/>
      <c r="F788" s="55"/>
      <c r="G788" s="25"/>
      <c r="H788" s="82"/>
      <c r="I788" s="25"/>
      <c r="J788" s="82"/>
      <c r="K788" s="55"/>
      <c r="L788" s="82"/>
      <c r="M788" s="82"/>
      <c r="N788" s="82"/>
      <c r="O788" s="55"/>
      <c r="P788" s="55"/>
    </row>
    <row r="789" spans="1:16" ht="27.75" customHeight="1">
      <c r="A789" s="41"/>
      <c r="B789" s="54"/>
      <c r="C789" s="54"/>
      <c r="D789" s="54"/>
      <c r="E789" s="82"/>
      <c r="F789" s="55"/>
      <c r="G789" s="25"/>
      <c r="H789" s="82"/>
      <c r="I789" s="25"/>
      <c r="J789" s="82"/>
      <c r="K789" s="55"/>
      <c r="L789" s="82"/>
      <c r="M789" s="82"/>
      <c r="N789" s="82"/>
      <c r="O789" s="55"/>
      <c r="P789" s="55"/>
    </row>
    <row r="790" spans="1:16" ht="27.75" customHeight="1">
      <c r="A790" s="41"/>
      <c r="B790" s="54"/>
      <c r="C790" s="54"/>
      <c r="D790" s="54"/>
      <c r="E790" s="82"/>
      <c r="F790" s="55"/>
      <c r="G790" s="25"/>
      <c r="H790" s="82"/>
      <c r="I790" s="25"/>
      <c r="J790" s="82"/>
      <c r="K790" s="55"/>
      <c r="L790" s="82"/>
      <c r="M790" s="82"/>
      <c r="N790" s="82"/>
      <c r="O790" s="55"/>
      <c r="P790" s="55"/>
    </row>
    <row r="791" spans="1:16" ht="27.75" customHeight="1">
      <c r="A791" s="41"/>
      <c r="B791" s="54"/>
      <c r="C791" s="54"/>
      <c r="D791" s="54"/>
      <c r="E791" s="82"/>
      <c r="F791" s="55"/>
      <c r="G791" s="25"/>
      <c r="H791" s="82"/>
      <c r="I791" s="25"/>
      <c r="J791" s="82"/>
      <c r="K791" s="55"/>
      <c r="L791" s="82"/>
      <c r="M791" s="82"/>
      <c r="N791" s="82"/>
      <c r="O791" s="55"/>
      <c r="P791" s="55"/>
    </row>
    <row r="792" spans="1:16" ht="27.75" customHeight="1">
      <c r="A792" s="41"/>
      <c r="B792" s="54"/>
      <c r="C792" s="54"/>
      <c r="D792" s="54"/>
      <c r="E792" s="82"/>
      <c r="F792" s="55"/>
      <c r="G792" s="25"/>
      <c r="H792" s="82"/>
      <c r="I792" s="25"/>
      <c r="J792" s="82"/>
      <c r="K792" s="55"/>
      <c r="L792" s="82"/>
      <c r="M792" s="82"/>
      <c r="N792" s="82"/>
      <c r="O792" s="55"/>
      <c r="P792" s="55"/>
    </row>
    <row r="793" spans="1:16" ht="27.75" customHeight="1">
      <c r="A793" s="41"/>
      <c r="B793" s="54"/>
      <c r="C793" s="54"/>
      <c r="D793" s="54"/>
      <c r="E793" s="82"/>
      <c r="F793" s="55"/>
      <c r="G793" s="25"/>
      <c r="H793" s="82"/>
      <c r="I793" s="25"/>
      <c r="J793" s="82"/>
      <c r="K793" s="55"/>
      <c r="L793" s="82"/>
      <c r="M793" s="82"/>
      <c r="N793" s="82"/>
      <c r="O793" s="55"/>
      <c r="P793" s="55"/>
    </row>
    <row r="794" spans="1:16" ht="27.75" customHeight="1">
      <c r="A794" s="41"/>
      <c r="B794" s="54"/>
      <c r="C794" s="54"/>
      <c r="D794" s="54"/>
      <c r="E794" s="82"/>
      <c r="F794" s="55"/>
      <c r="G794" s="25"/>
      <c r="H794" s="82"/>
      <c r="I794" s="25"/>
      <c r="J794" s="82"/>
      <c r="K794" s="55"/>
      <c r="L794" s="82"/>
      <c r="M794" s="82"/>
      <c r="N794" s="82"/>
      <c r="O794" s="55"/>
      <c r="P794" s="55"/>
    </row>
    <row r="795" spans="1:16" ht="27.75" customHeight="1">
      <c r="A795" s="41"/>
      <c r="B795" s="54"/>
      <c r="C795" s="54"/>
      <c r="D795" s="54"/>
      <c r="E795" s="82"/>
      <c r="F795" s="55"/>
      <c r="G795" s="25"/>
      <c r="H795" s="82"/>
      <c r="I795" s="25"/>
      <c r="J795" s="82"/>
      <c r="K795" s="55"/>
      <c r="L795" s="82"/>
      <c r="M795" s="82"/>
      <c r="N795" s="82"/>
      <c r="O795" s="55"/>
      <c r="P795" s="55"/>
    </row>
    <row r="796" spans="1:16" ht="27.75" customHeight="1">
      <c r="A796" s="41"/>
      <c r="B796" s="54"/>
      <c r="C796" s="54"/>
      <c r="D796" s="54"/>
      <c r="E796" s="82"/>
      <c r="F796" s="55"/>
      <c r="G796" s="25"/>
      <c r="H796" s="82"/>
      <c r="I796" s="25"/>
      <c r="J796" s="82"/>
      <c r="K796" s="55"/>
      <c r="L796" s="82"/>
      <c r="M796" s="82"/>
      <c r="N796" s="82"/>
      <c r="O796" s="55"/>
      <c r="P796" s="55"/>
    </row>
    <row r="797" spans="1:16" ht="27.75" customHeight="1">
      <c r="A797" s="41"/>
      <c r="B797" s="54"/>
      <c r="C797" s="54"/>
      <c r="D797" s="54"/>
      <c r="E797" s="82"/>
      <c r="F797" s="55"/>
      <c r="G797" s="25"/>
      <c r="H797" s="82"/>
      <c r="I797" s="25"/>
      <c r="J797" s="82"/>
      <c r="K797" s="55"/>
      <c r="L797" s="82"/>
      <c r="M797" s="82"/>
      <c r="N797" s="82"/>
      <c r="O797" s="55"/>
      <c r="P797" s="55"/>
    </row>
    <row r="798" spans="1:16" ht="27.75" customHeight="1">
      <c r="A798" s="41"/>
      <c r="B798" s="54"/>
      <c r="C798" s="54"/>
      <c r="D798" s="54"/>
      <c r="E798" s="82"/>
      <c r="F798" s="55"/>
      <c r="G798" s="25"/>
      <c r="H798" s="82"/>
      <c r="I798" s="25"/>
      <c r="J798" s="82"/>
      <c r="K798" s="55"/>
      <c r="L798" s="82"/>
      <c r="M798" s="82"/>
      <c r="N798" s="82"/>
      <c r="O798" s="55"/>
      <c r="P798" s="55"/>
    </row>
    <row r="799" spans="1:16" ht="27.75" customHeight="1">
      <c r="A799" s="41"/>
      <c r="B799" s="54"/>
      <c r="C799" s="54"/>
      <c r="D799" s="54"/>
      <c r="E799" s="82"/>
      <c r="F799" s="55"/>
      <c r="G799" s="25"/>
      <c r="H799" s="82"/>
      <c r="I799" s="25"/>
      <c r="J799" s="82"/>
      <c r="K799" s="55"/>
      <c r="L799" s="82"/>
      <c r="M799" s="82"/>
      <c r="N799" s="82"/>
      <c r="O799" s="55"/>
      <c r="P799" s="55"/>
    </row>
    <row r="800" spans="1:16" ht="27.75" customHeight="1">
      <c r="A800" s="41"/>
      <c r="B800" s="54"/>
      <c r="C800" s="54"/>
      <c r="D800" s="54"/>
      <c r="E800" s="82"/>
      <c r="F800" s="55"/>
      <c r="G800" s="25"/>
      <c r="H800" s="82"/>
      <c r="I800" s="25"/>
      <c r="J800" s="82"/>
      <c r="K800" s="55"/>
      <c r="L800" s="82"/>
      <c r="M800" s="82"/>
      <c r="N800" s="82"/>
      <c r="O800" s="55"/>
      <c r="P800" s="55"/>
    </row>
    <row r="801" spans="1:16" ht="27.75" customHeight="1">
      <c r="A801" s="41"/>
      <c r="B801" s="54"/>
      <c r="C801" s="54"/>
      <c r="D801" s="54"/>
      <c r="E801" s="82"/>
      <c r="F801" s="55"/>
      <c r="G801" s="25"/>
      <c r="H801" s="82"/>
      <c r="I801" s="25"/>
      <c r="J801" s="82"/>
      <c r="K801" s="55"/>
      <c r="L801" s="82"/>
      <c r="M801" s="82"/>
      <c r="N801" s="82"/>
      <c r="O801" s="55"/>
      <c r="P801" s="55"/>
    </row>
    <row r="802" spans="1:16" ht="27.75" customHeight="1">
      <c r="A802" s="41"/>
      <c r="B802" s="54"/>
      <c r="C802" s="54"/>
      <c r="D802" s="54"/>
      <c r="E802" s="82"/>
      <c r="F802" s="55"/>
      <c r="G802" s="25"/>
      <c r="H802" s="82"/>
      <c r="I802" s="25"/>
      <c r="J802" s="82"/>
      <c r="K802" s="55"/>
      <c r="L802" s="82"/>
      <c r="M802" s="82"/>
      <c r="N802" s="82"/>
      <c r="O802" s="55"/>
      <c r="P802" s="55"/>
    </row>
    <row r="803" spans="1:16" ht="27.75" customHeight="1">
      <c r="A803" s="41"/>
      <c r="B803" s="54"/>
      <c r="C803" s="54"/>
      <c r="D803" s="54"/>
      <c r="E803" s="82"/>
      <c r="F803" s="55"/>
      <c r="G803" s="25"/>
      <c r="H803" s="82"/>
      <c r="I803" s="25"/>
      <c r="J803" s="82"/>
      <c r="K803" s="55"/>
      <c r="L803" s="82"/>
      <c r="M803" s="82"/>
      <c r="N803" s="82"/>
      <c r="O803" s="55"/>
      <c r="P803" s="55"/>
    </row>
    <row r="804" spans="1:16" ht="27.75" customHeight="1">
      <c r="A804" s="41"/>
      <c r="B804" s="54"/>
      <c r="C804" s="54"/>
      <c r="D804" s="54"/>
      <c r="E804" s="82"/>
      <c r="F804" s="55"/>
      <c r="G804" s="25"/>
      <c r="H804" s="82"/>
      <c r="I804" s="25"/>
      <c r="J804" s="82"/>
      <c r="K804" s="55"/>
      <c r="L804" s="82"/>
      <c r="M804" s="82"/>
      <c r="N804" s="82"/>
      <c r="O804" s="55"/>
      <c r="P804" s="55"/>
    </row>
    <row r="805" spans="1:16" ht="27.75" customHeight="1">
      <c r="A805" s="41"/>
      <c r="B805" s="54"/>
      <c r="C805" s="54"/>
      <c r="D805" s="54"/>
      <c r="E805" s="82"/>
      <c r="F805" s="55"/>
      <c r="G805" s="25"/>
      <c r="H805" s="82"/>
      <c r="I805" s="25"/>
      <c r="J805" s="82"/>
      <c r="K805" s="55"/>
      <c r="L805" s="82"/>
      <c r="M805" s="82"/>
      <c r="N805" s="82"/>
      <c r="O805" s="55"/>
      <c r="P805" s="55"/>
    </row>
    <row r="806" spans="1:16" ht="27.75" customHeight="1">
      <c r="A806" s="41"/>
      <c r="B806" s="54"/>
      <c r="C806" s="54"/>
      <c r="D806" s="54"/>
      <c r="E806" s="82"/>
      <c r="F806" s="55"/>
      <c r="G806" s="25"/>
      <c r="H806" s="82"/>
      <c r="I806" s="25"/>
      <c r="J806" s="82"/>
      <c r="K806" s="55"/>
      <c r="L806" s="82"/>
      <c r="M806" s="82"/>
      <c r="N806" s="82"/>
      <c r="O806" s="55"/>
      <c r="P806" s="55"/>
    </row>
    <row r="807" spans="1:16" ht="27.75" customHeight="1">
      <c r="A807" s="41"/>
      <c r="B807" s="54"/>
      <c r="C807" s="54"/>
      <c r="D807" s="54"/>
      <c r="E807" s="82"/>
      <c r="F807" s="55"/>
      <c r="G807" s="25"/>
      <c r="H807" s="82"/>
      <c r="I807" s="25"/>
      <c r="J807" s="82"/>
      <c r="K807" s="55"/>
      <c r="L807" s="82"/>
      <c r="M807" s="82"/>
      <c r="N807" s="82"/>
      <c r="O807" s="55"/>
      <c r="P807" s="55"/>
    </row>
    <row r="808" spans="1:16" ht="27.75" customHeight="1">
      <c r="A808" s="41"/>
      <c r="B808" s="54"/>
      <c r="C808" s="54"/>
      <c r="D808" s="54"/>
      <c r="E808" s="82"/>
      <c r="F808" s="55"/>
      <c r="G808" s="25"/>
      <c r="H808" s="82"/>
      <c r="I808" s="25"/>
      <c r="J808" s="82"/>
      <c r="K808" s="55"/>
      <c r="L808" s="82"/>
      <c r="M808" s="82"/>
      <c r="N808" s="82"/>
      <c r="O808" s="55"/>
      <c r="P808" s="55"/>
    </row>
    <row r="809" spans="1:16" ht="27.75" customHeight="1">
      <c r="A809" s="41"/>
      <c r="B809" s="54"/>
      <c r="C809" s="54"/>
      <c r="D809" s="54"/>
      <c r="E809" s="82"/>
      <c r="F809" s="55"/>
      <c r="G809" s="25"/>
      <c r="H809" s="82"/>
      <c r="I809" s="25"/>
      <c r="J809" s="82"/>
      <c r="K809" s="55"/>
      <c r="L809" s="82"/>
      <c r="M809" s="82"/>
      <c r="N809" s="82"/>
      <c r="O809" s="55"/>
      <c r="P809" s="55"/>
    </row>
    <row r="810" spans="1:16" ht="27.75" customHeight="1">
      <c r="A810" s="41"/>
      <c r="B810" s="54"/>
      <c r="C810" s="54"/>
      <c r="D810" s="54"/>
      <c r="E810" s="82"/>
      <c r="F810" s="55"/>
      <c r="G810" s="25"/>
      <c r="H810" s="82"/>
      <c r="I810" s="25"/>
      <c r="J810" s="82"/>
      <c r="K810" s="55"/>
      <c r="L810" s="82"/>
      <c r="M810" s="82"/>
      <c r="N810" s="82"/>
      <c r="O810" s="55"/>
      <c r="P810" s="55"/>
    </row>
    <row r="811" spans="1:16" ht="27.75" customHeight="1">
      <c r="A811" s="41"/>
      <c r="B811" s="54"/>
      <c r="C811" s="54"/>
      <c r="D811" s="54"/>
      <c r="E811" s="82"/>
      <c r="F811" s="55"/>
      <c r="G811" s="25"/>
      <c r="H811" s="82"/>
      <c r="I811" s="25"/>
      <c r="J811" s="82"/>
      <c r="K811" s="55"/>
      <c r="L811" s="82"/>
      <c r="M811" s="82"/>
      <c r="N811" s="82"/>
      <c r="O811" s="55"/>
      <c r="P811" s="55"/>
    </row>
    <row r="812" spans="1:16" ht="27.75" customHeight="1">
      <c r="A812" s="41"/>
      <c r="B812" s="54"/>
      <c r="C812" s="54"/>
      <c r="D812" s="54"/>
      <c r="E812" s="82"/>
      <c r="F812" s="55"/>
      <c r="G812" s="25"/>
      <c r="H812" s="82"/>
      <c r="I812" s="25"/>
      <c r="J812" s="82"/>
      <c r="K812" s="55"/>
      <c r="L812" s="82"/>
      <c r="M812" s="82"/>
      <c r="N812" s="82"/>
      <c r="O812" s="55"/>
      <c r="P812" s="55"/>
    </row>
    <row r="813" spans="1:16" ht="27.75" customHeight="1">
      <c r="A813" s="41"/>
      <c r="B813" s="54"/>
      <c r="C813" s="54"/>
      <c r="D813" s="54"/>
      <c r="E813" s="82"/>
      <c r="F813" s="55"/>
      <c r="G813" s="25"/>
      <c r="H813" s="82"/>
      <c r="I813" s="25"/>
      <c r="J813" s="82"/>
      <c r="K813" s="55"/>
      <c r="L813" s="82"/>
      <c r="M813" s="82"/>
      <c r="N813" s="82"/>
      <c r="O813" s="55"/>
      <c r="P813" s="55"/>
    </row>
    <row r="814" spans="1:16" ht="27.75" customHeight="1">
      <c r="A814" s="41"/>
      <c r="B814" s="54"/>
      <c r="C814" s="54"/>
      <c r="D814" s="54"/>
      <c r="E814" s="82"/>
      <c r="F814" s="55"/>
      <c r="G814" s="25"/>
      <c r="H814" s="82"/>
      <c r="I814" s="25"/>
      <c r="J814" s="82"/>
      <c r="K814" s="55"/>
      <c r="L814" s="82"/>
      <c r="M814" s="82"/>
      <c r="N814" s="82"/>
      <c r="O814" s="55"/>
      <c r="P814" s="55"/>
    </row>
    <row r="815" spans="1:16" ht="27.75" customHeight="1">
      <c r="A815" s="41"/>
      <c r="B815" s="54"/>
      <c r="C815" s="54"/>
      <c r="D815" s="54"/>
      <c r="E815" s="82"/>
      <c r="F815" s="55"/>
      <c r="G815" s="25"/>
      <c r="H815" s="82"/>
      <c r="I815" s="25"/>
      <c r="J815" s="82"/>
      <c r="K815" s="55"/>
      <c r="L815" s="82"/>
      <c r="M815" s="82"/>
      <c r="N815" s="82"/>
      <c r="O815" s="55"/>
      <c r="P815" s="55"/>
    </row>
    <row r="816" spans="1:16" ht="27.75" customHeight="1">
      <c r="A816" s="41"/>
      <c r="B816" s="54"/>
      <c r="C816" s="54"/>
      <c r="D816" s="54"/>
      <c r="E816" s="82"/>
      <c r="F816" s="55"/>
      <c r="G816" s="25"/>
      <c r="H816" s="82"/>
      <c r="I816" s="25"/>
      <c r="J816" s="82"/>
      <c r="K816" s="55"/>
      <c r="L816" s="82"/>
      <c r="M816" s="82"/>
      <c r="N816" s="82"/>
      <c r="O816" s="55"/>
      <c r="P816" s="55"/>
    </row>
    <row r="817" spans="1:16" ht="27.75" customHeight="1">
      <c r="A817" s="41"/>
      <c r="B817" s="54"/>
      <c r="C817" s="54"/>
      <c r="D817" s="54"/>
      <c r="E817" s="82"/>
      <c r="F817" s="55"/>
      <c r="G817" s="25"/>
      <c r="H817" s="82"/>
      <c r="I817" s="25"/>
      <c r="J817" s="82"/>
      <c r="K817" s="55"/>
      <c r="L817" s="82"/>
      <c r="M817" s="82"/>
      <c r="N817" s="82"/>
      <c r="O817" s="55"/>
      <c r="P817" s="55"/>
    </row>
    <row r="818" spans="1:16" ht="27.75" customHeight="1">
      <c r="A818" s="41"/>
      <c r="B818" s="54"/>
      <c r="C818" s="54"/>
      <c r="D818" s="54"/>
      <c r="E818" s="82"/>
      <c r="F818" s="55"/>
      <c r="G818" s="25"/>
      <c r="H818" s="82"/>
      <c r="I818" s="25"/>
      <c r="J818" s="82"/>
      <c r="K818" s="55"/>
      <c r="L818" s="82"/>
      <c r="M818" s="82"/>
      <c r="N818" s="82"/>
      <c r="O818" s="55"/>
      <c r="P818" s="55"/>
    </row>
    <row r="819" spans="1:16" ht="27.75" customHeight="1">
      <c r="A819" s="41"/>
      <c r="B819" s="54"/>
      <c r="C819" s="54"/>
      <c r="D819" s="54"/>
      <c r="E819" s="82"/>
      <c r="F819" s="55"/>
      <c r="G819" s="25"/>
      <c r="H819" s="82"/>
      <c r="I819" s="25"/>
      <c r="J819" s="82"/>
      <c r="K819" s="55"/>
      <c r="L819" s="82"/>
      <c r="M819" s="82"/>
      <c r="N819" s="82"/>
      <c r="O819" s="55"/>
      <c r="P819" s="55"/>
    </row>
    <row r="820" spans="1:16" ht="27.75" customHeight="1">
      <c r="A820" s="41"/>
      <c r="B820" s="54"/>
      <c r="C820" s="54"/>
      <c r="D820" s="54"/>
      <c r="E820" s="82"/>
      <c r="F820" s="55"/>
      <c r="G820" s="25"/>
      <c r="H820" s="82"/>
      <c r="I820" s="25"/>
      <c r="J820" s="82"/>
      <c r="K820" s="55"/>
      <c r="L820" s="82"/>
      <c r="M820" s="82"/>
      <c r="N820" s="82"/>
      <c r="O820" s="55"/>
      <c r="P820" s="55"/>
    </row>
    <row r="821" spans="1:16" ht="27.75" customHeight="1">
      <c r="A821" s="41"/>
      <c r="B821" s="54"/>
      <c r="C821" s="54"/>
      <c r="D821" s="54"/>
      <c r="E821" s="82"/>
      <c r="F821" s="55"/>
      <c r="G821" s="25"/>
      <c r="H821" s="82"/>
      <c r="I821" s="25"/>
      <c r="J821" s="82"/>
      <c r="K821" s="55"/>
      <c r="L821" s="82"/>
      <c r="M821" s="82"/>
      <c r="N821" s="82"/>
      <c r="O821" s="55"/>
      <c r="P821" s="55"/>
    </row>
    <row r="822" spans="1:16" ht="27.75" customHeight="1">
      <c r="A822" s="41"/>
      <c r="B822" s="54"/>
      <c r="C822" s="54"/>
      <c r="D822" s="54"/>
      <c r="E822" s="82"/>
      <c r="F822" s="55"/>
      <c r="G822" s="25"/>
      <c r="H822" s="82"/>
      <c r="I822" s="25"/>
      <c r="J822" s="82"/>
      <c r="K822" s="55"/>
      <c r="L822" s="82"/>
      <c r="M822" s="82"/>
      <c r="N822" s="82"/>
      <c r="O822" s="55"/>
      <c r="P822" s="55"/>
    </row>
    <row r="823" spans="1:16" ht="27.75" customHeight="1">
      <c r="A823" s="41"/>
      <c r="B823" s="54"/>
      <c r="C823" s="54"/>
      <c r="D823" s="54"/>
      <c r="E823" s="82"/>
      <c r="F823" s="55"/>
      <c r="G823" s="25"/>
      <c r="H823" s="82"/>
      <c r="I823" s="25"/>
      <c r="J823" s="82"/>
      <c r="K823" s="55"/>
      <c r="L823" s="82"/>
      <c r="M823" s="82"/>
      <c r="N823" s="82"/>
      <c r="O823" s="55"/>
      <c r="P823" s="55"/>
    </row>
    <row r="824" spans="1:16" ht="27.75" customHeight="1">
      <c r="A824" s="41"/>
      <c r="B824" s="54"/>
      <c r="C824" s="54"/>
      <c r="D824" s="54"/>
      <c r="E824" s="82"/>
      <c r="F824" s="55"/>
      <c r="G824" s="25"/>
      <c r="H824" s="82"/>
      <c r="I824" s="25"/>
      <c r="J824" s="82"/>
      <c r="K824" s="55"/>
      <c r="L824" s="82"/>
      <c r="M824" s="82"/>
      <c r="N824" s="82"/>
      <c r="O824" s="55"/>
      <c r="P824" s="55"/>
    </row>
    <row r="825" spans="1:16" ht="27.75" customHeight="1">
      <c r="A825" s="41"/>
      <c r="B825" s="54"/>
      <c r="C825" s="54"/>
      <c r="D825" s="54"/>
      <c r="E825" s="82"/>
      <c r="F825" s="55"/>
      <c r="G825" s="25"/>
      <c r="H825" s="82"/>
      <c r="I825" s="25"/>
      <c r="J825" s="82"/>
      <c r="K825" s="55"/>
      <c r="L825" s="82"/>
      <c r="M825" s="82"/>
      <c r="N825" s="82"/>
      <c r="O825" s="55"/>
      <c r="P825" s="55"/>
    </row>
    <row r="826" spans="1:16" ht="27.75" customHeight="1">
      <c r="A826" s="41"/>
      <c r="B826" s="54"/>
      <c r="C826" s="54"/>
      <c r="D826" s="54"/>
      <c r="E826" s="82"/>
      <c r="F826" s="55"/>
      <c r="G826" s="25"/>
      <c r="H826" s="82"/>
      <c r="I826" s="25"/>
      <c r="J826" s="82"/>
      <c r="K826" s="55"/>
      <c r="L826" s="82"/>
      <c r="M826" s="82"/>
      <c r="N826" s="82"/>
      <c r="O826" s="55"/>
      <c r="P826" s="55"/>
    </row>
    <row r="827" spans="1:16" ht="27.75" customHeight="1">
      <c r="A827" s="41"/>
      <c r="B827" s="54"/>
      <c r="C827" s="54"/>
      <c r="D827" s="54"/>
      <c r="E827" s="82"/>
      <c r="F827" s="55"/>
      <c r="G827" s="25"/>
      <c r="H827" s="82"/>
      <c r="I827" s="25"/>
      <c r="J827" s="82"/>
      <c r="K827" s="55"/>
      <c r="L827" s="82"/>
      <c r="M827" s="82"/>
      <c r="N827" s="82"/>
      <c r="O827" s="55"/>
      <c r="P827" s="55"/>
    </row>
    <row r="828" spans="1:16" ht="27.75" customHeight="1">
      <c r="A828" s="41"/>
      <c r="B828" s="54"/>
      <c r="C828" s="54"/>
      <c r="D828" s="54"/>
      <c r="E828" s="82"/>
      <c r="F828" s="55"/>
      <c r="G828" s="25"/>
      <c r="H828" s="82"/>
      <c r="I828" s="25"/>
      <c r="J828" s="82"/>
      <c r="K828" s="55"/>
      <c r="L828" s="82"/>
      <c r="M828" s="82"/>
      <c r="N828" s="82"/>
      <c r="O828" s="55"/>
      <c r="P828" s="55"/>
    </row>
    <row r="829" spans="1:16" ht="27.75" customHeight="1">
      <c r="A829" s="41"/>
      <c r="B829" s="54"/>
      <c r="C829" s="54"/>
      <c r="D829" s="54"/>
      <c r="E829" s="82"/>
      <c r="F829" s="55"/>
      <c r="G829" s="25"/>
      <c r="H829" s="82"/>
      <c r="I829" s="25"/>
      <c r="J829" s="82"/>
      <c r="K829" s="55"/>
      <c r="L829" s="82"/>
      <c r="M829" s="82"/>
      <c r="N829" s="82"/>
      <c r="O829" s="55"/>
      <c r="P829" s="55"/>
    </row>
    <row r="830" spans="1:16" ht="27.75" customHeight="1">
      <c r="A830" s="41"/>
      <c r="B830" s="54"/>
      <c r="C830" s="54"/>
      <c r="D830" s="54"/>
      <c r="E830" s="82"/>
      <c r="F830" s="55"/>
      <c r="G830" s="25"/>
      <c r="H830" s="82"/>
      <c r="I830" s="25"/>
      <c r="J830" s="82"/>
      <c r="K830" s="55"/>
      <c r="L830" s="82"/>
      <c r="M830" s="82"/>
      <c r="N830" s="82"/>
      <c r="O830" s="55"/>
      <c r="P830" s="55"/>
    </row>
    <row r="831" spans="1:16" ht="27.75" customHeight="1">
      <c r="A831" s="41"/>
      <c r="B831" s="54"/>
      <c r="C831" s="54"/>
      <c r="D831" s="54"/>
      <c r="E831" s="82"/>
      <c r="F831" s="55"/>
      <c r="G831" s="25"/>
      <c r="H831" s="82"/>
      <c r="I831" s="25"/>
      <c r="J831" s="82"/>
      <c r="K831" s="55"/>
      <c r="L831" s="82"/>
      <c r="M831" s="82"/>
      <c r="N831" s="82"/>
      <c r="O831" s="55"/>
      <c r="P831" s="55"/>
    </row>
    <row r="832" spans="1:16" ht="27.75" customHeight="1">
      <c r="A832" s="41"/>
      <c r="B832" s="54"/>
      <c r="C832" s="54"/>
      <c r="D832" s="54"/>
      <c r="E832" s="82"/>
      <c r="F832" s="55"/>
      <c r="G832" s="25"/>
      <c r="H832" s="82"/>
      <c r="I832" s="25"/>
      <c r="J832" s="82"/>
      <c r="K832" s="55"/>
      <c r="L832" s="82"/>
      <c r="M832" s="82"/>
      <c r="N832" s="82"/>
      <c r="O832" s="55"/>
      <c r="P832" s="55"/>
    </row>
    <row r="833" spans="1:16" ht="27.75" customHeight="1">
      <c r="A833" s="41"/>
      <c r="B833" s="54"/>
      <c r="C833" s="54"/>
      <c r="D833" s="54"/>
      <c r="E833" s="82"/>
      <c r="F833" s="55"/>
      <c r="G833" s="25"/>
      <c r="H833" s="82"/>
      <c r="I833" s="25"/>
      <c r="J833" s="82"/>
      <c r="K833" s="55"/>
      <c r="L833" s="82"/>
      <c r="M833" s="82"/>
      <c r="N833" s="82"/>
      <c r="O833" s="55"/>
      <c r="P833" s="55"/>
    </row>
    <row r="834" spans="1:16" ht="27.75" customHeight="1">
      <c r="A834" s="41"/>
      <c r="B834" s="54"/>
      <c r="C834" s="54"/>
      <c r="D834" s="54"/>
      <c r="E834" s="82"/>
      <c r="F834" s="55"/>
      <c r="G834" s="25"/>
      <c r="H834" s="82"/>
      <c r="I834" s="25"/>
      <c r="J834" s="82"/>
      <c r="K834" s="55"/>
      <c r="L834" s="82"/>
      <c r="M834" s="82"/>
      <c r="N834" s="82"/>
      <c r="O834" s="55"/>
      <c r="P834" s="55"/>
    </row>
    <row r="835" spans="1:16" ht="27.75" customHeight="1">
      <c r="A835" s="41"/>
      <c r="B835" s="54"/>
      <c r="C835" s="54"/>
      <c r="D835" s="54"/>
      <c r="E835" s="82"/>
      <c r="F835" s="55"/>
      <c r="G835" s="25"/>
      <c r="H835" s="82"/>
      <c r="I835" s="25"/>
      <c r="J835" s="82"/>
      <c r="K835" s="55"/>
      <c r="L835" s="82"/>
      <c r="M835" s="82"/>
      <c r="N835" s="82"/>
      <c r="O835" s="55"/>
      <c r="P835" s="55"/>
    </row>
    <row r="836" spans="1:16" ht="27.75" customHeight="1">
      <c r="A836" s="41"/>
      <c r="B836" s="54"/>
      <c r="C836" s="54"/>
      <c r="D836" s="54"/>
      <c r="E836" s="82"/>
      <c r="F836" s="55"/>
      <c r="G836" s="25"/>
      <c r="H836" s="82"/>
      <c r="I836" s="25"/>
      <c r="J836" s="82"/>
      <c r="K836" s="55"/>
      <c r="L836" s="82"/>
      <c r="M836" s="82"/>
      <c r="N836" s="82"/>
      <c r="O836" s="55"/>
      <c r="P836" s="55"/>
    </row>
    <row r="837" spans="1:16" ht="27.75" customHeight="1">
      <c r="A837" s="41"/>
      <c r="B837" s="54"/>
      <c r="C837" s="54"/>
      <c r="D837" s="54"/>
      <c r="E837" s="82"/>
      <c r="F837" s="55"/>
      <c r="G837" s="25"/>
      <c r="H837" s="82"/>
      <c r="I837" s="25"/>
      <c r="J837" s="82"/>
      <c r="K837" s="55"/>
      <c r="L837" s="82"/>
      <c r="M837" s="82"/>
      <c r="N837" s="82"/>
      <c r="O837" s="55"/>
      <c r="P837" s="55"/>
    </row>
    <row r="838" spans="1:16" ht="27.75" customHeight="1">
      <c r="A838" s="41"/>
      <c r="B838" s="54"/>
      <c r="C838" s="54"/>
      <c r="D838" s="54"/>
      <c r="E838" s="82"/>
      <c r="F838" s="55"/>
      <c r="G838" s="25"/>
      <c r="H838" s="82"/>
      <c r="I838" s="25"/>
      <c r="J838" s="82"/>
      <c r="K838" s="55"/>
      <c r="L838" s="82"/>
      <c r="M838" s="82"/>
      <c r="N838" s="82"/>
      <c r="O838" s="55"/>
      <c r="P838" s="55"/>
    </row>
    <row r="839" spans="1:16" ht="27.75" customHeight="1">
      <c r="A839" s="41"/>
      <c r="B839" s="54"/>
      <c r="C839" s="54"/>
      <c r="D839" s="54"/>
      <c r="E839" s="82"/>
      <c r="F839" s="55"/>
      <c r="G839" s="25"/>
      <c r="H839" s="82"/>
      <c r="I839" s="25"/>
      <c r="J839" s="82"/>
      <c r="K839" s="55"/>
      <c r="L839" s="82"/>
      <c r="M839" s="82"/>
      <c r="N839" s="82"/>
      <c r="O839" s="55"/>
      <c r="P839" s="55"/>
    </row>
    <row r="840" spans="1:16" ht="27.75" customHeight="1">
      <c r="A840" s="41"/>
      <c r="B840" s="54"/>
      <c r="C840" s="54"/>
      <c r="D840" s="54"/>
      <c r="E840" s="82"/>
      <c r="F840" s="55"/>
      <c r="G840" s="25"/>
      <c r="H840" s="82"/>
      <c r="I840" s="25"/>
      <c r="J840" s="82"/>
      <c r="K840" s="55"/>
      <c r="L840" s="82"/>
      <c r="M840" s="82"/>
      <c r="N840" s="82"/>
      <c r="O840" s="55"/>
      <c r="P840" s="55"/>
    </row>
    <row r="841" spans="1:16" ht="27.75" customHeight="1">
      <c r="A841" s="41"/>
      <c r="B841" s="54"/>
      <c r="C841" s="54"/>
      <c r="D841" s="54"/>
      <c r="E841" s="82"/>
      <c r="F841" s="55"/>
      <c r="G841" s="25"/>
      <c r="H841" s="82"/>
      <c r="I841" s="25"/>
      <c r="J841" s="82"/>
      <c r="K841" s="55"/>
      <c r="L841" s="82"/>
      <c r="M841" s="82"/>
      <c r="N841" s="82"/>
      <c r="O841" s="55"/>
      <c r="P841" s="55"/>
    </row>
    <row r="842" spans="1:16" ht="27.75" customHeight="1">
      <c r="A842" s="41"/>
      <c r="B842" s="54"/>
      <c r="C842" s="54"/>
      <c r="D842" s="54"/>
      <c r="E842" s="82"/>
      <c r="F842" s="55"/>
      <c r="G842" s="25"/>
      <c r="H842" s="82"/>
      <c r="I842" s="25"/>
      <c r="J842" s="82"/>
      <c r="K842" s="55"/>
      <c r="L842" s="82"/>
      <c r="M842" s="82"/>
      <c r="N842" s="82"/>
      <c r="O842" s="55"/>
      <c r="P842" s="55"/>
    </row>
    <row r="843" spans="1:16" ht="27.75" customHeight="1">
      <c r="A843" s="41"/>
      <c r="B843" s="54"/>
      <c r="C843" s="54"/>
      <c r="D843" s="54"/>
      <c r="E843" s="82"/>
      <c r="F843" s="55"/>
      <c r="G843" s="25"/>
      <c r="H843" s="82"/>
      <c r="I843" s="25"/>
      <c r="J843" s="82"/>
      <c r="K843" s="55"/>
      <c r="L843" s="82"/>
      <c r="M843" s="82"/>
      <c r="N843" s="82"/>
      <c r="O843" s="55"/>
      <c r="P843" s="55"/>
    </row>
    <row r="844" spans="1:16" ht="27.75" customHeight="1">
      <c r="A844" s="41"/>
      <c r="B844" s="54"/>
      <c r="C844" s="54"/>
      <c r="D844" s="54"/>
      <c r="E844" s="82"/>
      <c r="F844" s="55"/>
      <c r="G844" s="25"/>
      <c r="H844" s="82"/>
      <c r="I844" s="25"/>
      <c r="J844" s="82"/>
      <c r="K844" s="55"/>
      <c r="L844" s="82"/>
      <c r="M844" s="82"/>
      <c r="N844" s="82"/>
      <c r="O844" s="55"/>
      <c r="P844" s="55"/>
    </row>
    <row r="845" spans="1:16" ht="27.75" customHeight="1">
      <c r="A845" s="41"/>
      <c r="B845" s="54"/>
      <c r="C845" s="54"/>
      <c r="D845" s="54"/>
      <c r="E845" s="82"/>
      <c r="F845" s="55"/>
      <c r="G845" s="25"/>
      <c r="H845" s="82"/>
      <c r="I845" s="25"/>
      <c r="J845" s="82"/>
      <c r="K845" s="55"/>
      <c r="L845" s="82"/>
      <c r="M845" s="82"/>
      <c r="N845" s="82"/>
      <c r="O845" s="55"/>
      <c r="P845" s="55"/>
    </row>
    <row r="846" spans="1:16" ht="27.75" customHeight="1">
      <c r="A846" s="41"/>
      <c r="B846" s="54"/>
      <c r="C846" s="54"/>
      <c r="D846" s="54"/>
      <c r="E846" s="82"/>
      <c r="F846" s="55"/>
      <c r="G846" s="25"/>
      <c r="H846" s="82"/>
      <c r="I846" s="25"/>
      <c r="J846" s="82"/>
      <c r="K846" s="55"/>
      <c r="L846" s="82"/>
      <c r="M846" s="82"/>
      <c r="N846" s="82"/>
      <c r="O846" s="55"/>
      <c r="P846" s="55"/>
    </row>
    <row r="847" spans="1:16" ht="27.75" customHeight="1">
      <c r="A847" s="41"/>
      <c r="B847" s="54"/>
      <c r="C847" s="54"/>
      <c r="D847" s="54"/>
      <c r="E847" s="82"/>
      <c r="F847" s="55"/>
      <c r="G847" s="25"/>
      <c r="H847" s="82"/>
      <c r="I847" s="25"/>
      <c r="J847" s="82"/>
      <c r="K847" s="55"/>
      <c r="L847" s="82"/>
      <c r="M847" s="82"/>
      <c r="N847" s="82"/>
      <c r="O847" s="55"/>
      <c r="P847" s="55"/>
    </row>
    <row r="848" spans="1:16" ht="27.75" customHeight="1">
      <c r="A848" s="41"/>
      <c r="B848" s="54"/>
      <c r="C848" s="54"/>
      <c r="D848" s="54"/>
      <c r="E848" s="82"/>
      <c r="F848" s="55"/>
      <c r="G848" s="25"/>
      <c r="H848" s="82"/>
      <c r="I848" s="25"/>
      <c r="J848" s="82"/>
      <c r="K848" s="55"/>
      <c r="L848" s="82"/>
      <c r="M848" s="82"/>
      <c r="N848" s="82"/>
      <c r="O848" s="55"/>
      <c r="P848" s="55"/>
    </row>
    <row r="849" spans="1:16" ht="27.75" customHeight="1">
      <c r="A849" s="41"/>
      <c r="B849" s="54"/>
      <c r="C849" s="54"/>
      <c r="D849" s="54"/>
      <c r="E849" s="82"/>
      <c r="F849" s="55"/>
      <c r="G849" s="25"/>
      <c r="H849" s="82"/>
      <c r="I849" s="25"/>
      <c r="J849" s="82"/>
      <c r="K849" s="55"/>
      <c r="L849" s="82"/>
      <c r="M849" s="82"/>
      <c r="N849" s="82"/>
      <c r="O849" s="55"/>
      <c r="P849" s="55"/>
    </row>
    <row r="850" spans="1:16" ht="27.75" customHeight="1">
      <c r="A850" s="41"/>
      <c r="B850" s="54"/>
      <c r="C850" s="54"/>
      <c r="D850" s="54"/>
      <c r="E850" s="82"/>
      <c r="F850" s="55"/>
      <c r="G850" s="25"/>
      <c r="H850" s="82"/>
      <c r="I850" s="25"/>
      <c r="J850" s="82"/>
      <c r="K850" s="55"/>
      <c r="L850" s="82"/>
      <c r="M850" s="82"/>
      <c r="N850" s="82"/>
      <c r="O850" s="55"/>
      <c r="P850" s="55"/>
    </row>
    <row r="851" spans="1:16" ht="27.75" customHeight="1">
      <c r="A851" s="41"/>
      <c r="B851" s="54"/>
      <c r="C851" s="54"/>
      <c r="D851" s="54"/>
      <c r="E851" s="82"/>
      <c r="F851" s="55"/>
      <c r="G851" s="25"/>
      <c r="H851" s="82"/>
      <c r="I851" s="25"/>
      <c r="J851" s="82"/>
      <c r="K851" s="55"/>
      <c r="L851" s="82"/>
      <c r="M851" s="82"/>
      <c r="N851" s="82"/>
      <c r="O851" s="55"/>
      <c r="P851" s="55"/>
    </row>
    <row r="852" spans="1:16" ht="27.75" customHeight="1">
      <c r="A852" s="41"/>
      <c r="B852" s="54"/>
      <c r="C852" s="54"/>
      <c r="D852" s="54"/>
      <c r="E852" s="82"/>
      <c r="F852" s="55"/>
      <c r="G852" s="25"/>
      <c r="H852" s="82"/>
      <c r="I852" s="25"/>
      <c r="J852" s="82"/>
      <c r="K852" s="55"/>
      <c r="L852" s="82"/>
      <c r="M852" s="82"/>
      <c r="N852" s="82"/>
      <c r="O852" s="55"/>
      <c r="P852" s="55"/>
    </row>
    <row r="853" spans="1:16" ht="27.75" customHeight="1">
      <c r="A853" s="41"/>
      <c r="B853" s="54"/>
      <c r="C853" s="54"/>
      <c r="D853" s="54"/>
      <c r="E853" s="82"/>
      <c r="F853" s="55"/>
      <c r="G853" s="25"/>
      <c r="H853" s="82"/>
      <c r="I853" s="25"/>
      <c r="J853" s="82"/>
      <c r="K853" s="55"/>
      <c r="L853" s="82"/>
      <c r="M853" s="82"/>
      <c r="N853" s="82"/>
      <c r="O853" s="55"/>
      <c r="P853" s="55"/>
    </row>
    <row r="854" spans="1:16" ht="27.75" customHeight="1">
      <c r="A854" s="41"/>
      <c r="B854" s="54"/>
      <c r="C854" s="54"/>
      <c r="D854" s="54"/>
      <c r="E854" s="82"/>
      <c r="F854" s="55"/>
      <c r="G854" s="25"/>
      <c r="H854" s="82"/>
      <c r="I854" s="25"/>
      <c r="J854" s="82"/>
      <c r="K854" s="55"/>
      <c r="L854" s="82"/>
      <c r="M854" s="82"/>
      <c r="N854" s="82"/>
      <c r="O854" s="55"/>
      <c r="P854" s="55"/>
    </row>
    <row r="855" spans="1:16" ht="27.75" customHeight="1">
      <c r="A855" s="41"/>
      <c r="B855" s="54"/>
      <c r="C855" s="54"/>
      <c r="D855" s="54"/>
      <c r="E855" s="82"/>
      <c r="F855" s="55"/>
      <c r="G855" s="25"/>
      <c r="H855" s="82"/>
      <c r="I855" s="25"/>
      <c r="J855" s="82"/>
      <c r="K855" s="55"/>
      <c r="L855" s="82"/>
      <c r="M855" s="82"/>
      <c r="N855" s="82"/>
      <c r="O855" s="55"/>
      <c r="P855" s="55"/>
    </row>
    <row r="856" spans="1:16" ht="27.75" customHeight="1">
      <c r="A856" s="41"/>
      <c r="B856" s="54"/>
      <c r="C856" s="54"/>
      <c r="D856" s="54"/>
      <c r="E856" s="82"/>
      <c r="F856" s="55"/>
      <c r="G856" s="25"/>
      <c r="H856" s="82"/>
      <c r="I856" s="25"/>
      <c r="J856" s="82"/>
      <c r="K856" s="55"/>
      <c r="L856" s="82"/>
      <c r="M856" s="82"/>
      <c r="N856" s="82"/>
      <c r="O856" s="55"/>
      <c r="P856" s="55"/>
    </row>
    <row r="857" spans="1:16" ht="27.75" customHeight="1">
      <c r="A857" s="41"/>
      <c r="B857" s="54"/>
      <c r="C857" s="54"/>
      <c r="D857" s="54"/>
      <c r="E857" s="82"/>
      <c r="F857" s="55"/>
      <c r="G857" s="25"/>
      <c r="H857" s="82"/>
      <c r="I857" s="25"/>
      <c r="J857" s="82"/>
      <c r="K857" s="55"/>
      <c r="L857" s="82"/>
      <c r="M857" s="82"/>
      <c r="N857" s="82"/>
      <c r="O857" s="55"/>
      <c r="P857" s="55"/>
    </row>
    <row r="858" spans="1:16" ht="27.75" customHeight="1">
      <c r="A858" s="41"/>
      <c r="B858" s="54"/>
      <c r="C858" s="54"/>
      <c r="D858" s="54"/>
      <c r="E858" s="82"/>
      <c r="F858" s="55"/>
      <c r="G858" s="25"/>
      <c r="H858" s="82"/>
      <c r="I858" s="25"/>
      <c r="J858" s="82"/>
      <c r="K858" s="55"/>
      <c r="L858" s="82"/>
      <c r="M858" s="82"/>
      <c r="N858" s="82"/>
      <c r="O858" s="55"/>
      <c r="P858" s="55"/>
    </row>
    <row r="859" spans="1:16" ht="27.75" customHeight="1">
      <c r="A859" s="41"/>
      <c r="B859" s="54"/>
      <c r="C859" s="54"/>
      <c r="D859" s="54"/>
      <c r="E859" s="82"/>
      <c r="F859" s="55"/>
      <c r="G859" s="25"/>
      <c r="H859" s="82"/>
      <c r="I859" s="25"/>
      <c r="J859" s="82"/>
      <c r="K859" s="55"/>
      <c r="L859" s="82"/>
      <c r="M859" s="82"/>
      <c r="N859" s="82"/>
      <c r="O859" s="55"/>
      <c r="P859" s="55"/>
    </row>
    <row r="860" spans="1:16" ht="27.75" customHeight="1">
      <c r="A860" s="41"/>
      <c r="B860" s="54"/>
      <c r="C860" s="54"/>
      <c r="D860" s="54"/>
      <c r="E860" s="82"/>
      <c r="F860" s="55"/>
      <c r="G860" s="25"/>
      <c r="H860" s="82"/>
      <c r="I860" s="25"/>
      <c r="J860" s="82"/>
      <c r="K860" s="55"/>
      <c r="L860" s="82"/>
      <c r="M860" s="82"/>
      <c r="N860" s="82"/>
      <c r="O860" s="55"/>
      <c r="P860" s="55"/>
    </row>
    <row r="861" spans="1:16" ht="27.75" customHeight="1">
      <c r="A861" s="41"/>
      <c r="B861" s="54"/>
      <c r="C861" s="54"/>
      <c r="D861" s="54"/>
      <c r="E861" s="82"/>
      <c r="F861" s="55"/>
      <c r="G861" s="25"/>
      <c r="H861" s="82"/>
      <c r="I861" s="25"/>
      <c r="J861" s="82"/>
      <c r="K861" s="55"/>
      <c r="L861" s="82"/>
      <c r="M861" s="82"/>
      <c r="N861" s="82"/>
      <c r="O861" s="55"/>
      <c r="P861" s="55"/>
    </row>
    <row r="862" spans="1:16" ht="27.75" customHeight="1">
      <c r="A862" s="41"/>
      <c r="B862" s="54"/>
      <c r="C862" s="54"/>
      <c r="D862" s="54"/>
      <c r="E862" s="82"/>
      <c r="F862" s="55"/>
      <c r="G862" s="25"/>
      <c r="H862" s="82"/>
      <c r="I862" s="25"/>
      <c r="J862" s="82"/>
      <c r="K862" s="55"/>
      <c r="L862" s="82"/>
      <c r="M862" s="82"/>
      <c r="N862" s="82"/>
      <c r="O862" s="55"/>
      <c r="P862" s="55"/>
    </row>
    <row r="863" spans="1:16" ht="27.75" customHeight="1">
      <c r="A863" s="41"/>
      <c r="B863" s="54"/>
      <c r="C863" s="54"/>
      <c r="D863" s="54"/>
      <c r="E863" s="82"/>
      <c r="F863" s="55"/>
      <c r="G863" s="25"/>
      <c r="H863" s="82"/>
      <c r="I863" s="25"/>
      <c r="J863" s="82"/>
      <c r="K863" s="55"/>
      <c r="L863" s="82"/>
      <c r="M863" s="82"/>
      <c r="N863" s="82"/>
      <c r="O863" s="55"/>
      <c r="P863" s="55"/>
    </row>
    <row r="864" spans="1:16" ht="27.75" customHeight="1">
      <c r="A864" s="41"/>
      <c r="B864" s="54"/>
      <c r="C864" s="54"/>
      <c r="D864" s="54"/>
      <c r="E864" s="82"/>
      <c r="F864" s="55"/>
      <c r="G864" s="25"/>
      <c r="H864" s="82"/>
      <c r="I864" s="25"/>
      <c r="J864" s="82"/>
      <c r="K864" s="55"/>
      <c r="L864" s="82"/>
      <c r="M864" s="82"/>
      <c r="N864" s="82"/>
      <c r="O864" s="55"/>
      <c r="P864" s="55"/>
    </row>
    <row r="865" spans="1:16" ht="27.75" customHeight="1">
      <c r="A865" s="41"/>
      <c r="B865" s="54"/>
      <c r="C865" s="54"/>
      <c r="D865" s="54"/>
      <c r="E865" s="82"/>
      <c r="F865" s="55"/>
      <c r="G865" s="25"/>
      <c r="H865" s="82"/>
      <c r="I865" s="25"/>
      <c r="J865" s="82"/>
      <c r="K865" s="55"/>
      <c r="L865" s="82"/>
      <c r="M865" s="82"/>
      <c r="N865" s="82"/>
      <c r="O865" s="55"/>
      <c r="P865" s="55"/>
    </row>
    <row r="866" spans="1:16" ht="27.75" customHeight="1">
      <c r="A866" s="41"/>
      <c r="B866" s="54"/>
      <c r="C866" s="54"/>
      <c r="D866" s="54"/>
      <c r="E866" s="82"/>
      <c r="F866" s="55"/>
      <c r="G866" s="25"/>
      <c r="H866" s="82"/>
      <c r="I866" s="25"/>
      <c r="J866" s="82"/>
      <c r="K866" s="55"/>
      <c r="L866" s="82"/>
      <c r="M866" s="82"/>
      <c r="N866" s="82"/>
      <c r="O866" s="55"/>
      <c r="P866" s="55"/>
    </row>
    <row r="867" spans="1:16" ht="27.75" customHeight="1">
      <c r="A867" s="41"/>
      <c r="B867" s="54"/>
      <c r="C867" s="54"/>
      <c r="D867" s="54"/>
      <c r="E867" s="82"/>
      <c r="F867" s="55"/>
      <c r="G867" s="25"/>
      <c r="H867" s="82"/>
      <c r="I867" s="25"/>
      <c r="J867" s="82"/>
      <c r="K867" s="55"/>
      <c r="L867" s="82"/>
      <c r="M867" s="82"/>
      <c r="N867" s="82"/>
      <c r="O867" s="55"/>
      <c r="P867" s="55"/>
    </row>
    <row r="868" spans="1:16" ht="27.75" customHeight="1">
      <c r="A868" s="41"/>
      <c r="B868" s="54"/>
      <c r="C868" s="54"/>
      <c r="D868" s="54"/>
      <c r="E868" s="82"/>
      <c r="F868" s="55"/>
      <c r="G868" s="25"/>
      <c r="H868" s="82"/>
      <c r="I868" s="25"/>
      <c r="J868" s="82"/>
      <c r="K868" s="55"/>
      <c r="L868" s="82"/>
      <c r="M868" s="82"/>
      <c r="N868" s="82"/>
      <c r="O868" s="55"/>
      <c r="P868" s="55"/>
    </row>
    <row r="869" spans="1:16" ht="27.75" customHeight="1">
      <c r="A869" s="41"/>
      <c r="B869" s="54"/>
      <c r="C869" s="54"/>
      <c r="D869" s="54"/>
      <c r="E869" s="82"/>
      <c r="F869" s="55"/>
      <c r="G869" s="25"/>
      <c r="H869" s="82"/>
      <c r="I869" s="25"/>
      <c r="J869" s="82"/>
      <c r="K869" s="55"/>
      <c r="L869" s="82"/>
      <c r="M869" s="82"/>
      <c r="N869" s="82"/>
      <c r="O869" s="55"/>
      <c r="P869" s="55"/>
    </row>
    <row r="870" spans="1:16" ht="27.75" customHeight="1">
      <c r="A870" s="41"/>
      <c r="B870" s="54"/>
      <c r="C870" s="54"/>
      <c r="D870" s="54"/>
      <c r="E870" s="82"/>
      <c r="F870" s="55"/>
      <c r="G870" s="25"/>
      <c r="H870" s="82"/>
      <c r="I870" s="25"/>
      <c r="J870" s="82"/>
      <c r="K870" s="55"/>
      <c r="L870" s="82"/>
      <c r="M870" s="82"/>
      <c r="N870" s="82"/>
      <c r="O870" s="55"/>
      <c r="P870" s="55"/>
    </row>
    <row r="871" spans="1:16" ht="27.75" customHeight="1">
      <c r="A871" s="41"/>
      <c r="B871" s="54"/>
      <c r="C871" s="54"/>
      <c r="D871" s="54"/>
      <c r="E871" s="82"/>
      <c r="F871" s="55"/>
      <c r="G871" s="25"/>
      <c r="H871" s="82"/>
      <c r="I871" s="25"/>
      <c r="J871" s="82"/>
      <c r="K871" s="55"/>
      <c r="L871" s="82"/>
      <c r="M871" s="82"/>
      <c r="N871" s="82"/>
      <c r="O871" s="55"/>
      <c r="P871" s="55"/>
    </row>
    <row r="872" spans="1:16" ht="27.75" customHeight="1">
      <c r="A872" s="41"/>
      <c r="B872" s="54"/>
      <c r="C872" s="54"/>
      <c r="D872" s="54"/>
      <c r="E872" s="82"/>
      <c r="F872" s="55"/>
      <c r="G872" s="25"/>
      <c r="H872" s="82"/>
      <c r="I872" s="25"/>
      <c r="J872" s="82"/>
      <c r="K872" s="55"/>
      <c r="L872" s="82"/>
      <c r="M872" s="82"/>
      <c r="N872" s="82"/>
      <c r="O872" s="55"/>
      <c r="P872" s="55"/>
    </row>
    <row r="873" spans="1:16" ht="27.75" customHeight="1">
      <c r="A873" s="41"/>
      <c r="B873" s="54"/>
      <c r="C873" s="54"/>
      <c r="D873" s="54"/>
      <c r="E873" s="82"/>
      <c r="F873" s="55"/>
      <c r="G873" s="25"/>
      <c r="H873" s="82"/>
      <c r="I873" s="25"/>
      <c r="J873" s="82"/>
      <c r="K873" s="55"/>
      <c r="L873" s="82"/>
      <c r="M873" s="82"/>
      <c r="N873" s="82"/>
      <c r="O873" s="55"/>
      <c r="P873" s="55"/>
    </row>
    <row r="874" spans="1:16" ht="27.75" customHeight="1">
      <c r="A874" s="41"/>
      <c r="B874" s="54"/>
      <c r="C874" s="54"/>
      <c r="D874" s="54"/>
      <c r="E874" s="82"/>
      <c r="F874" s="55"/>
      <c r="G874" s="25"/>
      <c r="H874" s="82"/>
      <c r="I874" s="25"/>
      <c r="J874" s="82"/>
      <c r="K874" s="55"/>
      <c r="L874" s="82"/>
      <c r="M874" s="82"/>
      <c r="N874" s="82"/>
      <c r="O874" s="55"/>
      <c r="P874" s="55"/>
    </row>
    <row r="875" spans="1:16" ht="27.75" customHeight="1">
      <c r="A875" s="41"/>
      <c r="B875" s="54"/>
      <c r="C875" s="54"/>
      <c r="D875" s="54"/>
      <c r="E875" s="82"/>
      <c r="F875" s="55"/>
      <c r="G875" s="25"/>
      <c r="H875" s="82"/>
      <c r="I875" s="25"/>
      <c r="J875" s="82"/>
      <c r="K875" s="55"/>
      <c r="L875" s="82"/>
      <c r="M875" s="82"/>
      <c r="N875" s="82"/>
      <c r="O875" s="55"/>
      <c r="P875" s="55"/>
    </row>
    <row r="876" spans="1:16" ht="27.75" customHeight="1">
      <c r="A876" s="41"/>
      <c r="B876" s="54"/>
      <c r="C876" s="54"/>
      <c r="D876" s="54"/>
      <c r="E876" s="82"/>
      <c r="F876" s="55"/>
      <c r="G876" s="25"/>
      <c r="H876" s="82"/>
      <c r="I876" s="25"/>
      <c r="J876" s="82"/>
      <c r="K876" s="55"/>
      <c r="L876" s="82"/>
      <c r="M876" s="82"/>
      <c r="N876" s="82"/>
      <c r="O876" s="55"/>
      <c r="P876" s="55"/>
    </row>
    <row r="877" spans="1:16" ht="27.75" customHeight="1">
      <c r="A877" s="41"/>
      <c r="B877" s="54"/>
      <c r="C877" s="54"/>
      <c r="D877" s="54"/>
      <c r="E877" s="82"/>
      <c r="F877" s="55"/>
      <c r="G877" s="25"/>
      <c r="H877" s="82"/>
      <c r="I877" s="25"/>
      <c r="J877" s="82"/>
      <c r="K877" s="55"/>
      <c r="L877" s="82"/>
      <c r="M877" s="82"/>
      <c r="N877" s="82"/>
      <c r="O877" s="55"/>
      <c r="P877" s="55"/>
    </row>
    <row r="878" spans="1:16" ht="27.75" customHeight="1">
      <c r="A878" s="41"/>
      <c r="B878" s="54"/>
      <c r="C878" s="54"/>
      <c r="D878" s="54"/>
      <c r="E878" s="82"/>
      <c r="F878" s="55"/>
      <c r="G878" s="25"/>
      <c r="H878" s="82"/>
      <c r="I878" s="25"/>
      <c r="J878" s="82"/>
      <c r="K878" s="55"/>
      <c r="L878" s="82"/>
      <c r="M878" s="82"/>
      <c r="N878" s="82"/>
      <c r="O878" s="55"/>
      <c r="P878" s="55"/>
    </row>
    <row r="879" spans="1:16" ht="27.75" customHeight="1">
      <c r="A879" s="41"/>
      <c r="B879" s="54"/>
      <c r="C879" s="54"/>
      <c r="D879" s="54"/>
      <c r="E879" s="82"/>
      <c r="F879" s="55"/>
      <c r="G879" s="25"/>
      <c r="H879" s="82"/>
      <c r="I879" s="25"/>
      <c r="J879" s="82"/>
      <c r="K879" s="55"/>
      <c r="L879" s="82"/>
      <c r="M879" s="82"/>
      <c r="N879" s="82"/>
      <c r="O879" s="55"/>
      <c r="P879" s="55"/>
    </row>
    <row r="880" spans="1:16" ht="27.75" customHeight="1">
      <c r="A880" s="41"/>
      <c r="B880" s="54"/>
      <c r="C880" s="54"/>
      <c r="D880" s="54"/>
      <c r="E880" s="82"/>
      <c r="F880" s="55"/>
      <c r="G880" s="25"/>
      <c r="H880" s="82"/>
      <c r="I880" s="25"/>
      <c r="J880" s="82"/>
      <c r="K880" s="55"/>
      <c r="L880" s="82"/>
      <c r="M880" s="82"/>
      <c r="N880" s="82"/>
      <c r="O880" s="55"/>
      <c r="P880" s="55"/>
    </row>
    <row r="881" spans="1:16" ht="27.75" customHeight="1">
      <c r="A881" s="41"/>
      <c r="B881" s="54"/>
      <c r="C881" s="54"/>
      <c r="D881" s="54"/>
      <c r="E881" s="82"/>
      <c r="F881" s="55"/>
      <c r="G881" s="25"/>
      <c r="H881" s="82"/>
      <c r="I881" s="25"/>
      <c r="J881" s="82"/>
      <c r="K881" s="55"/>
      <c r="L881" s="82"/>
      <c r="M881" s="82"/>
      <c r="N881" s="82"/>
      <c r="O881" s="55"/>
      <c r="P881" s="55"/>
    </row>
    <row r="882" spans="1:16" ht="27.75" customHeight="1">
      <c r="A882" s="41"/>
      <c r="B882" s="54"/>
      <c r="C882" s="54"/>
      <c r="D882" s="54"/>
      <c r="E882" s="82"/>
      <c r="F882" s="55"/>
      <c r="G882" s="25"/>
      <c r="H882" s="82"/>
      <c r="I882" s="25"/>
      <c r="J882" s="82"/>
      <c r="K882" s="55"/>
      <c r="L882" s="82"/>
      <c r="M882" s="82"/>
      <c r="N882" s="82"/>
      <c r="O882" s="55"/>
      <c r="P882" s="55"/>
    </row>
    <row r="883" spans="1:16" ht="27.75" customHeight="1">
      <c r="A883" s="41"/>
      <c r="B883" s="54"/>
      <c r="C883" s="54"/>
      <c r="D883" s="54"/>
      <c r="E883" s="82"/>
      <c r="F883" s="55"/>
      <c r="G883" s="25"/>
      <c r="H883" s="82"/>
      <c r="I883" s="25"/>
      <c r="J883" s="82"/>
      <c r="K883" s="55"/>
      <c r="L883" s="82"/>
      <c r="M883" s="82"/>
      <c r="N883" s="82"/>
      <c r="O883" s="55"/>
      <c r="P883" s="55"/>
    </row>
    <row r="884" spans="1:16" ht="27.75" customHeight="1">
      <c r="A884" s="41"/>
      <c r="B884" s="54"/>
      <c r="C884" s="54"/>
      <c r="D884" s="54"/>
      <c r="E884" s="82"/>
      <c r="F884" s="55"/>
      <c r="G884" s="25"/>
      <c r="H884" s="82"/>
      <c r="I884" s="25"/>
      <c r="J884" s="82"/>
      <c r="K884" s="55"/>
      <c r="L884" s="82"/>
      <c r="M884" s="82"/>
      <c r="N884" s="82"/>
      <c r="O884" s="55"/>
      <c r="P884" s="55"/>
    </row>
    <row r="885" spans="1:16" ht="27.75" customHeight="1">
      <c r="A885" s="41"/>
      <c r="B885" s="54"/>
      <c r="C885" s="54"/>
      <c r="D885" s="54"/>
      <c r="E885" s="82"/>
      <c r="F885" s="55"/>
      <c r="G885" s="25"/>
      <c r="H885" s="82"/>
      <c r="I885" s="25"/>
      <c r="J885" s="82"/>
      <c r="K885" s="55"/>
      <c r="L885" s="82"/>
      <c r="M885" s="82"/>
      <c r="N885" s="82"/>
      <c r="O885" s="55"/>
      <c r="P885" s="55"/>
    </row>
    <row r="886" spans="1:16" ht="27.75" customHeight="1">
      <c r="A886" s="41"/>
      <c r="B886" s="54"/>
      <c r="C886" s="54"/>
      <c r="D886" s="54"/>
      <c r="E886" s="82"/>
      <c r="F886" s="55"/>
      <c r="G886" s="25"/>
      <c r="H886" s="82"/>
      <c r="I886" s="25"/>
      <c r="J886" s="82"/>
      <c r="K886" s="55"/>
      <c r="L886" s="82"/>
      <c r="M886" s="82"/>
      <c r="N886" s="82"/>
      <c r="O886" s="55"/>
      <c r="P886" s="55"/>
    </row>
    <row r="887" spans="1:16" ht="27.75" customHeight="1">
      <c r="A887" s="41"/>
      <c r="B887" s="54"/>
      <c r="C887" s="54"/>
      <c r="D887" s="54"/>
      <c r="E887" s="82"/>
      <c r="F887" s="55"/>
      <c r="G887" s="25"/>
      <c r="H887" s="82"/>
      <c r="I887" s="25"/>
      <c r="J887" s="82"/>
      <c r="K887" s="55"/>
      <c r="L887" s="82"/>
      <c r="M887" s="82"/>
      <c r="N887" s="82"/>
      <c r="O887" s="55"/>
      <c r="P887" s="55"/>
    </row>
    <row r="888" spans="1:16" ht="27.75" customHeight="1">
      <c r="A888" s="41"/>
      <c r="B888" s="54"/>
      <c r="C888" s="54"/>
      <c r="D888" s="54"/>
      <c r="E888" s="82"/>
      <c r="F888" s="55"/>
      <c r="G888" s="25"/>
      <c r="H888" s="82"/>
      <c r="I888" s="25"/>
      <c r="J888" s="82"/>
      <c r="K888" s="55"/>
      <c r="L888" s="82"/>
      <c r="M888" s="82"/>
      <c r="N888" s="82"/>
      <c r="O888" s="55"/>
      <c r="P888" s="55"/>
    </row>
    <row r="889" spans="1:16" ht="27.75" customHeight="1">
      <c r="A889" s="41"/>
      <c r="B889" s="54"/>
      <c r="C889" s="54"/>
      <c r="D889" s="54"/>
      <c r="E889" s="82"/>
      <c r="F889" s="55"/>
      <c r="G889" s="25"/>
      <c r="H889" s="82"/>
      <c r="I889" s="25"/>
      <c r="J889" s="82"/>
      <c r="K889" s="55"/>
      <c r="L889" s="82"/>
      <c r="M889" s="82"/>
      <c r="N889" s="82"/>
      <c r="O889" s="55"/>
      <c r="P889" s="55"/>
    </row>
    <row r="890" spans="1:16" ht="27.75" customHeight="1">
      <c r="A890" s="41"/>
      <c r="B890" s="54"/>
      <c r="C890" s="54"/>
      <c r="D890" s="54"/>
      <c r="E890" s="82"/>
      <c r="F890" s="55"/>
      <c r="G890" s="25"/>
      <c r="H890" s="82"/>
      <c r="I890" s="25"/>
      <c r="J890" s="82"/>
      <c r="K890" s="55"/>
      <c r="L890" s="82"/>
      <c r="M890" s="82"/>
      <c r="N890" s="82"/>
      <c r="O890" s="55"/>
      <c r="P890" s="55"/>
    </row>
    <row r="891" spans="1:16" ht="27.75" customHeight="1">
      <c r="A891" s="41"/>
      <c r="B891" s="54"/>
      <c r="C891" s="54"/>
      <c r="D891" s="54"/>
      <c r="E891" s="82"/>
      <c r="F891" s="55"/>
      <c r="G891" s="25"/>
      <c r="H891" s="82"/>
      <c r="I891" s="25"/>
      <c r="J891" s="82"/>
      <c r="K891" s="55"/>
      <c r="L891" s="82"/>
      <c r="M891" s="82"/>
      <c r="N891" s="82"/>
      <c r="O891" s="55"/>
      <c r="P891" s="55"/>
    </row>
    <row r="892" spans="1:16" ht="27.75" customHeight="1">
      <c r="A892" s="41"/>
      <c r="B892" s="54"/>
      <c r="C892" s="54"/>
      <c r="D892" s="54"/>
      <c r="E892" s="82"/>
      <c r="F892" s="55"/>
      <c r="G892" s="25"/>
      <c r="H892" s="82"/>
      <c r="I892" s="25"/>
      <c r="J892" s="82"/>
      <c r="K892" s="55"/>
      <c r="L892" s="82"/>
      <c r="M892" s="82"/>
      <c r="N892" s="82"/>
      <c r="O892" s="55"/>
      <c r="P892" s="55"/>
    </row>
    <row r="893" spans="1:16" ht="27.75" customHeight="1">
      <c r="A893" s="41"/>
      <c r="B893" s="54"/>
      <c r="C893" s="54"/>
      <c r="D893" s="54"/>
      <c r="E893" s="82"/>
      <c r="F893" s="55"/>
      <c r="G893" s="25"/>
      <c r="H893" s="82"/>
      <c r="I893" s="25"/>
      <c r="J893" s="82"/>
      <c r="K893" s="55"/>
      <c r="L893" s="82"/>
      <c r="M893" s="82"/>
      <c r="N893" s="82"/>
      <c r="O893" s="55"/>
      <c r="P893" s="55"/>
    </row>
    <row r="894" spans="1:16" ht="27.75" customHeight="1">
      <c r="A894" s="41"/>
      <c r="B894" s="54"/>
      <c r="C894" s="54"/>
      <c r="D894" s="54"/>
      <c r="E894" s="82"/>
      <c r="F894" s="55"/>
      <c r="G894" s="25"/>
      <c r="H894" s="82"/>
      <c r="I894" s="25"/>
      <c r="J894" s="82"/>
      <c r="K894" s="55"/>
      <c r="L894" s="82"/>
      <c r="M894" s="82"/>
      <c r="N894" s="82"/>
      <c r="O894" s="55"/>
      <c r="P894" s="55"/>
    </row>
    <row r="895" spans="1:16" ht="27.75" customHeight="1">
      <c r="A895" s="41"/>
      <c r="B895" s="54"/>
      <c r="C895" s="54"/>
      <c r="D895" s="54"/>
      <c r="E895" s="82"/>
      <c r="F895" s="55"/>
      <c r="G895" s="25"/>
      <c r="H895" s="82"/>
      <c r="I895" s="25"/>
      <c r="J895" s="82"/>
      <c r="K895" s="55"/>
      <c r="L895" s="82"/>
      <c r="M895" s="82"/>
      <c r="N895" s="82"/>
      <c r="O895" s="55"/>
      <c r="P895" s="55"/>
    </row>
    <row r="896" spans="1:16" ht="27.75" customHeight="1">
      <c r="A896" s="41"/>
      <c r="B896" s="54"/>
      <c r="C896" s="54"/>
      <c r="D896" s="54"/>
      <c r="E896" s="82"/>
      <c r="F896" s="55"/>
      <c r="G896" s="25"/>
      <c r="H896" s="82"/>
      <c r="I896" s="25"/>
      <c r="J896" s="82"/>
      <c r="K896" s="55"/>
      <c r="L896" s="82"/>
      <c r="M896" s="82"/>
      <c r="N896" s="82"/>
      <c r="O896" s="55"/>
      <c r="P896" s="55"/>
    </row>
    <row r="897" spans="1:16" ht="27.75" customHeight="1">
      <c r="A897" s="41"/>
      <c r="B897" s="54"/>
      <c r="C897" s="54"/>
      <c r="D897" s="54"/>
      <c r="E897" s="82"/>
      <c r="F897" s="55"/>
      <c r="G897" s="25"/>
      <c r="H897" s="82"/>
      <c r="I897" s="25"/>
      <c r="J897" s="82"/>
      <c r="K897" s="55"/>
      <c r="L897" s="82"/>
      <c r="M897" s="82"/>
      <c r="N897" s="82"/>
      <c r="O897" s="55"/>
      <c r="P897" s="55"/>
    </row>
    <row r="898" spans="1:16" ht="27.75" customHeight="1">
      <c r="A898" s="41"/>
      <c r="B898" s="54"/>
      <c r="C898" s="54"/>
      <c r="D898" s="54"/>
      <c r="E898" s="82"/>
      <c r="F898" s="55"/>
      <c r="G898" s="25"/>
      <c r="H898" s="82"/>
      <c r="I898" s="25"/>
      <c r="J898" s="82"/>
      <c r="K898" s="55"/>
      <c r="L898" s="82"/>
      <c r="M898" s="82"/>
      <c r="N898" s="82"/>
      <c r="O898" s="55"/>
      <c r="P898" s="55"/>
    </row>
    <row r="899" spans="1:16" ht="27.75" customHeight="1">
      <c r="A899" s="41"/>
      <c r="B899" s="54"/>
      <c r="C899" s="54"/>
      <c r="D899" s="54"/>
      <c r="E899" s="82"/>
      <c r="F899" s="55"/>
      <c r="G899" s="25"/>
      <c r="H899" s="82"/>
      <c r="I899" s="25"/>
      <c r="J899" s="82"/>
      <c r="K899" s="55"/>
      <c r="L899" s="82"/>
      <c r="M899" s="82"/>
      <c r="N899" s="82"/>
      <c r="O899" s="55"/>
      <c r="P899" s="55"/>
    </row>
    <row r="900" spans="1:16" ht="27.75" customHeight="1">
      <c r="A900" s="41"/>
      <c r="B900" s="54"/>
      <c r="C900" s="54"/>
      <c r="D900" s="54"/>
      <c r="E900" s="82"/>
      <c r="F900" s="55"/>
      <c r="G900" s="25"/>
      <c r="H900" s="82"/>
      <c r="I900" s="25"/>
      <c r="J900" s="82"/>
      <c r="K900" s="55"/>
      <c r="L900" s="82"/>
      <c r="M900" s="82"/>
      <c r="N900" s="82"/>
      <c r="O900" s="55"/>
      <c r="P900" s="55"/>
    </row>
    <row r="901" spans="1:16" ht="27.75" customHeight="1">
      <c r="A901" s="41"/>
      <c r="B901" s="54"/>
      <c r="C901" s="54"/>
      <c r="D901" s="54"/>
      <c r="E901" s="82"/>
      <c r="F901" s="55"/>
      <c r="G901" s="25"/>
      <c r="H901" s="82"/>
      <c r="I901" s="25"/>
      <c r="J901" s="82"/>
      <c r="K901" s="55"/>
      <c r="L901" s="82"/>
      <c r="M901" s="82"/>
      <c r="N901" s="82"/>
      <c r="O901" s="55"/>
      <c r="P901" s="55"/>
    </row>
    <row r="902" spans="1:16" ht="27.75" customHeight="1">
      <c r="A902" s="41"/>
      <c r="B902" s="54"/>
      <c r="C902" s="54"/>
      <c r="D902" s="54"/>
      <c r="E902" s="82"/>
      <c r="F902" s="55"/>
      <c r="G902" s="25"/>
      <c r="H902" s="82"/>
      <c r="I902" s="25"/>
      <c r="J902" s="82"/>
      <c r="K902" s="55"/>
      <c r="L902" s="82"/>
      <c r="M902" s="82"/>
      <c r="N902" s="82"/>
      <c r="O902" s="55"/>
      <c r="P902" s="55"/>
    </row>
    <row r="903" spans="1:16" ht="27.75" customHeight="1">
      <c r="A903" s="41"/>
      <c r="B903" s="54"/>
      <c r="C903" s="54"/>
      <c r="D903" s="54"/>
      <c r="E903" s="82"/>
      <c r="F903" s="55"/>
      <c r="G903" s="25"/>
      <c r="H903" s="82"/>
      <c r="I903" s="25"/>
      <c r="J903" s="82"/>
      <c r="K903" s="55"/>
      <c r="L903" s="82"/>
      <c r="M903" s="82"/>
      <c r="N903" s="82"/>
      <c r="O903" s="55"/>
      <c r="P903" s="55"/>
    </row>
    <row r="904" spans="1:16" ht="27.75" customHeight="1">
      <c r="A904" s="41"/>
      <c r="B904" s="54"/>
      <c r="C904" s="54"/>
      <c r="D904" s="54"/>
      <c r="E904" s="82"/>
      <c r="F904" s="55"/>
      <c r="G904" s="25"/>
      <c r="H904" s="82"/>
      <c r="I904" s="25"/>
      <c r="J904" s="82"/>
      <c r="K904" s="55"/>
      <c r="L904" s="82"/>
      <c r="M904" s="82"/>
      <c r="N904" s="82"/>
      <c r="O904" s="55"/>
      <c r="P904" s="55"/>
    </row>
    <row r="905" spans="1:16" ht="27.75" customHeight="1">
      <c r="A905" s="41"/>
      <c r="B905" s="54"/>
      <c r="C905" s="54"/>
      <c r="D905" s="54"/>
      <c r="E905" s="82"/>
      <c r="F905" s="55"/>
      <c r="G905" s="25"/>
      <c r="H905" s="82"/>
      <c r="I905" s="25"/>
      <c r="J905" s="82"/>
      <c r="K905" s="55"/>
      <c r="L905" s="82"/>
      <c r="M905" s="82"/>
      <c r="N905" s="82"/>
      <c r="O905" s="55"/>
      <c r="P905" s="55"/>
    </row>
    <row r="906" spans="1:16" ht="27.75" customHeight="1">
      <c r="A906" s="41"/>
      <c r="B906" s="54"/>
      <c r="C906" s="54"/>
      <c r="D906" s="54"/>
      <c r="E906" s="82"/>
      <c r="F906" s="55"/>
      <c r="G906" s="25"/>
      <c r="H906" s="82"/>
      <c r="I906" s="25"/>
      <c r="J906" s="82"/>
      <c r="K906" s="55"/>
      <c r="L906" s="82"/>
      <c r="M906" s="82"/>
      <c r="N906" s="82"/>
      <c r="O906" s="55"/>
      <c r="P906" s="55"/>
    </row>
    <row r="907" spans="1:16" ht="27.75" customHeight="1">
      <c r="A907" s="41"/>
      <c r="B907" s="54"/>
      <c r="C907" s="54"/>
      <c r="D907" s="54"/>
      <c r="E907" s="82"/>
      <c r="F907" s="55"/>
      <c r="G907" s="25"/>
      <c r="H907" s="82"/>
      <c r="I907" s="25"/>
      <c r="J907" s="82"/>
      <c r="K907" s="55"/>
      <c r="L907" s="82"/>
      <c r="M907" s="82"/>
      <c r="N907" s="82"/>
      <c r="O907" s="55"/>
      <c r="P907" s="55"/>
    </row>
    <row r="908" spans="1:16" ht="27.75" customHeight="1">
      <c r="A908" s="41"/>
      <c r="B908" s="54"/>
      <c r="C908" s="54"/>
      <c r="D908" s="54"/>
      <c r="E908" s="82"/>
      <c r="F908" s="55"/>
      <c r="G908" s="25"/>
      <c r="H908" s="82"/>
      <c r="I908" s="25"/>
      <c r="J908" s="82"/>
      <c r="K908" s="55"/>
      <c r="L908" s="82"/>
      <c r="M908" s="82"/>
      <c r="N908" s="82"/>
      <c r="O908" s="55"/>
      <c r="P908" s="55"/>
    </row>
    <row r="909" spans="1:16" ht="27.75" customHeight="1">
      <c r="A909" s="41"/>
      <c r="B909" s="54"/>
      <c r="C909" s="54"/>
      <c r="D909" s="54"/>
      <c r="E909" s="82"/>
      <c r="F909" s="55"/>
      <c r="G909" s="25"/>
      <c r="H909" s="82"/>
      <c r="I909" s="25"/>
      <c r="J909" s="82"/>
      <c r="K909" s="55"/>
      <c r="L909" s="82"/>
      <c r="M909" s="82"/>
      <c r="N909" s="82"/>
      <c r="O909" s="55"/>
      <c r="P909" s="55"/>
    </row>
    <row r="910" spans="1:16" ht="27.75" customHeight="1">
      <c r="A910" s="41"/>
      <c r="B910" s="54"/>
      <c r="C910" s="54"/>
      <c r="D910" s="54"/>
      <c r="E910" s="82"/>
      <c r="F910" s="55"/>
      <c r="G910" s="25"/>
      <c r="H910" s="82"/>
      <c r="I910" s="25"/>
      <c r="J910" s="82"/>
      <c r="K910" s="55"/>
      <c r="L910" s="82"/>
      <c r="M910" s="82"/>
      <c r="N910" s="82"/>
      <c r="O910" s="55"/>
      <c r="P910" s="55"/>
    </row>
    <row r="911" spans="1:16" ht="27.75" customHeight="1">
      <c r="A911" s="41"/>
      <c r="B911" s="54"/>
      <c r="C911" s="54"/>
      <c r="D911" s="54"/>
      <c r="E911" s="82"/>
      <c r="F911" s="55"/>
      <c r="G911" s="25"/>
      <c r="H911" s="82"/>
      <c r="I911" s="25"/>
      <c r="J911" s="82"/>
      <c r="K911" s="55"/>
      <c r="L911" s="82"/>
      <c r="M911" s="82"/>
      <c r="N911" s="82"/>
      <c r="O911" s="55"/>
      <c r="P911" s="55"/>
    </row>
    <row r="912" spans="1:16" ht="27.75" customHeight="1">
      <c r="A912" s="41"/>
      <c r="B912" s="54"/>
      <c r="C912" s="54"/>
      <c r="D912" s="54"/>
      <c r="E912" s="82"/>
      <c r="F912" s="55"/>
      <c r="G912" s="25"/>
      <c r="H912" s="82"/>
      <c r="I912" s="25"/>
      <c r="J912" s="82"/>
      <c r="K912" s="55"/>
      <c r="L912" s="82"/>
      <c r="M912" s="82"/>
      <c r="N912" s="82"/>
      <c r="O912" s="55"/>
      <c r="P912" s="55"/>
    </row>
    <row r="913" spans="1:16" ht="27.75" customHeight="1">
      <c r="A913" s="41"/>
      <c r="B913" s="54"/>
      <c r="C913" s="54"/>
      <c r="D913" s="54"/>
      <c r="E913" s="82"/>
      <c r="F913" s="55"/>
      <c r="G913" s="25"/>
      <c r="H913" s="82"/>
      <c r="I913" s="25"/>
      <c r="J913" s="82"/>
      <c r="K913" s="55"/>
      <c r="L913" s="82"/>
      <c r="M913" s="82"/>
      <c r="N913" s="82"/>
      <c r="O913" s="55"/>
      <c r="P913" s="55"/>
    </row>
    <row r="914" spans="1:16" ht="27.75" customHeight="1">
      <c r="A914" s="41"/>
      <c r="B914" s="54"/>
      <c r="C914" s="54"/>
      <c r="D914" s="54"/>
      <c r="E914" s="82"/>
      <c r="F914" s="55"/>
      <c r="G914" s="25"/>
      <c r="H914" s="82"/>
      <c r="I914" s="25"/>
      <c r="J914" s="82"/>
      <c r="K914" s="55"/>
      <c r="L914" s="82"/>
      <c r="M914" s="82"/>
      <c r="N914" s="82"/>
      <c r="O914" s="55"/>
      <c r="P914" s="55"/>
    </row>
    <row r="915" spans="1:16" ht="27.75" customHeight="1">
      <c r="A915" s="41"/>
      <c r="B915" s="54"/>
      <c r="C915" s="54"/>
      <c r="D915" s="54"/>
      <c r="E915" s="82"/>
      <c r="F915" s="55"/>
      <c r="G915" s="25"/>
      <c r="H915" s="82"/>
      <c r="I915" s="25"/>
      <c r="J915" s="82"/>
      <c r="K915" s="55"/>
      <c r="L915" s="82"/>
      <c r="M915" s="82"/>
      <c r="N915" s="82"/>
      <c r="O915" s="55"/>
      <c r="P915" s="55"/>
    </row>
    <row r="916" spans="1:16" ht="27.75" customHeight="1">
      <c r="A916" s="41"/>
      <c r="B916" s="54"/>
      <c r="C916" s="54"/>
      <c r="D916" s="54"/>
      <c r="E916" s="82"/>
      <c r="F916" s="55"/>
      <c r="G916" s="25"/>
      <c r="H916" s="82"/>
      <c r="I916" s="25"/>
      <c r="J916" s="82"/>
      <c r="K916" s="55"/>
      <c r="L916" s="82"/>
      <c r="M916" s="82"/>
      <c r="N916" s="82"/>
      <c r="O916" s="55"/>
      <c r="P916" s="55"/>
    </row>
    <row r="917" spans="1:16" ht="27.75" customHeight="1">
      <c r="A917" s="41"/>
      <c r="B917" s="54"/>
      <c r="C917" s="54"/>
      <c r="D917" s="54"/>
      <c r="E917" s="82"/>
      <c r="F917" s="55"/>
      <c r="G917" s="25"/>
      <c r="H917" s="82"/>
      <c r="I917" s="25"/>
      <c r="J917" s="82"/>
      <c r="K917" s="55"/>
      <c r="L917" s="82"/>
      <c r="M917" s="82"/>
      <c r="N917" s="82"/>
      <c r="O917" s="55"/>
      <c r="P917" s="55"/>
    </row>
    <row r="918" spans="1:16" ht="27.75" customHeight="1">
      <c r="A918" s="41"/>
      <c r="B918" s="54"/>
      <c r="C918" s="54"/>
      <c r="D918" s="54"/>
      <c r="E918" s="82"/>
      <c r="F918" s="55"/>
      <c r="G918" s="25"/>
      <c r="H918" s="82"/>
      <c r="I918" s="25"/>
      <c r="J918" s="82"/>
      <c r="K918" s="55"/>
      <c r="L918" s="82"/>
      <c r="M918" s="82"/>
      <c r="N918" s="82"/>
      <c r="O918" s="55"/>
      <c r="P918" s="55"/>
    </row>
    <row r="919" spans="1:16" ht="27.75" customHeight="1">
      <c r="A919" s="41"/>
      <c r="B919" s="54"/>
      <c r="C919" s="54"/>
      <c r="D919" s="54"/>
      <c r="E919" s="82"/>
      <c r="F919" s="55"/>
      <c r="G919" s="25"/>
      <c r="H919" s="82"/>
      <c r="I919" s="25"/>
      <c r="J919" s="82"/>
      <c r="K919" s="55"/>
      <c r="L919" s="82"/>
      <c r="M919" s="82"/>
      <c r="N919" s="82"/>
      <c r="O919" s="55"/>
      <c r="P919" s="55"/>
    </row>
    <row r="920" spans="1:16" ht="27.75" customHeight="1">
      <c r="A920" s="41"/>
      <c r="B920" s="54"/>
      <c r="C920" s="54"/>
      <c r="D920" s="54"/>
      <c r="E920" s="82"/>
      <c r="F920" s="55"/>
      <c r="G920" s="25"/>
      <c r="H920" s="82"/>
      <c r="I920" s="25"/>
      <c r="J920" s="82"/>
      <c r="K920" s="55"/>
      <c r="L920" s="82"/>
      <c r="M920" s="82"/>
      <c r="N920" s="82"/>
      <c r="O920" s="55"/>
      <c r="P920" s="55"/>
    </row>
    <row r="921" spans="1:16" ht="27.75" customHeight="1">
      <c r="A921" s="41"/>
      <c r="B921" s="54"/>
      <c r="C921" s="54"/>
      <c r="D921" s="54"/>
      <c r="E921" s="82"/>
      <c r="F921" s="55"/>
      <c r="G921" s="25"/>
      <c r="H921" s="82"/>
      <c r="I921" s="25"/>
      <c r="J921" s="82"/>
      <c r="K921" s="55"/>
      <c r="L921" s="82"/>
      <c r="M921" s="82"/>
      <c r="N921" s="82"/>
      <c r="O921" s="55"/>
      <c r="P921" s="55"/>
    </row>
    <row r="922" spans="1:16" ht="27.75" customHeight="1">
      <c r="A922" s="41"/>
      <c r="B922" s="54"/>
      <c r="C922" s="54"/>
      <c r="D922" s="54"/>
      <c r="E922" s="82"/>
      <c r="F922" s="55"/>
      <c r="G922" s="25"/>
      <c r="H922" s="82"/>
      <c r="I922" s="25"/>
      <c r="J922" s="82"/>
      <c r="K922" s="55"/>
      <c r="L922" s="82"/>
      <c r="M922" s="82"/>
      <c r="N922" s="82"/>
      <c r="O922" s="55"/>
      <c r="P922" s="55"/>
    </row>
    <row r="923" spans="1:16" ht="27.75" customHeight="1">
      <c r="A923" s="41"/>
      <c r="B923" s="54"/>
      <c r="C923" s="54"/>
      <c r="D923" s="54"/>
      <c r="E923" s="82"/>
      <c r="F923" s="55"/>
      <c r="G923" s="25"/>
      <c r="H923" s="82"/>
      <c r="I923" s="25"/>
      <c r="J923" s="82"/>
      <c r="K923" s="55"/>
      <c r="L923" s="82"/>
      <c r="M923" s="82"/>
      <c r="N923" s="82"/>
      <c r="O923" s="55"/>
      <c r="P923" s="55"/>
    </row>
    <row r="924" spans="1:16" ht="27.75" customHeight="1">
      <c r="A924" s="41"/>
      <c r="B924" s="54"/>
      <c r="C924" s="54"/>
      <c r="D924" s="54"/>
      <c r="E924" s="82"/>
      <c r="F924" s="55"/>
      <c r="G924" s="25"/>
      <c r="H924" s="82"/>
      <c r="I924" s="25"/>
      <c r="J924" s="82"/>
      <c r="K924" s="55"/>
      <c r="L924" s="82"/>
      <c r="M924" s="82"/>
      <c r="N924" s="82"/>
      <c r="O924" s="55"/>
      <c r="P924" s="55"/>
    </row>
    <row r="925" spans="1:16" ht="27.75" customHeight="1">
      <c r="A925" s="41"/>
      <c r="B925" s="54"/>
      <c r="C925" s="54"/>
      <c r="D925" s="54"/>
      <c r="E925" s="82"/>
      <c r="F925" s="55"/>
      <c r="G925" s="25"/>
      <c r="H925" s="82"/>
      <c r="I925" s="25"/>
      <c r="J925" s="82"/>
      <c r="K925" s="55"/>
      <c r="L925" s="82"/>
      <c r="M925" s="82"/>
      <c r="N925" s="82"/>
      <c r="O925" s="55"/>
      <c r="P925" s="55"/>
    </row>
    <row r="926" spans="1:16" ht="27.75" customHeight="1">
      <c r="A926" s="41"/>
      <c r="B926" s="54"/>
      <c r="C926" s="54"/>
      <c r="D926" s="54"/>
      <c r="E926" s="82"/>
      <c r="F926" s="55"/>
      <c r="G926" s="25"/>
      <c r="H926" s="82"/>
      <c r="I926" s="25"/>
      <c r="J926" s="82"/>
      <c r="K926" s="55"/>
      <c r="L926" s="82"/>
      <c r="M926" s="82"/>
      <c r="N926" s="82"/>
      <c r="O926" s="55"/>
      <c r="P926" s="55"/>
    </row>
    <row r="927" spans="1:16" ht="27.75" customHeight="1">
      <c r="A927" s="41"/>
      <c r="B927" s="54"/>
      <c r="C927" s="54"/>
      <c r="D927" s="54"/>
      <c r="E927" s="82"/>
      <c r="F927" s="55"/>
      <c r="G927" s="25"/>
      <c r="H927" s="82"/>
      <c r="I927" s="25"/>
      <c r="J927" s="82"/>
      <c r="K927" s="55"/>
      <c r="L927" s="82"/>
      <c r="M927" s="82"/>
      <c r="N927" s="82"/>
      <c r="O927" s="55"/>
      <c r="P927" s="55"/>
    </row>
    <row r="928" spans="1:16" ht="27.75" customHeight="1">
      <c r="A928" s="41"/>
      <c r="B928" s="54"/>
      <c r="C928" s="54"/>
      <c r="D928" s="54"/>
      <c r="E928" s="82"/>
      <c r="F928" s="55"/>
      <c r="G928" s="25"/>
      <c r="H928" s="82"/>
      <c r="I928" s="25"/>
      <c r="J928" s="82"/>
      <c r="K928" s="55"/>
      <c r="L928" s="82"/>
      <c r="M928" s="82"/>
      <c r="N928" s="82"/>
      <c r="O928" s="55"/>
      <c r="P928" s="55"/>
    </row>
    <row r="929" spans="1:16" ht="27.75" customHeight="1">
      <c r="A929" s="41"/>
      <c r="B929" s="54"/>
      <c r="C929" s="54"/>
      <c r="D929" s="54"/>
      <c r="E929" s="82"/>
      <c r="F929" s="55"/>
      <c r="G929" s="25"/>
      <c r="H929" s="82"/>
      <c r="I929" s="25"/>
      <c r="J929" s="82"/>
      <c r="K929" s="55"/>
      <c r="L929" s="82"/>
      <c r="M929" s="82"/>
      <c r="N929" s="82"/>
      <c r="O929" s="55"/>
      <c r="P929" s="55"/>
    </row>
    <row r="930" spans="1:16" ht="27.75" customHeight="1">
      <c r="A930" s="41"/>
      <c r="B930" s="54"/>
      <c r="C930" s="54"/>
      <c r="D930" s="54"/>
      <c r="E930" s="82"/>
      <c r="F930" s="55"/>
      <c r="G930" s="25"/>
      <c r="H930" s="82"/>
      <c r="I930" s="25"/>
      <c r="J930" s="82"/>
      <c r="K930" s="55"/>
      <c r="L930" s="82"/>
      <c r="M930" s="82"/>
      <c r="N930" s="82"/>
      <c r="O930" s="55"/>
      <c r="P930" s="55"/>
    </row>
    <row r="931" spans="1:16" ht="27.75" customHeight="1">
      <c r="A931" s="41"/>
      <c r="B931" s="54"/>
      <c r="C931" s="54"/>
      <c r="D931" s="54"/>
      <c r="E931" s="82"/>
      <c r="F931" s="55"/>
      <c r="G931" s="25"/>
      <c r="H931" s="82"/>
      <c r="I931" s="25"/>
      <c r="J931" s="82"/>
      <c r="K931" s="55"/>
      <c r="L931" s="82"/>
      <c r="M931" s="82"/>
      <c r="N931" s="82"/>
      <c r="O931" s="55"/>
      <c r="P931" s="55"/>
    </row>
    <row r="932" spans="1:16" ht="27.75" customHeight="1">
      <c r="A932" s="41"/>
      <c r="B932" s="54"/>
      <c r="C932" s="54"/>
      <c r="D932" s="54"/>
      <c r="E932" s="82"/>
      <c r="F932" s="55"/>
      <c r="G932" s="25"/>
      <c r="H932" s="82"/>
      <c r="I932" s="25"/>
      <c r="J932" s="82"/>
      <c r="K932" s="55"/>
      <c r="L932" s="82"/>
      <c r="M932" s="82"/>
      <c r="N932" s="82"/>
      <c r="O932" s="55"/>
      <c r="P932" s="55"/>
    </row>
    <row r="933" spans="1:16" ht="27.75" customHeight="1">
      <c r="A933" s="41"/>
      <c r="B933" s="54"/>
      <c r="C933" s="54"/>
      <c r="D933" s="54"/>
      <c r="E933" s="82"/>
      <c r="F933" s="55"/>
      <c r="G933" s="25"/>
      <c r="H933" s="82"/>
      <c r="I933" s="25"/>
      <c r="J933" s="82"/>
      <c r="K933" s="55"/>
      <c r="L933" s="82"/>
      <c r="M933" s="82"/>
      <c r="N933" s="82"/>
      <c r="O933" s="55"/>
      <c r="P933" s="55"/>
    </row>
    <row r="934" spans="1:16" ht="27.75" customHeight="1">
      <c r="A934" s="41"/>
      <c r="B934" s="54"/>
      <c r="C934" s="54"/>
      <c r="D934" s="54"/>
      <c r="E934" s="82"/>
      <c r="F934" s="55"/>
      <c r="G934" s="25"/>
      <c r="H934" s="82"/>
      <c r="I934" s="25"/>
      <c r="J934" s="82"/>
      <c r="K934" s="55"/>
      <c r="L934" s="82"/>
      <c r="M934" s="82"/>
      <c r="N934" s="82"/>
      <c r="O934" s="55"/>
      <c r="P934" s="55"/>
    </row>
    <row r="935" spans="1:16" ht="27.75" customHeight="1">
      <c r="A935" s="41"/>
      <c r="B935" s="54"/>
      <c r="C935" s="54"/>
      <c r="D935" s="54"/>
      <c r="E935" s="82"/>
      <c r="F935" s="55"/>
      <c r="G935" s="25"/>
      <c r="H935" s="82"/>
      <c r="I935" s="25"/>
      <c r="J935" s="82"/>
      <c r="K935" s="55"/>
      <c r="L935" s="82"/>
      <c r="M935" s="82"/>
      <c r="N935" s="82"/>
      <c r="O935" s="55"/>
      <c r="P935" s="55"/>
    </row>
    <row r="936" spans="1:16" ht="27.75" customHeight="1">
      <c r="A936" s="41"/>
      <c r="B936" s="54"/>
      <c r="C936" s="54"/>
      <c r="D936" s="54"/>
      <c r="E936" s="82"/>
      <c r="F936" s="55"/>
      <c r="G936" s="25"/>
      <c r="H936" s="82"/>
      <c r="I936" s="25"/>
      <c r="J936" s="82"/>
      <c r="K936" s="55"/>
      <c r="L936" s="82"/>
      <c r="M936" s="82"/>
      <c r="N936" s="82"/>
      <c r="O936" s="55"/>
      <c r="P936" s="55"/>
    </row>
    <row r="937" spans="1:16" ht="27.75" customHeight="1">
      <c r="A937" s="41"/>
      <c r="B937" s="54"/>
      <c r="C937" s="54"/>
      <c r="D937" s="54"/>
      <c r="E937" s="82"/>
      <c r="F937" s="55"/>
      <c r="G937" s="25"/>
      <c r="H937" s="82"/>
      <c r="I937" s="25"/>
      <c r="J937" s="82"/>
      <c r="K937" s="55"/>
      <c r="L937" s="82"/>
      <c r="M937" s="82"/>
      <c r="N937" s="82"/>
      <c r="O937" s="55"/>
      <c r="P937" s="55"/>
    </row>
    <row r="938" spans="1:16" ht="27.75" customHeight="1">
      <c r="A938" s="41"/>
      <c r="B938" s="54"/>
      <c r="C938" s="54"/>
      <c r="D938" s="54"/>
      <c r="E938" s="82"/>
      <c r="F938" s="55"/>
      <c r="G938" s="25"/>
      <c r="H938" s="82"/>
      <c r="I938" s="25"/>
      <c r="J938" s="82"/>
      <c r="K938" s="55"/>
      <c r="L938" s="82"/>
      <c r="M938" s="82"/>
      <c r="N938" s="82"/>
      <c r="O938" s="55"/>
      <c r="P938" s="55"/>
    </row>
    <row r="939" spans="1:16" ht="27.75" customHeight="1">
      <c r="A939" s="41"/>
      <c r="B939" s="54"/>
      <c r="C939" s="54"/>
      <c r="D939" s="54"/>
      <c r="E939" s="82"/>
      <c r="F939" s="55"/>
      <c r="G939" s="25"/>
      <c r="H939" s="82"/>
      <c r="I939" s="25"/>
      <c r="J939" s="82"/>
      <c r="K939" s="55"/>
      <c r="L939" s="82"/>
      <c r="M939" s="82"/>
      <c r="N939" s="82"/>
      <c r="O939" s="55"/>
      <c r="P939" s="55"/>
    </row>
    <row r="940" spans="1:16" ht="27.75" customHeight="1">
      <c r="A940" s="41"/>
      <c r="B940" s="54"/>
      <c r="C940" s="54"/>
      <c r="D940" s="54"/>
      <c r="E940" s="82"/>
      <c r="F940" s="55"/>
      <c r="G940" s="25"/>
      <c r="H940" s="82"/>
      <c r="I940" s="25"/>
      <c r="J940" s="82"/>
      <c r="K940" s="55"/>
      <c r="L940" s="82"/>
      <c r="M940" s="82"/>
      <c r="N940" s="82"/>
      <c r="O940" s="55"/>
      <c r="P940" s="55"/>
    </row>
    <row r="941" spans="1:16" ht="27.75" customHeight="1">
      <c r="A941" s="41"/>
      <c r="B941" s="54"/>
      <c r="C941" s="54"/>
      <c r="D941" s="54"/>
      <c r="E941" s="82"/>
      <c r="F941" s="55"/>
      <c r="G941" s="25"/>
      <c r="H941" s="82"/>
      <c r="I941" s="25"/>
      <c r="J941" s="82"/>
      <c r="K941" s="55"/>
      <c r="L941" s="82"/>
      <c r="M941" s="82"/>
      <c r="N941" s="82"/>
      <c r="O941" s="55"/>
      <c r="P941" s="55"/>
    </row>
    <row r="942" spans="1:16" ht="27.75" customHeight="1">
      <c r="A942" s="41"/>
      <c r="B942" s="54"/>
      <c r="C942" s="54"/>
      <c r="D942" s="54"/>
      <c r="E942" s="82"/>
      <c r="F942" s="55"/>
      <c r="G942" s="25"/>
      <c r="H942" s="82"/>
      <c r="I942" s="25"/>
      <c r="J942" s="82"/>
      <c r="K942" s="55"/>
      <c r="L942" s="82"/>
      <c r="M942" s="82"/>
      <c r="N942" s="82"/>
      <c r="O942" s="55"/>
      <c r="P942" s="55"/>
    </row>
    <row r="943" spans="1:16" ht="27.75" customHeight="1">
      <c r="A943" s="41"/>
      <c r="B943" s="54"/>
      <c r="C943" s="54"/>
      <c r="D943" s="54"/>
      <c r="E943" s="82"/>
      <c r="F943" s="55"/>
      <c r="G943" s="25"/>
      <c r="H943" s="82"/>
      <c r="I943" s="25"/>
      <c r="J943" s="82"/>
      <c r="K943" s="55"/>
      <c r="L943" s="82"/>
      <c r="M943" s="82"/>
      <c r="N943" s="82"/>
      <c r="O943" s="55"/>
      <c r="P943" s="55"/>
    </row>
    <row r="944" spans="1:16" ht="27.75" customHeight="1">
      <c r="A944" s="41"/>
      <c r="B944" s="54"/>
      <c r="C944" s="54"/>
      <c r="D944" s="54"/>
      <c r="E944" s="82"/>
      <c r="F944" s="55"/>
      <c r="G944" s="25"/>
      <c r="H944" s="82"/>
      <c r="I944" s="25"/>
      <c r="J944" s="82"/>
      <c r="K944" s="55"/>
      <c r="L944" s="82"/>
      <c r="M944" s="82"/>
      <c r="N944" s="82"/>
      <c r="O944" s="55"/>
      <c r="P944" s="55"/>
    </row>
    <row r="945" spans="1:16" ht="27.75" customHeight="1">
      <c r="A945" s="41"/>
      <c r="B945" s="54"/>
      <c r="C945" s="54"/>
      <c r="D945" s="54"/>
      <c r="E945" s="82"/>
      <c r="F945" s="55"/>
      <c r="G945" s="25"/>
      <c r="H945" s="82"/>
      <c r="I945" s="25"/>
      <c r="J945" s="82"/>
      <c r="K945" s="55"/>
      <c r="L945" s="82"/>
      <c r="M945" s="82"/>
      <c r="N945" s="82"/>
      <c r="O945" s="55"/>
      <c r="P945" s="55"/>
    </row>
    <row r="946" spans="1:16" ht="27.75" customHeight="1">
      <c r="A946" s="41"/>
      <c r="B946" s="54"/>
      <c r="C946" s="54"/>
      <c r="D946" s="54"/>
      <c r="E946" s="82"/>
      <c r="F946" s="55"/>
      <c r="G946" s="25"/>
      <c r="H946" s="82"/>
      <c r="I946" s="25"/>
      <c r="J946" s="82"/>
      <c r="K946" s="55"/>
      <c r="L946" s="82"/>
      <c r="M946" s="82"/>
      <c r="N946" s="82"/>
      <c r="O946" s="55"/>
      <c r="P946" s="55"/>
    </row>
    <row r="947" spans="1:16" ht="27.75" customHeight="1">
      <c r="A947" s="41"/>
      <c r="B947" s="54"/>
      <c r="C947" s="54"/>
      <c r="D947" s="54"/>
      <c r="E947" s="82"/>
      <c r="F947" s="55"/>
      <c r="G947" s="25"/>
      <c r="H947" s="82"/>
      <c r="I947" s="25"/>
      <c r="J947" s="82"/>
      <c r="K947" s="55"/>
      <c r="L947" s="82"/>
      <c r="M947" s="82"/>
      <c r="N947" s="82"/>
      <c r="O947" s="55"/>
      <c r="P947" s="55"/>
    </row>
    <row r="948" spans="1:16" ht="27.75" customHeight="1">
      <c r="A948" s="41"/>
      <c r="B948" s="54"/>
      <c r="C948" s="54"/>
      <c r="D948" s="54"/>
      <c r="E948" s="82"/>
      <c r="F948" s="55"/>
      <c r="G948" s="25"/>
      <c r="H948" s="82"/>
      <c r="I948" s="25"/>
      <c r="J948" s="82"/>
      <c r="K948" s="55"/>
      <c r="L948" s="82"/>
      <c r="M948" s="82"/>
      <c r="N948" s="82"/>
      <c r="O948" s="55"/>
      <c r="P948" s="55"/>
    </row>
    <row r="949" spans="1:16" ht="27.75" customHeight="1">
      <c r="A949" s="41"/>
      <c r="B949" s="54"/>
      <c r="C949" s="54"/>
      <c r="D949" s="54"/>
      <c r="E949" s="82"/>
      <c r="F949" s="55"/>
      <c r="G949" s="25"/>
      <c r="H949" s="82"/>
      <c r="I949" s="25"/>
      <c r="J949" s="82"/>
      <c r="K949" s="55"/>
      <c r="L949" s="82"/>
      <c r="M949" s="82"/>
      <c r="N949" s="82"/>
      <c r="O949" s="55"/>
      <c r="P949" s="55"/>
    </row>
    <row r="950" spans="1:16" ht="27.75" customHeight="1">
      <c r="A950" s="41"/>
      <c r="B950" s="54"/>
      <c r="C950" s="54"/>
      <c r="D950" s="54"/>
      <c r="E950" s="82"/>
      <c r="F950" s="55"/>
      <c r="G950" s="25"/>
      <c r="H950" s="82"/>
      <c r="I950" s="25"/>
      <c r="J950" s="82"/>
      <c r="K950" s="55"/>
      <c r="L950" s="82"/>
      <c r="M950" s="82"/>
      <c r="N950" s="82"/>
      <c r="O950" s="55"/>
      <c r="P950" s="55"/>
    </row>
    <row r="951" spans="1:16" ht="27.75" customHeight="1">
      <c r="A951" s="41"/>
      <c r="B951" s="54"/>
      <c r="C951" s="54"/>
      <c r="D951" s="54"/>
      <c r="E951" s="82"/>
      <c r="F951" s="55"/>
      <c r="G951" s="25"/>
      <c r="H951" s="82"/>
      <c r="I951" s="25"/>
      <c r="J951" s="82"/>
      <c r="K951" s="55"/>
      <c r="L951" s="82"/>
      <c r="M951" s="82"/>
      <c r="N951" s="82"/>
      <c r="O951" s="55"/>
      <c r="P951" s="55"/>
    </row>
    <row r="952" spans="1:16" ht="27.75" customHeight="1">
      <c r="A952" s="41"/>
      <c r="B952" s="54"/>
      <c r="C952" s="54"/>
      <c r="D952" s="54"/>
      <c r="E952" s="82"/>
      <c r="F952" s="55"/>
      <c r="G952" s="25"/>
      <c r="H952" s="82"/>
      <c r="I952" s="25"/>
      <c r="J952" s="82"/>
      <c r="K952" s="55"/>
      <c r="L952" s="82"/>
      <c r="M952" s="82"/>
      <c r="N952" s="82"/>
      <c r="O952" s="55"/>
      <c r="P952" s="55"/>
    </row>
    <row r="953" spans="1:16" ht="27.75" customHeight="1">
      <c r="A953" s="41"/>
      <c r="B953" s="54"/>
      <c r="C953" s="54"/>
      <c r="D953" s="54"/>
      <c r="E953" s="82"/>
      <c r="F953" s="55"/>
      <c r="G953" s="25"/>
      <c r="H953" s="82"/>
      <c r="I953" s="25"/>
      <c r="J953" s="82"/>
      <c r="K953" s="55"/>
      <c r="L953" s="82"/>
      <c r="M953" s="82"/>
      <c r="N953" s="82"/>
      <c r="O953" s="55"/>
      <c r="P953" s="55"/>
    </row>
    <row r="954" spans="1:16" ht="27.75" customHeight="1">
      <c r="A954" s="41"/>
      <c r="B954" s="54"/>
      <c r="C954" s="54"/>
      <c r="D954" s="54"/>
      <c r="E954" s="82"/>
      <c r="F954" s="55"/>
      <c r="G954" s="25"/>
      <c r="H954" s="82"/>
      <c r="I954" s="25"/>
      <c r="J954" s="82"/>
      <c r="K954" s="55"/>
      <c r="L954" s="82"/>
      <c r="M954" s="82"/>
      <c r="N954" s="82"/>
      <c r="O954" s="55"/>
      <c r="P954" s="55"/>
    </row>
    <row r="955" spans="1:16" ht="27.75" customHeight="1">
      <c r="A955" s="41"/>
      <c r="B955" s="54"/>
      <c r="C955" s="54"/>
      <c r="D955" s="54"/>
      <c r="E955" s="82"/>
      <c r="F955" s="55"/>
      <c r="G955" s="25"/>
      <c r="H955" s="82"/>
      <c r="I955" s="25"/>
      <c r="J955" s="82"/>
      <c r="K955" s="55"/>
      <c r="L955" s="82"/>
      <c r="M955" s="82"/>
      <c r="N955" s="82"/>
      <c r="O955" s="55"/>
      <c r="P955" s="55"/>
    </row>
    <row r="956" spans="1:16" ht="27.75" customHeight="1">
      <c r="A956" s="41"/>
      <c r="B956" s="54"/>
      <c r="C956" s="54"/>
      <c r="D956" s="54"/>
      <c r="E956" s="82"/>
      <c r="F956" s="55"/>
      <c r="G956" s="25"/>
      <c r="H956" s="82"/>
      <c r="I956" s="25"/>
      <c r="J956" s="82"/>
      <c r="K956" s="55"/>
      <c r="L956" s="82"/>
      <c r="M956" s="82"/>
      <c r="N956" s="82"/>
      <c r="O956" s="55"/>
      <c r="P956" s="55"/>
    </row>
    <row r="957" spans="1:16" ht="27.75" customHeight="1">
      <c r="A957" s="41"/>
      <c r="B957" s="54"/>
      <c r="C957" s="54"/>
      <c r="D957" s="54"/>
      <c r="E957" s="82"/>
      <c r="F957" s="55"/>
      <c r="G957" s="25"/>
      <c r="H957" s="82"/>
      <c r="I957" s="25"/>
      <c r="J957" s="82"/>
      <c r="K957" s="55"/>
      <c r="L957" s="82"/>
      <c r="M957" s="82"/>
      <c r="N957" s="82"/>
      <c r="O957" s="55"/>
      <c r="P957" s="55"/>
    </row>
    <row r="958" spans="1:16" ht="27.75" customHeight="1">
      <c r="A958" s="41"/>
      <c r="B958" s="54"/>
      <c r="C958" s="54"/>
      <c r="D958" s="54"/>
      <c r="E958" s="82"/>
      <c r="F958" s="55"/>
      <c r="G958" s="25"/>
      <c r="H958" s="82"/>
      <c r="I958" s="25"/>
      <c r="J958" s="82"/>
      <c r="K958" s="55"/>
      <c r="L958" s="82"/>
      <c r="M958" s="82"/>
      <c r="N958" s="82"/>
      <c r="O958" s="55"/>
      <c r="P958" s="55"/>
    </row>
    <row r="959" spans="1:16" ht="27.75" customHeight="1">
      <c r="A959" s="41"/>
      <c r="B959" s="54"/>
      <c r="C959" s="54"/>
      <c r="D959" s="54"/>
      <c r="E959" s="82"/>
      <c r="F959" s="55"/>
      <c r="G959" s="25"/>
      <c r="H959" s="82"/>
      <c r="I959" s="25"/>
      <c r="J959" s="82"/>
      <c r="K959" s="55"/>
      <c r="L959" s="82"/>
      <c r="M959" s="82"/>
      <c r="N959" s="82"/>
      <c r="O959" s="55"/>
      <c r="P959" s="55"/>
    </row>
    <row r="960" spans="1:16" ht="27.75" customHeight="1">
      <c r="A960" s="41"/>
      <c r="B960" s="54"/>
      <c r="C960" s="54"/>
      <c r="D960" s="54"/>
      <c r="E960" s="82"/>
      <c r="F960" s="55"/>
      <c r="G960" s="25"/>
      <c r="H960" s="82"/>
      <c r="I960" s="25"/>
      <c r="J960" s="82"/>
      <c r="K960" s="55"/>
      <c r="L960" s="82"/>
      <c r="M960" s="82"/>
      <c r="N960" s="82"/>
      <c r="O960" s="55"/>
      <c r="P960" s="55"/>
    </row>
    <row r="961" spans="1:16" ht="27.75" customHeight="1">
      <c r="A961" s="41"/>
      <c r="B961" s="54"/>
      <c r="C961" s="54"/>
      <c r="D961" s="54"/>
      <c r="E961" s="82"/>
      <c r="F961" s="55"/>
      <c r="G961" s="25"/>
      <c r="H961" s="82"/>
      <c r="I961" s="25"/>
      <c r="J961" s="82"/>
      <c r="K961" s="55"/>
      <c r="L961" s="82"/>
      <c r="M961" s="82"/>
      <c r="N961" s="82"/>
      <c r="O961" s="55"/>
      <c r="P961" s="55"/>
    </row>
    <row r="962" spans="1:16" ht="27.75" customHeight="1">
      <c r="A962" s="41"/>
      <c r="B962" s="54"/>
      <c r="C962" s="54"/>
      <c r="D962" s="54"/>
      <c r="E962" s="82"/>
      <c r="F962" s="55"/>
      <c r="G962" s="25"/>
      <c r="H962" s="82"/>
      <c r="I962" s="25"/>
      <c r="J962" s="82"/>
      <c r="K962" s="55"/>
      <c r="L962" s="82"/>
      <c r="M962" s="82"/>
      <c r="N962" s="82"/>
      <c r="O962" s="55"/>
      <c r="P962" s="55"/>
    </row>
    <row r="963" spans="1:16" ht="27.75" customHeight="1">
      <c r="A963" s="41"/>
      <c r="B963" s="54"/>
      <c r="C963" s="54"/>
      <c r="D963" s="54"/>
      <c r="E963" s="82"/>
      <c r="F963" s="55"/>
      <c r="G963" s="25"/>
      <c r="H963" s="82"/>
      <c r="I963" s="25"/>
      <c r="J963" s="82"/>
      <c r="K963" s="55"/>
      <c r="L963" s="82"/>
      <c r="M963" s="82"/>
      <c r="N963" s="82"/>
      <c r="O963" s="55"/>
      <c r="P963" s="55"/>
    </row>
    <row r="964" spans="1:16" ht="27.75" customHeight="1">
      <c r="A964" s="41"/>
      <c r="B964" s="54"/>
      <c r="C964" s="54"/>
      <c r="D964" s="54"/>
      <c r="E964" s="82"/>
      <c r="F964" s="55"/>
      <c r="G964" s="25"/>
      <c r="H964" s="82"/>
      <c r="I964" s="25"/>
      <c r="J964" s="82"/>
      <c r="K964" s="55"/>
      <c r="L964" s="82"/>
      <c r="M964" s="82"/>
      <c r="N964" s="82"/>
      <c r="O964" s="55"/>
      <c r="P964" s="55"/>
    </row>
    <row r="965" spans="1:16" ht="27.75" customHeight="1">
      <c r="A965" s="41"/>
      <c r="B965" s="54"/>
      <c r="C965" s="54"/>
      <c r="D965" s="54"/>
      <c r="E965" s="82"/>
      <c r="F965" s="55"/>
      <c r="G965" s="25"/>
      <c r="H965" s="82"/>
      <c r="I965" s="25"/>
      <c r="J965" s="82"/>
      <c r="K965" s="55"/>
      <c r="L965" s="82"/>
      <c r="M965" s="82"/>
      <c r="N965" s="82"/>
      <c r="O965" s="55"/>
      <c r="P965" s="55"/>
    </row>
    <row r="966" spans="1:16" ht="27.75" customHeight="1">
      <c r="A966" s="41"/>
      <c r="B966" s="54"/>
      <c r="C966" s="54"/>
      <c r="D966" s="54"/>
      <c r="E966" s="82"/>
      <c r="F966" s="55"/>
      <c r="G966" s="25"/>
      <c r="H966" s="82"/>
      <c r="I966" s="25"/>
      <c r="J966" s="82"/>
      <c r="K966" s="55"/>
      <c r="L966" s="82"/>
      <c r="M966" s="82"/>
      <c r="N966" s="82"/>
      <c r="O966" s="55"/>
      <c r="P966" s="55"/>
    </row>
    <row r="967" spans="1:16" ht="27.75" customHeight="1">
      <c r="A967" s="41"/>
      <c r="B967" s="54"/>
      <c r="C967" s="54"/>
      <c r="D967" s="54"/>
      <c r="E967" s="82"/>
      <c r="F967" s="55"/>
      <c r="G967" s="25"/>
      <c r="H967" s="82"/>
      <c r="I967" s="25"/>
      <c r="J967" s="82"/>
      <c r="K967" s="55"/>
      <c r="L967" s="82"/>
      <c r="M967" s="82"/>
      <c r="N967" s="82"/>
      <c r="O967" s="55"/>
      <c r="P967" s="55"/>
    </row>
    <row r="968" spans="1:16" ht="27.75" customHeight="1">
      <c r="A968" s="41"/>
      <c r="B968" s="54"/>
      <c r="C968" s="54"/>
      <c r="D968" s="54"/>
      <c r="E968" s="82"/>
      <c r="F968" s="55"/>
      <c r="G968" s="25"/>
      <c r="H968" s="82"/>
      <c r="I968" s="25"/>
      <c r="J968" s="82"/>
      <c r="K968" s="55"/>
      <c r="L968" s="82"/>
      <c r="M968" s="82"/>
      <c r="N968" s="82"/>
      <c r="O968" s="55"/>
      <c r="P968" s="55"/>
    </row>
    <row r="969" spans="1:16" ht="27.75" customHeight="1">
      <c r="A969" s="41"/>
      <c r="B969" s="54"/>
      <c r="C969" s="54"/>
      <c r="D969" s="54"/>
      <c r="E969" s="82"/>
      <c r="F969" s="55"/>
      <c r="G969" s="25"/>
      <c r="H969" s="82"/>
      <c r="I969" s="25"/>
      <c r="J969" s="82"/>
      <c r="K969" s="55"/>
      <c r="L969" s="82"/>
      <c r="M969" s="82"/>
      <c r="N969" s="82"/>
      <c r="O969" s="55"/>
      <c r="P969" s="55"/>
    </row>
    <row r="970" spans="1:16" ht="27.75" customHeight="1">
      <c r="A970" s="41"/>
      <c r="B970" s="54"/>
      <c r="C970" s="54"/>
      <c r="D970" s="54"/>
      <c r="E970" s="82"/>
      <c r="F970" s="55"/>
      <c r="G970" s="25"/>
      <c r="H970" s="82"/>
      <c r="I970" s="25"/>
      <c r="J970" s="82"/>
      <c r="K970" s="55"/>
      <c r="L970" s="82"/>
      <c r="M970" s="82"/>
      <c r="N970" s="82"/>
      <c r="O970" s="55"/>
      <c r="P970" s="55"/>
    </row>
    <row r="971" spans="1:16" ht="27.75" customHeight="1">
      <c r="A971" s="41"/>
      <c r="B971" s="54"/>
      <c r="C971" s="54"/>
      <c r="D971" s="54"/>
      <c r="E971" s="82"/>
      <c r="F971" s="55"/>
      <c r="G971" s="25"/>
      <c r="H971" s="82"/>
      <c r="I971" s="25"/>
      <c r="J971" s="82"/>
      <c r="K971" s="55"/>
      <c r="L971" s="82"/>
      <c r="M971" s="82"/>
      <c r="N971" s="82"/>
      <c r="O971" s="55"/>
      <c r="P971" s="55"/>
    </row>
    <row r="972" spans="1:16" ht="27.75" customHeight="1">
      <c r="A972" s="41"/>
      <c r="B972" s="54"/>
      <c r="C972" s="54"/>
      <c r="D972" s="54"/>
      <c r="E972" s="82"/>
      <c r="F972" s="55"/>
      <c r="G972" s="25"/>
      <c r="H972" s="82"/>
      <c r="I972" s="25"/>
      <c r="J972" s="82"/>
      <c r="K972" s="55"/>
      <c r="L972" s="82"/>
      <c r="M972" s="82"/>
      <c r="N972" s="82"/>
      <c r="O972" s="55"/>
      <c r="P972" s="55"/>
    </row>
    <row r="973" spans="1:16" ht="27.75" customHeight="1">
      <c r="A973" s="41"/>
      <c r="B973" s="54"/>
      <c r="C973" s="54"/>
      <c r="D973" s="54"/>
      <c r="E973" s="82"/>
      <c r="F973" s="55"/>
      <c r="G973" s="25"/>
      <c r="H973" s="82"/>
      <c r="I973" s="25"/>
      <c r="J973" s="82"/>
      <c r="K973" s="55"/>
      <c r="L973" s="82"/>
      <c r="M973" s="82"/>
      <c r="N973" s="82"/>
      <c r="O973" s="55"/>
      <c r="P973" s="55"/>
    </row>
    <row r="974" spans="1:16" ht="27.75" customHeight="1">
      <c r="A974" s="41"/>
      <c r="B974" s="54"/>
      <c r="C974" s="54"/>
      <c r="D974" s="54"/>
      <c r="E974" s="82"/>
      <c r="F974" s="55"/>
      <c r="G974" s="25"/>
      <c r="H974" s="82"/>
      <c r="I974" s="25"/>
      <c r="J974" s="82"/>
      <c r="K974" s="55"/>
      <c r="L974" s="82"/>
      <c r="M974" s="82"/>
      <c r="N974" s="82"/>
      <c r="O974" s="55"/>
      <c r="P974" s="55"/>
    </row>
    <row r="975" spans="1:16" ht="27.75" customHeight="1">
      <c r="A975" s="41"/>
      <c r="B975" s="54"/>
      <c r="C975" s="54"/>
      <c r="D975" s="54"/>
      <c r="E975" s="82"/>
      <c r="F975" s="55"/>
      <c r="G975" s="25"/>
      <c r="H975" s="82"/>
      <c r="I975" s="25"/>
      <c r="J975" s="82"/>
      <c r="K975" s="55"/>
      <c r="L975" s="82"/>
      <c r="M975" s="82"/>
      <c r="N975" s="82"/>
      <c r="O975" s="55"/>
      <c r="P975" s="55"/>
    </row>
    <row r="976" spans="1:16" ht="27.75" customHeight="1">
      <c r="A976" s="41"/>
      <c r="B976" s="54"/>
      <c r="C976" s="54"/>
      <c r="D976" s="54"/>
      <c r="E976" s="82"/>
      <c r="F976" s="55"/>
      <c r="G976" s="25"/>
      <c r="H976" s="82"/>
      <c r="I976" s="25"/>
      <c r="J976" s="82"/>
      <c r="K976" s="55"/>
      <c r="L976" s="82"/>
      <c r="M976" s="82"/>
      <c r="N976" s="82"/>
      <c r="O976" s="55"/>
      <c r="P976" s="55"/>
    </row>
    <row r="977" spans="1:16" ht="27.75" customHeight="1">
      <c r="A977" s="41"/>
      <c r="B977" s="54"/>
      <c r="C977" s="54"/>
      <c r="D977" s="54"/>
      <c r="E977" s="82"/>
      <c r="F977" s="55"/>
      <c r="G977" s="25"/>
      <c r="H977" s="82"/>
      <c r="I977" s="25"/>
      <c r="J977" s="82"/>
      <c r="K977" s="55"/>
      <c r="L977" s="82"/>
      <c r="M977" s="82"/>
      <c r="N977" s="82"/>
      <c r="O977" s="55"/>
      <c r="P977" s="55"/>
    </row>
    <row r="978" spans="1:16" ht="27.75" customHeight="1">
      <c r="A978" s="41"/>
      <c r="B978" s="54"/>
      <c r="C978" s="54"/>
      <c r="D978" s="54"/>
      <c r="E978" s="82"/>
      <c r="F978" s="55"/>
      <c r="G978" s="25"/>
      <c r="H978" s="82"/>
      <c r="I978" s="25"/>
      <c r="J978" s="82"/>
      <c r="K978" s="55"/>
      <c r="L978" s="82"/>
      <c r="M978" s="82"/>
      <c r="N978" s="82"/>
      <c r="O978" s="55"/>
      <c r="P978" s="55"/>
    </row>
    <row r="979" spans="1:16" ht="27.75" customHeight="1">
      <c r="A979" s="41"/>
      <c r="B979" s="54"/>
      <c r="C979" s="54"/>
      <c r="D979" s="54"/>
      <c r="E979" s="82"/>
      <c r="F979" s="55"/>
      <c r="G979" s="25"/>
      <c r="H979" s="82"/>
      <c r="I979" s="25"/>
      <c r="J979" s="82"/>
      <c r="K979" s="55"/>
      <c r="L979" s="82"/>
      <c r="M979" s="82"/>
      <c r="N979" s="82"/>
      <c r="O979" s="55"/>
      <c r="P979" s="55"/>
    </row>
    <row r="980" spans="1:16" ht="27.75" customHeight="1">
      <c r="A980" s="41"/>
      <c r="B980" s="54"/>
      <c r="C980" s="54"/>
      <c r="D980" s="54"/>
      <c r="E980" s="82"/>
      <c r="F980" s="55"/>
      <c r="G980" s="25"/>
      <c r="H980" s="82"/>
      <c r="I980" s="25"/>
      <c r="J980" s="82"/>
      <c r="K980" s="55"/>
      <c r="L980" s="82"/>
      <c r="M980" s="82"/>
      <c r="N980" s="82"/>
      <c r="O980" s="55"/>
      <c r="P980" s="55"/>
    </row>
    <row r="981" spans="1:16" ht="27.75" customHeight="1">
      <c r="A981" s="41"/>
      <c r="B981" s="54"/>
      <c r="C981" s="54"/>
      <c r="D981" s="54"/>
      <c r="E981" s="82"/>
      <c r="F981" s="55"/>
      <c r="G981" s="25"/>
      <c r="H981" s="82"/>
      <c r="I981" s="25"/>
      <c r="J981" s="82"/>
      <c r="K981" s="55"/>
      <c r="L981" s="82"/>
      <c r="M981" s="82"/>
      <c r="N981" s="82"/>
      <c r="O981" s="55"/>
      <c r="P981" s="55"/>
    </row>
    <row r="982" spans="1:16" ht="27.75" customHeight="1">
      <c r="A982" s="41"/>
      <c r="B982" s="54"/>
      <c r="C982" s="54"/>
      <c r="D982" s="54"/>
      <c r="E982" s="82"/>
      <c r="F982" s="55"/>
      <c r="G982" s="25"/>
      <c r="H982" s="82"/>
      <c r="I982" s="25"/>
      <c r="J982" s="82"/>
      <c r="K982" s="55"/>
      <c r="L982" s="82"/>
      <c r="M982" s="82"/>
      <c r="N982" s="82"/>
      <c r="O982" s="55"/>
      <c r="P982" s="55"/>
    </row>
    <row r="983" spans="1:16" ht="27.75" customHeight="1">
      <c r="A983" s="41"/>
      <c r="B983" s="54"/>
      <c r="C983" s="54"/>
      <c r="D983" s="54"/>
      <c r="E983" s="82"/>
      <c r="F983" s="55"/>
      <c r="G983" s="25"/>
      <c r="H983" s="82"/>
      <c r="I983" s="25"/>
      <c r="J983" s="82"/>
      <c r="K983" s="55"/>
      <c r="L983" s="82"/>
      <c r="M983" s="82"/>
      <c r="N983" s="82"/>
      <c r="O983" s="55"/>
      <c r="P983" s="55"/>
    </row>
    <row r="984" spans="1:16" ht="27.75" customHeight="1">
      <c r="A984" s="41"/>
      <c r="B984" s="54"/>
      <c r="C984" s="54"/>
      <c r="D984" s="54"/>
      <c r="E984" s="82"/>
      <c r="F984" s="55"/>
      <c r="G984" s="25"/>
      <c r="H984" s="82"/>
      <c r="I984" s="25"/>
      <c r="J984" s="82"/>
      <c r="K984" s="55"/>
      <c r="L984" s="82"/>
      <c r="M984" s="82"/>
      <c r="N984" s="82"/>
      <c r="O984" s="55"/>
      <c r="P984" s="55"/>
    </row>
    <row r="985" spans="1:16" ht="27.75" customHeight="1">
      <c r="A985" s="41"/>
      <c r="B985" s="54"/>
      <c r="C985" s="54"/>
      <c r="D985" s="54"/>
      <c r="E985" s="82"/>
      <c r="F985" s="55"/>
      <c r="G985" s="25"/>
      <c r="H985" s="82"/>
      <c r="I985" s="25"/>
      <c r="J985" s="82"/>
      <c r="K985" s="55"/>
      <c r="L985" s="82"/>
      <c r="M985" s="82"/>
      <c r="N985" s="82"/>
      <c r="O985" s="55"/>
      <c r="P985" s="55"/>
    </row>
    <row r="986" spans="1:16" ht="27.75" customHeight="1">
      <c r="A986" s="41"/>
      <c r="B986" s="54"/>
      <c r="C986" s="54"/>
      <c r="D986" s="54"/>
      <c r="E986" s="82"/>
      <c r="F986" s="55"/>
      <c r="G986" s="25"/>
      <c r="H986" s="82"/>
      <c r="I986" s="25"/>
      <c r="J986" s="82"/>
      <c r="K986" s="55"/>
      <c r="L986" s="82"/>
      <c r="M986" s="82"/>
      <c r="N986" s="82"/>
      <c r="O986" s="55"/>
      <c r="P986" s="55"/>
    </row>
    <row r="987" spans="1:16" ht="27.75" customHeight="1">
      <c r="A987" s="41"/>
      <c r="B987" s="54"/>
      <c r="C987" s="54"/>
      <c r="D987" s="54"/>
      <c r="E987" s="82"/>
      <c r="F987" s="55"/>
      <c r="G987" s="25"/>
      <c r="H987" s="82"/>
      <c r="I987" s="25"/>
      <c r="J987" s="82"/>
      <c r="K987" s="55"/>
      <c r="L987" s="82"/>
      <c r="M987" s="82"/>
      <c r="N987" s="82"/>
      <c r="O987" s="55"/>
      <c r="P987" s="55"/>
    </row>
    <row r="988" spans="1:16" ht="27.75" customHeight="1">
      <c r="A988" s="41"/>
      <c r="B988" s="54"/>
      <c r="C988" s="54"/>
      <c r="D988" s="54"/>
      <c r="E988" s="82"/>
      <c r="F988" s="55"/>
      <c r="G988" s="25"/>
      <c r="H988" s="82"/>
      <c r="I988" s="25"/>
      <c r="J988" s="82"/>
      <c r="K988" s="55"/>
      <c r="L988" s="82"/>
      <c r="M988" s="82"/>
      <c r="N988" s="82"/>
      <c r="O988" s="55"/>
      <c r="P988" s="55"/>
    </row>
    <row r="989" spans="1:16" ht="27.75" customHeight="1">
      <c r="A989" s="41"/>
      <c r="B989" s="54"/>
      <c r="C989" s="54"/>
      <c r="D989" s="54"/>
      <c r="E989" s="82"/>
      <c r="F989" s="55"/>
      <c r="G989" s="25"/>
      <c r="H989" s="82"/>
      <c r="I989" s="25"/>
      <c r="J989" s="82"/>
      <c r="K989" s="55"/>
      <c r="L989" s="82"/>
      <c r="M989" s="82"/>
      <c r="N989" s="82"/>
      <c r="O989" s="55"/>
      <c r="P989" s="55"/>
    </row>
    <row r="990" spans="1:16" ht="27.75" customHeight="1">
      <c r="A990" s="41"/>
      <c r="B990" s="54"/>
      <c r="C990" s="54"/>
      <c r="D990" s="54"/>
      <c r="E990" s="82"/>
      <c r="F990" s="55"/>
      <c r="G990" s="25"/>
      <c r="H990" s="82"/>
      <c r="I990" s="25"/>
      <c r="J990" s="82"/>
      <c r="K990" s="55"/>
      <c r="L990" s="82"/>
      <c r="M990" s="82"/>
      <c r="N990" s="82"/>
      <c r="O990" s="55"/>
      <c r="P990" s="55"/>
    </row>
    <row r="991" spans="1:16" ht="27.75" customHeight="1">
      <c r="A991" s="41"/>
      <c r="B991" s="54"/>
      <c r="C991" s="54"/>
      <c r="D991" s="54"/>
      <c r="E991" s="82"/>
      <c r="F991" s="55"/>
      <c r="G991" s="25"/>
      <c r="H991" s="82"/>
      <c r="I991" s="25"/>
      <c r="J991" s="82"/>
      <c r="K991" s="55"/>
      <c r="L991" s="82"/>
      <c r="M991" s="82"/>
      <c r="N991" s="82"/>
      <c r="O991" s="55"/>
      <c r="P991" s="55"/>
    </row>
    <row r="992" spans="1:16" ht="27.75" customHeight="1">
      <c r="A992" s="41"/>
      <c r="B992" s="54"/>
      <c r="C992" s="54"/>
      <c r="D992" s="54"/>
      <c r="E992" s="82"/>
      <c r="F992" s="55"/>
      <c r="G992" s="25"/>
      <c r="H992" s="82"/>
      <c r="I992" s="25"/>
      <c r="J992" s="82"/>
      <c r="K992" s="55"/>
      <c r="L992" s="82"/>
      <c r="M992" s="82"/>
      <c r="N992" s="82"/>
      <c r="O992" s="55"/>
      <c r="P992" s="55"/>
    </row>
    <row r="993" spans="1:16" ht="27.75" customHeight="1">
      <c r="A993" s="41"/>
      <c r="B993" s="54"/>
      <c r="C993" s="54"/>
      <c r="D993" s="54"/>
      <c r="E993" s="82"/>
      <c r="F993" s="55"/>
      <c r="G993" s="25"/>
      <c r="H993" s="82"/>
      <c r="I993" s="25"/>
      <c r="J993" s="82"/>
      <c r="K993" s="55"/>
      <c r="L993" s="82"/>
      <c r="M993" s="82"/>
      <c r="N993" s="82"/>
      <c r="O993" s="55"/>
      <c r="P993" s="55"/>
    </row>
    <row r="994" spans="1:16" ht="27.75" customHeight="1">
      <c r="A994" s="41"/>
      <c r="B994" s="54"/>
      <c r="C994" s="54"/>
      <c r="D994" s="54"/>
      <c r="E994" s="82"/>
      <c r="F994" s="55"/>
      <c r="G994" s="25"/>
      <c r="H994" s="82"/>
      <c r="I994" s="25"/>
      <c r="J994" s="82"/>
      <c r="K994" s="55"/>
      <c r="L994" s="82"/>
      <c r="M994" s="82"/>
      <c r="N994" s="82"/>
      <c r="O994" s="55"/>
      <c r="P994" s="55"/>
    </row>
    <row r="995" spans="1:16" ht="27.75" customHeight="1">
      <c r="A995" s="41"/>
      <c r="B995" s="54"/>
      <c r="C995" s="54"/>
      <c r="D995" s="54"/>
      <c r="E995" s="82"/>
      <c r="F995" s="55"/>
      <c r="G995" s="25"/>
      <c r="H995" s="82"/>
      <c r="I995" s="25"/>
      <c r="J995" s="82"/>
      <c r="K995" s="55"/>
      <c r="L995" s="82"/>
      <c r="M995" s="82"/>
      <c r="N995" s="82"/>
      <c r="O995" s="55"/>
      <c r="P995" s="55"/>
    </row>
    <row r="996" spans="1:16" ht="27.75" customHeight="1">
      <c r="A996" s="41"/>
      <c r="B996" s="54"/>
      <c r="C996" s="54"/>
      <c r="D996" s="54"/>
      <c r="E996" s="82"/>
      <c r="F996" s="55"/>
      <c r="G996" s="25"/>
      <c r="H996" s="82"/>
      <c r="I996" s="25"/>
      <c r="J996" s="82"/>
      <c r="K996" s="55"/>
      <c r="L996" s="82"/>
      <c r="M996" s="82"/>
      <c r="N996" s="82"/>
      <c r="O996" s="55"/>
      <c r="P996" s="55"/>
    </row>
    <row r="997" spans="1:16" ht="27.75" customHeight="1">
      <c r="A997" s="41"/>
      <c r="B997" s="54"/>
      <c r="C997" s="54"/>
      <c r="D997" s="54"/>
      <c r="E997" s="82"/>
      <c r="F997" s="55"/>
      <c r="G997" s="25"/>
      <c r="H997" s="82"/>
      <c r="I997" s="25"/>
      <c r="J997" s="82"/>
      <c r="K997" s="55"/>
      <c r="L997" s="82"/>
      <c r="M997" s="82"/>
      <c r="N997" s="82"/>
      <c r="O997" s="55"/>
      <c r="P997" s="55"/>
    </row>
    <row r="998" spans="1:16" ht="27.75" customHeight="1">
      <c r="A998" s="41"/>
      <c r="B998" s="54"/>
      <c r="C998" s="54"/>
      <c r="D998" s="54"/>
      <c r="E998" s="82"/>
      <c r="F998" s="55"/>
      <c r="G998" s="25"/>
      <c r="H998" s="82"/>
      <c r="I998" s="25"/>
      <c r="J998" s="82"/>
      <c r="K998" s="55"/>
      <c r="L998" s="82"/>
      <c r="M998" s="82"/>
      <c r="N998" s="82"/>
      <c r="O998" s="55"/>
      <c r="P998" s="55"/>
    </row>
    <row r="999" spans="1:16" ht="27.75" customHeight="1">
      <c r="A999" s="41"/>
      <c r="B999" s="54"/>
      <c r="C999" s="54"/>
      <c r="D999" s="54"/>
      <c r="E999" s="82"/>
      <c r="F999" s="55"/>
      <c r="G999" s="25"/>
      <c r="H999" s="82"/>
      <c r="I999" s="25"/>
      <c r="J999" s="82"/>
      <c r="K999" s="55"/>
      <c r="L999" s="82"/>
      <c r="M999" s="82"/>
      <c r="N999" s="82"/>
      <c r="O999" s="55"/>
      <c r="P999" s="55"/>
    </row>
    <row r="1000" spans="1:16" ht="27.75" customHeight="1">
      <c r="A1000" s="41"/>
      <c r="B1000" s="54"/>
      <c r="C1000" s="54"/>
      <c r="D1000" s="54"/>
      <c r="E1000" s="82"/>
      <c r="F1000" s="55"/>
      <c r="G1000" s="25"/>
      <c r="H1000" s="82"/>
      <c r="I1000" s="25"/>
      <c r="J1000" s="82"/>
      <c r="K1000" s="55"/>
      <c r="L1000" s="82"/>
      <c r="M1000" s="82"/>
      <c r="N1000" s="82"/>
      <c r="O1000" s="55"/>
      <c r="P1000" s="55"/>
    </row>
    <row r="1001" spans="1:16" ht="27.75" customHeight="1">
      <c r="A1001" s="41"/>
      <c r="B1001" s="54"/>
      <c r="C1001" s="54"/>
      <c r="D1001" s="54"/>
      <c r="E1001" s="82"/>
      <c r="F1001" s="55"/>
      <c r="G1001" s="25"/>
      <c r="H1001" s="82"/>
      <c r="I1001" s="25"/>
      <c r="J1001" s="82"/>
      <c r="K1001" s="55"/>
      <c r="L1001" s="82"/>
      <c r="M1001" s="82"/>
      <c r="N1001" s="82"/>
      <c r="O1001" s="55"/>
      <c r="P1001" s="55"/>
    </row>
    <row r="1002" spans="1:16" ht="27.75" customHeight="1">
      <c r="A1002" s="41"/>
      <c r="B1002" s="54"/>
      <c r="C1002" s="54"/>
      <c r="D1002" s="54"/>
      <c r="E1002" s="82"/>
      <c r="F1002" s="55"/>
      <c r="G1002" s="25"/>
      <c r="H1002" s="82"/>
      <c r="I1002" s="25"/>
      <c r="J1002" s="82"/>
      <c r="K1002" s="55"/>
      <c r="L1002" s="82"/>
      <c r="M1002" s="82"/>
      <c r="N1002" s="82"/>
      <c r="O1002" s="55"/>
      <c r="P1002" s="55"/>
    </row>
    <row r="1003" spans="1:16" ht="27.75" customHeight="1">
      <c r="A1003" s="41"/>
      <c r="B1003" s="54"/>
      <c r="C1003" s="54"/>
      <c r="D1003" s="54"/>
      <c r="E1003" s="82"/>
      <c r="F1003" s="55"/>
      <c r="G1003" s="25"/>
      <c r="H1003" s="82"/>
      <c r="I1003" s="25"/>
      <c r="J1003" s="82"/>
      <c r="K1003" s="55"/>
      <c r="L1003" s="82"/>
      <c r="M1003" s="82"/>
      <c r="N1003" s="82"/>
      <c r="O1003" s="55"/>
      <c r="P1003" s="55"/>
    </row>
    <row r="1004" spans="1:16" ht="27.75" customHeight="1">
      <c r="A1004" s="41"/>
      <c r="B1004" s="54"/>
      <c r="C1004" s="54"/>
      <c r="D1004" s="54"/>
      <c r="E1004" s="82"/>
      <c r="F1004" s="55"/>
      <c r="G1004" s="25"/>
      <c r="H1004" s="82"/>
      <c r="I1004" s="25"/>
      <c r="J1004" s="82"/>
      <c r="K1004" s="55"/>
      <c r="L1004" s="82"/>
      <c r="M1004" s="82"/>
      <c r="N1004" s="82"/>
      <c r="O1004" s="55"/>
      <c r="P1004" s="55"/>
    </row>
    <row r="1005" spans="1:16" ht="27.75" customHeight="1">
      <c r="A1005" s="41"/>
      <c r="B1005" s="54"/>
      <c r="C1005" s="54"/>
      <c r="D1005" s="54"/>
      <c r="E1005" s="82"/>
      <c r="F1005" s="55"/>
      <c r="G1005" s="25"/>
      <c r="H1005" s="82"/>
      <c r="I1005" s="25"/>
      <c r="J1005" s="82"/>
      <c r="K1005" s="55"/>
      <c r="L1005" s="82"/>
      <c r="M1005" s="82"/>
      <c r="N1005" s="82"/>
      <c r="O1005" s="55"/>
      <c r="P1005" s="55"/>
    </row>
    <row r="1006" spans="1:16" ht="27.75" customHeight="1">
      <c r="A1006" s="41"/>
      <c r="B1006" s="54"/>
      <c r="C1006" s="54"/>
      <c r="D1006" s="54"/>
      <c r="E1006" s="82"/>
      <c r="F1006" s="55"/>
      <c r="G1006" s="25"/>
      <c r="H1006" s="82"/>
      <c r="I1006" s="25"/>
      <c r="J1006" s="82"/>
      <c r="K1006" s="55"/>
      <c r="L1006" s="82"/>
      <c r="M1006" s="82"/>
      <c r="N1006" s="82"/>
      <c r="O1006" s="55"/>
      <c r="P1006" s="55"/>
    </row>
    <row r="1007" spans="1:16" ht="27.75" customHeight="1">
      <c r="A1007" s="41"/>
      <c r="B1007" s="54"/>
      <c r="C1007" s="54"/>
      <c r="D1007" s="54"/>
      <c r="E1007" s="82"/>
      <c r="F1007" s="55"/>
      <c r="G1007" s="25"/>
      <c r="H1007" s="82"/>
      <c r="I1007" s="25"/>
      <c r="J1007" s="82"/>
      <c r="K1007" s="55"/>
      <c r="L1007" s="82"/>
      <c r="M1007" s="82"/>
      <c r="N1007" s="82"/>
      <c r="O1007" s="55"/>
      <c r="P1007" s="55"/>
    </row>
    <row r="1008" spans="1:16" ht="27.75" customHeight="1">
      <c r="A1008" s="41"/>
      <c r="B1008" s="54"/>
      <c r="C1008" s="54"/>
      <c r="D1008" s="54"/>
      <c r="E1008" s="82"/>
      <c r="F1008" s="55"/>
      <c r="G1008" s="25"/>
      <c r="H1008" s="82"/>
      <c r="I1008" s="25"/>
      <c r="J1008" s="82"/>
      <c r="K1008" s="55"/>
      <c r="L1008" s="82"/>
      <c r="M1008" s="82"/>
      <c r="N1008" s="82"/>
      <c r="O1008" s="55"/>
      <c r="P1008" s="55"/>
    </row>
    <row r="1009" spans="1:16" ht="27.75" customHeight="1">
      <c r="A1009" s="41"/>
      <c r="B1009" s="54"/>
      <c r="C1009" s="54"/>
      <c r="D1009" s="54"/>
      <c r="E1009" s="82"/>
      <c r="F1009" s="55"/>
      <c r="G1009" s="25"/>
      <c r="H1009" s="82"/>
      <c r="I1009" s="25"/>
      <c r="J1009" s="82"/>
      <c r="K1009" s="55"/>
      <c r="L1009" s="82"/>
      <c r="M1009" s="82"/>
      <c r="N1009" s="82"/>
      <c r="O1009" s="55"/>
      <c r="P1009" s="55"/>
    </row>
    <row r="1010" spans="1:16" ht="27.75" customHeight="1">
      <c r="A1010" s="41"/>
      <c r="B1010" s="54"/>
      <c r="C1010" s="54"/>
      <c r="D1010" s="54"/>
      <c r="E1010" s="82"/>
      <c r="F1010" s="55"/>
      <c r="G1010" s="25"/>
      <c r="H1010" s="82"/>
      <c r="I1010" s="25"/>
      <c r="J1010" s="82"/>
      <c r="K1010" s="55"/>
      <c r="L1010" s="82"/>
      <c r="M1010" s="82"/>
      <c r="N1010" s="82"/>
      <c r="O1010" s="55"/>
      <c r="P1010" s="55"/>
    </row>
    <row r="1011" spans="1:16" ht="27.75" customHeight="1">
      <c r="A1011" s="41"/>
      <c r="B1011" s="54"/>
      <c r="C1011" s="54"/>
      <c r="D1011" s="54"/>
      <c r="E1011" s="82"/>
      <c r="F1011" s="55"/>
      <c r="G1011" s="25"/>
      <c r="H1011" s="82"/>
      <c r="I1011" s="25"/>
      <c r="J1011" s="82"/>
      <c r="K1011" s="55"/>
      <c r="L1011" s="82"/>
      <c r="M1011" s="82"/>
      <c r="N1011" s="82"/>
      <c r="O1011" s="55"/>
      <c r="P1011" s="55"/>
    </row>
    <row r="1012" spans="1:16" ht="27.75" customHeight="1">
      <c r="A1012" s="41"/>
      <c r="B1012" s="54"/>
      <c r="C1012" s="54"/>
      <c r="D1012" s="54"/>
      <c r="E1012" s="82"/>
      <c r="F1012" s="55"/>
      <c r="G1012" s="25"/>
      <c r="H1012" s="82"/>
      <c r="I1012" s="25"/>
      <c r="J1012" s="82"/>
      <c r="K1012" s="55"/>
      <c r="L1012" s="82"/>
      <c r="M1012" s="82"/>
      <c r="N1012" s="82"/>
      <c r="O1012" s="55"/>
      <c r="P1012" s="55"/>
    </row>
    <row r="1013" spans="1:16" ht="27.75" customHeight="1">
      <c r="A1013" s="41"/>
      <c r="B1013" s="54"/>
      <c r="C1013" s="54"/>
      <c r="D1013" s="54"/>
      <c r="E1013" s="82"/>
      <c r="F1013" s="55"/>
      <c r="G1013" s="25"/>
      <c r="H1013" s="82"/>
      <c r="I1013" s="25"/>
      <c r="J1013" s="82"/>
      <c r="K1013" s="55"/>
      <c r="L1013" s="82"/>
      <c r="M1013" s="82"/>
      <c r="N1013" s="82"/>
      <c r="O1013" s="55"/>
      <c r="P1013" s="55"/>
    </row>
    <row r="1014" spans="1:16" ht="27.75" customHeight="1">
      <c r="A1014" s="41"/>
      <c r="B1014" s="54"/>
      <c r="C1014" s="54"/>
      <c r="D1014" s="54"/>
      <c r="E1014" s="82"/>
      <c r="F1014" s="55"/>
      <c r="G1014" s="25"/>
      <c r="H1014" s="82"/>
      <c r="I1014" s="25"/>
      <c r="J1014" s="82"/>
      <c r="K1014" s="55"/>
      <c r="L1014" s="82"/>
      <c r="M1014" s="82"/>
      <c r="N1014" s="82"/>
      <c r="O1014" s="55"/>
      <c r="P1014" s="55"/>
    </row>
    <row r="1015" spans="1:16" ht="27.75" customHeight="1">
      <c r="A1015" s="41"/>
      <c r="B1015" s="54"/>
      <c r="C1015" s="54"/>
      <c r="D1015" s="54"/>
      <c r="E1015" s="82"/>
      <c r="F1015" s="55"/>
      <c r="G1015" s="25"/>
      <c r="H1015" s="82"/>
      <c r="I1015" s="25"/>
      <c r="J1015" s="82"/>
      <c r="K1015" s="55"/>
      <c r="L1015" s="82"/>
      <c r="M1015" s="82"/>
      <c r="N1015" s="82"/>
      <c r="O1015" s="55"/>
      <c r="P1015" s="55"/>
    </row>
    <row r="1016" spans="1:16" ht="27.75" customHeight="1">
      <c r="A1016" s="41"/>
      <c r="B1016" s="54"/>
      <c r="C1016" s="54"/>
      <c r="D1016" s="54"/>
      <c r="E1016" s="82"/>
      <c r="F1016" s="55"/>
      <c r="G1016" s="25"/>
      <c r="H1016" s="82"/>
      <c r="I1016" s="25"/>
      <c r="J1016" s="82"/>
      <c r="K1016" s="55"/>
      <c r="L1016" s="82"/>
      <c r="M1016" s="82"/>
      <c r="N1016" s="82"/>
      <c r="O1016" s="55"/>
      <c r="P1016" s="55"/>
    </row>
    <row r="1017" spans="1:16" ht="27.75" customHeight="1">
      <c r="A1017" s="41"/>
      <c r="B1017" s="54"/>
      <c r="C1017" s="54"/>
      <c r="D1017" s="54"/>
      <c r="E1017" s="82"/>
      <c r="F1017" s="55"/>
      <c r="G1017" s="25"/>
      <c r="H1017" s="82"/>
      <c r="I1017" s="25"/>
      <c r="J1017" s="82"/>
      <c r="K1017" s="55"/>
      <c r="L1017" s="82"/>
      <c r="M1017" s="82"/>
      <c r="N1017" s="82"/>
      <c r="O1017" s="55"/>
      <c r="P1017" s="55"/>
    </row>
    <row r="1018" spans="1:16" ht="27.75" customHeight="1">
      <c r="A1018" s="41"/>
      <c r="B1018" s="54"/>
      <c r="C1018" s="54"/>
      <c r="D1018" s="54"/>
      <c r="E1018" s="82"/>
      <c r="F1018" s="55"/>
      <c r="G1018" s="25"/>
      <c r="H1018" s="82"/>
      <c r="I1018" s="25"/>
      <c r="J1018" s="82"/>
      <c r="K1018" s="55"/>
      <c r="L1018" s="82"/>
      <c r="M1018" s="82"/>
      <c r="N1018" s="82"/>
      <c r="O1018" s="55"/>
      <c r="P1018" s="55"/>
    </row>
    <row r="1019" spans="1:16" ht="27.75" customHeight="1">
      <c r="A1019" s="41"/>
      <c r="B1019" s="54"/>
      <c r="C1019" s="54"/>
      <c r="D1019" s="54"/>
      <c r="E1019" s="82"/>
      <c r="F1019" s="55"/>
      <c r="G1019" s="25"/>
      <c r="H1019" s="82"/>
      <c r="I1019" s="25"/>
      <c r="J1019" s="82"/>
      <c r="K1019" s="55"/>
      <c r="L1019" s="82"/>
      <c r="M1019" s="82"/>
      <c r="N1019" s="82"/>
      <c r="O1019" s="55"/>
      <c r="P1019" s="55"/>
    </row>
    <row r="1020" spans="1:16" ht="27.75" customHeight="1">
      <c r="A1020" s="41"/>
      <c r="B1020" s="54"/>
      <c r="C1020" s="54"/>
      <c r="D1020" s="54"/>
      <c r="E1020" s="82"/>
      <c r="F1020" s="55"/>
      <c r="G1020" s="25"/>
      <c r="H1020" s="82"/>
      <c r="I1020" s="25"/>
      <c r="J1020" s="82"/>
      <c r="K1020" s="55"/>
      <c r="L1020" s="82"/>
      <c r="M1020" s="82"/>
      <c r="N1020" s="82"/>
      <c r="O1020" s="55"/>
      <c r="P1020" s="55"/>
    </row>
    <row r="1021" spans="1:16" ht="27.75" customHeight="1">
      <c r="A1021" s="41"/>
      <c r="B1021" s="54"/>
      <c r="C1021" s="54"/>
      <c r="D1021" s="54"/>
      <c r="E1021" s="82"/>
      <c r="F1021" s="55"/>
      <c r="G1021" s="25"/>
      <c r="H1021" s="82"/>
      <c r="I1021" s="25"/>
      <c r="J1021" s="82"/>
      <c r="K1021" s="55"/>
      <c r="L1021" s="82"/>
      <c r="M1021" s="82"/>
      <c r="N1021" s="82"/>
      <c r="O1021" s="55"/>
      <c r="P1021" s="55"/>
    </row>
    <row r="1022" spans="1:16" ht="27.75" customHeight="1">
      <c r="A1022" s="41"/>
      <c r="B1022" s="54"/>
      <c r="C1022" s="54"/>
      <c r="D1022" s="54"/>
      <c r="E1022" s="82"/>
      <c r="F1022" s="55"/>
      <c r="G1022" s="25"/>
      <c r="H1022" s="82"/>
      <c r="I1022" s="25"/>
      <c r="J1022" s="82"/>
      <c r="K1022" s="55"/>
      <c r="L1022" s="82"/>
      <c r="M1022" s="82"/>
      <c r="N1022" s="82"/>
      <c r="O1022" s="55"/>
      <c r="P1022" s="55"/>
    </row>
    <row r="1023" spans="1:16" ht="27.75" customHeight="1">
      <c r="A1023" s="41"/>
      <c r="B1023" s="54"/>
      <c r="C1023" s="54"/>
      <c r="D1023" s="54"/>
      <c r="E1023" s="82"/>
      <c r="F1023" s="55"/>
      <c r="G1023" s="25"/>
      <c r="H1023" s="82"/>
      <c r="I1023" s="25"/>
      <c r="J1023" s="82"/>
      <c r="K1023" s="55"/>
      <c r="L1023" s="82"/>
      <c r="M1023" s="82"/>
      <c r="N1023" s="82"/>
      <c r="O1023" s="55"/>
      <c r="P1023" s="55"/>
    </row>
    <row r="1024" spans="1:16" ht="27.75" customHeight="1">
      <c r="A1024" s="41"/>
      <c r="B1024" s="54"/>
      <c r="C1024" s="54"/>
      <c r="D1024" s="54"/>
      <c r="E1024" s="82"/>
      <c r="F1024" s="55"/>
      <c r="G1024" s="25"/>
      <c r="H1024" s="82"/>
      <c r="I1024" s="25"/>
      <c r="J1024" s="82"/>
      <c r="K1024" s="55"/>
      <c r="L1024" s="82"/>
      <c r="M1024" s="82"/>
      <c r="N1024" s="82"/>
      <c r="O1024" s="55"/>
      <c r="P1024" s="55"/>
    </row>
    <row r="1025" spans="1:16" ht="27.75" customHeight="1">
      <c r="A1025" s="41"/>
      <c r="B1025" s="54"/>
      <c r="C1025" s="54"/>
      <c r="D1025" s="54"/>
      <c r="E1025" s="82"/>
      <c r="F1025" s="55"/>
      <c r="G1025" s="25"/>
      <c r="H1025" s="82"/>
      <c r="I1025" s="25"/>
      <c r="J1025" s="82"/>
      <c r="K1025" s="55"/>
      <c r="L1025" s="82"/>
      <c r="M1025" s="82"/>
      <c r="N1025" s="82"/>
      <c r="O1025" s="55"/>
      <c r="P1025" s="55"/>
    </row>
    <row r="1026" spans="1:16" ht="27.75" customHeight="1">
      <c r="A1026" s="41"/>
      <c r="B1026" s="54"/>
      <c r="C1026" s="54"/>
      <c r="D1026" s="54"/>
      <c r="E1026" s="82"/>
      <c r="F1026" s="55"/>
      <c r="G1026" s="25"/>
      <c r="H1026" s="82"/>
      <c r="I1026" s="25"/>
      <c r="J1026" s="82"/>
      <c r="K1026" s="55"/>
      <c r="L1026" s="82"/>
      <c r="M1026" s="82"/>
      <c r="N1026" s="82"/>
      <c r="O1026" s="55"/>
      <c r="P1026" s="55"/>
    </row>
    <row r="1027" spans="1:16" ht="27.75" customHeight="1">
      <c r="A1027" s="41"/>
      <c r="B1027" s="54"/>
      <c r="C1027" s="54"/>
      <c r="D1027" s="54"/>
      <c r="E1027" s="82"/>
      <c r="F1027" s="55"/>
      <c r="G1027" s="25"/>
      <c r="H1027" s="82"/>
      <c r="I1027" s="25"/>
      <c r="J1027" s="82"/>
      <c r="K1027" s="55"/>
      <c r="L1027" s="82"/>
      <c r="M1027" s="82"/>
      <c r="N1027" s="82"/>
      <c r="O1027" s="55"/>
      <c r="P1027" s="55"/>
    </row>
    <row r="1028" spans="1:16" ht="27.75" customHeight="1">
      <c r="A1028" s="41"/>
      <c r="B1028" s="54"/>
      <c r="C1028" s="54"/>
      <c r="D1028" s="54"/>
      <c r="E1028" s="82"/>
      <c r="F1028" s="55"/>
      <c r="G1028" s="25"/>
      <c r="H1028" s="82"/>
      <c r="I1028" s="25"/>
      <c r="J1028" s="82"/>
      <c r="K1028" s="55"/>
      <c r="L1028" s="82"/>
      <c r="M1028" s="82"/>
      <c r="N1028" s="82"/>
      <c r="O1028" s="55"/>
      <c r="P1028" s="55"/>
    </row>
    <row r="1029" spans="1:16" ht="27.75" customHeight="1">
      <c r="A1029" s="41"/>
      <c r="B1029" s="54"/>
      <c r="C1029" s="54"/>
      <c r="D1029" s="54"/>
      <c r="E1029" s="82"/>
      <c r="F1029" s="55"/>
      <c r="G1029" s="25"/>
      <c r="H1029" s="82"/>
      <c r="I1029" s="25"/>
      <c r="J1029" s="82"/>
      <c r="K1029" s="55"/>
      <c r="L1029" s="82"/>
      <c r="M1029" s="82"/>
      <c r="N1029" s="82"/>
      <c r="O1029" s="55"/>
      <c r="P1029" s="55"/>
    </row>
    <row r="1030" spans="1:16" ht="27.75" customHeight="1">
      <c r="A1030" s="41"/>
      <c r="B1030" s="54"/>
      <c r="C1030" s="54"/>
      <c r="D1030" s="54"/>
      <c r="E1030" s="82"/>
      <c r="F1030" s="55"/>
      <c r="G1030" s="25"/>
      <c r="H1030" s="82"/>
      <c r="I1030" s="25"/>
      <c r="J1030" s="82"/>
      <c r="K1030" s="55"/>
      <c r="L1030" s="82"/>
      <c r="M1030" s="82"/>
      <c r="N1030" s="82"/>
      <c r="O1030" s="55"/>
      <c r="P1030" s="55"/>
    </row>
    <row r="1031" spans="1:16" ht="27.75" customHeight="1">
      <c r="A1031" s="41"/>
      <c r="B1031" s="54"/>
      <c r="C1031" s="54"/>
      <c r="D1031" s="54"/>
      <c r="E1031" s="82"/>
      <c r="F1031" s="55"/>
      <c r="G1031" s="25"/>
      <c r="H1031" s="82"/>
      <c r="I1031" s="25"/>
      <c r="J1031" s="82"/>
      <c r="K1031" s="55"/>
      <c r="L1031" s="82"/>
      <c r="M1031" s="82"/>
      <c r="N1031" s="82"/>
      <c r="O1031" s="55"/>
      <c r="P1031" s="55"/>
    </row>
    <row r="1032" spans="1:16" ht="27.75" customHeight="1">
      <c r="A1032" s="41"/>
      <c r="B1032" s="54"/>
      <c r="C1032" s="54"/>
      <c r="D1032" s="54"/>
      <c r="E1032" s="82"/>
      <c r="F1032" s="55"/>
      <c r="G1032" s="25"/>
      <c r="H1032" s="82"/>
      <c r="I1032" s="25"/>
      <c r="J1032" s="82"/>
      <c r="K1032" s="55"/>
      <c r="L1032" s="82"/>
      <c r="M1032" s="82"/>
      <c r="N1032" s="82"/>
      <c r="O1032" s="55"/>
      <c r="P1032" s="55"/>
    </row>
    <row r="1033" spans="1:16" ht="27.75" customHeight="1">
      <c r="A1033" s="41"/>
      <c r="B1033" s="54"/>
      <c r="C1033" s="54"/>
      <c r="D1033" s="54"/>
      <c r="E1033" s="82"/>
      <c r="F1033" s="55"/>
      <c r="G1033" s="25"/>
      <c r="H1033" s="82"/>
      <c r="I1033" s="25"/>
      <c r="J1033" s="82"/>
      <c r="K1033" s="55"/>
      <c r="L1033" s="82"/>
      <c r="M1033" s="82"/>
      <c r="N1033" s="82"/>
      <c r="O1033" s="55"/>
      <c r="P1033" s="55"/>
    </row>
    <row r="1034" spans="1:16" ht="27.75" customHeight="1">
      <c r="A1034" s="41"/>
      <c r="B1034" s="54"/>
      <c r="C1034" s="54"/>
      <c r="D1034" s="54"/>
      <c r="E1034" s="82"/>
      <c r="F1034" s="55"/>
      <c r="G1034" s="25"/>
      <c r="H1034" s="82"/>
      <c r="I1034" s="25"/>
      <c r="J1034" s="82"/>
      <c r="K1034" s="55"/>
      <c r="L1034" s="82"/>
      <c r="M1034" s="82"/>
      <c r="N1034" s="82"/>
      <c r="O1034" s="55"/>
      <c r="P1034" s="55"/>
    </row>
    <row r="1035" spans="1:16" ht="27.75" customHeight="1">
      <c r="A1035" s="41"/>
      <c r="B1035" s="54"/>
      <c r="C1035" s="54"/>
      <c r="D1035" s="54"/>
      <c r="E1035" s="82"/>
      <c r="F1035" s="55"/>
      <c r="G1035" s="25"/>
      <c r="H1035" s="82"/>
      <c r="I1035" s="25"/>
      <c r="J1035" s="82"/>
      <c r="K1035" s="55"/>
      <c r="L1035" s="82"/>
      <c r="M1035" s="82"/>
      <c r="N1035" s="82"/>
      <c r="O1035" s="55"/>
      <c r="P1035" s="55"/>
    </row>
    <row r="1036" spans="1:16" ht="27.75" customHeight="1">
      <c r="A1036" s="41"/>
      <c r="B1036" s="54"/>
      <c r="C1036" s="54"/>
      <c r="D1036" s="54"/>
      <c r="E1036" s="82"/>
      <c r="F1036" s="55"/>
      <c r="G1036" s="25"/>
      <c r="H1036" s="82"/>
      <c r="I1036" s="25"/>
      <c r="J1036" s="82"/>
      <c r="K1036" s="55"/>
      <c r="L1036" s="82"/>
      <c r="M1036" s="82"/>
      <c r="N1036" s="82"/>
      <c r="O1036" s="55"/>
      <c r="P1036" s="55"/>
    </row>
    <row r="1037" spans="1:16" ht="27.75" customHeight="1">
      <c r="A1037" s="41"/>
      <c r="B1037" s="54"/>
      <c r="C1037" s="54"/>
      <c r="D1037" s="54"/>
      <c r="E1037" s="82"/>
      <c r="F1037" s="55"/>
      <c r="G1037" s="25"/>
      <c r="H1037" s="82"/>
      <c r="I1037" s="25"/>
      <c r="J1037" s="82"/>
      <c r="K1037" s="55"/>
      <c r="L1037" s="82"/>
      <c r="M1037" s="82"/>
      <c r="N1037" s="82"/>
      <c r="O1037" s="55"/>
      <c r="P1037" s="55"/>
    </row>
    <row r="1038" spans="1:16" ht="27.75" customHeight="1">
      <c r="A1038" s="41"/>
      <c r="B1038" s="54"/>
      <c r="C1038" s="54"/>
      <c r="D1038" s="54"/>
      <c r="E1038" s="82"/>
      <c r="F1038" s="55"/>
      <c r="G1038" s="25"/>
      <c r="H1038" s="82"/>
      <c r="I1038" s="25"/>
      <c r="J1038" s="82"/>
      <c r="K1038" s="55"/>
      <c r="L1038" s="82"/>
      <c r="M1038" s="82"/>
      <c r="N1038" s="82"/>
      <c r="O1038" s="55"/>
      <c r="P1038" s="55"/>
    </row>
    <row r="1039" spans="1:16" ht="27.75" customHeight="1">
      <c r="A1039" s="41"/>
      <c r="B1039" s="54"/>
      <c r="C1039" s="54"/>
      <c r="D1039" s="54"/>
      <c r="E1039" s="82"/>
      <c r="F1039" s="55"/>
      <c r="G1039" s="25"/>
      <c r="H1039" s="82"/>
      <c r="I1039" s="25"/>
      <c r="J1039" s="82"/>
      <c r="K1039" s="55"/>
      <c r="L1039" s="82"/>
      <c r="M1039" s="82"/>
      <c r="N1039" s="82"/>
      <c r="O1039" s="55"/>
      <c r="P1039" s="55"/>
    </row>
    <row r="1040" spans="1:16" ht="27.75" customHeight="1">
      <c r="A1040" s="41"/>
      <c r="B1040" s="54"/>
      <c r="C1040" s="54"/>
      <c r="D1040" s="54"/>
      <c r="E1040" s="82"/>
      <c r="F1040" s="55"/>
      <c r="G1040" s="25"/>
      <c r="H1040" s="82"/>
      <c r="I1040" s="25"/>
      <c r="J1040" s="82"/>
      <c r="K1040" s="55"/>
      <c r="L1040" s="82"/>
      <c r="M1040" s="82"/>
      <c r="N1040" s="82"/>
      <c r="O1040" s="55"/>
      <c r="P1040" s="55"/>
    </row>
    <row r="1041" spans="1:16" ht="27.75" customHeight="1">
      <c r="A1041" s="41"/>
      <c r="B1041" s="54"/>
      <c r="C1041" s="54"/>
      <c r="D1041" s="54"/>
      <c r="E1041" s="82"/>
      <c r="F1041" s="55"/>
      <c r="G1041" s="25"/>
      <c r="H1041" s="82"/>
      <c r="I1041" s="25"/>
      <c r="J1041" s="82"/>
      <c r="K1041" s="55"/>
      <c r="L1041" s="82"/>
      <c r="M1041" s="82"/>
      <c r="N1041" s="82"/>
      <c r="O1041" s="55"/>
      <c r="P1041" s="55"/>
    </row>
    <row r="1042" spans="1:16" ht="27.75" customHeight="1">
      <c r="A1042" s="41"/>
      <c r="B1042" s="54"/>
      <c r="C1042" s="54"/>
      <c r="D1042" s="54"/>
      <c r="E1042" s="82"/>
      <c r="F1042" s="55"/>
      <c r="G1042" s="25"/>
      <c r="H1042" s="82"/>
      <c r="I1042" s="25"/>
      <c r="J1042" s="82"/>
      <c r="K1042" s="55"/>
      <c r="L1042" s="82"/>
      <c r="M1042" s="82"/>
      <c r="N1042" s="82"/>
      <c r="O1042" s="55"/>
      <c r="P1042" s="55"/>
    </row>
    <row r="1043" spans="1:16" ht="27.75" customHeight="1">
      <c r="A1043" s="41"/>
      <c r="B1043" s="54"/>
      <c r="C1043" s="54"/>
      <c r="D1043" s="54"/>
      <c r="E1043" s="82"/>
      <c r="F1043" s="55"/>
      <c r="G1043" s="25"/>
      <c r="H1043" s="82"/>
      <c r="I1043" s="25"/>
      <c r="J1043" s="82"/>
      <c r="K1043" s="55"/>
      <c r="L1043" s="82"/>
      <c r="M1043" s="82"/>
      <c r="N1043" s="82"/>
      <c r="O1043" s="55"/>
      <c r="P1043" s="55"/>
    </row>
    <row r="1044" spans="1:16" ht="27.75" customHeight="1">
      <c r="A1044" s="41"/>
      <c r="B1044" s="54"/>
      <c r="C1044" s="54"/>
      <c r="D1044" s="54"/>
      <c r="E1044" s="82"/>
      <c r="F1044" s="55"/>
      <c r="G1044" s="25"/>
      <c r="H1044" s="82"/>
      <c r="I1044" s="25"/>
      <c r="J1044" s="82"/>
      <c r="K1044" s="55"/>
      <c r="L1044" s="82"/>
      <c r="M1044" s="82"/>
      <c r="N1044" s="82"/>
      <c r="O1044" s="55"/>
      <c r="P1044" s="55"/>
    </row>
    <row r="1045" spans="1:16" ht="27.75" customHeight="1">
      <c r="A1045" s="41"/>
      <c r="B1045" s="54"/>
      <c r="C1045" s="54"/>
      <c r="D1045" s="54"/>
      <c r="E1045" s="82"/>
      <c r="F1045" s="55"/>
      <c r="G1045" s="25"/>
      <c r="H1045" s="82"/>
      <c r="I1045" s="25"/>
      <c r="J1045" s="82"/>
      <c r="K1045" s="55"/>
      <c r="L1045" s="82"/>
      <c r="M1045" s="82"/>
      <c r="N1045" s="82"/>
      <c r="O1045" s="55"/>
      <c r="P1045" s="55"/>
    </row>
    <row r="1046" spans="1:16" ht="27.75" customHeight="1">
      <c r="A1046" s="41"/>
      <c r="B1046" s="54"/>
      <c r="C1046" s="54"/>
      <c r="D1046" s="54"/>
      <c r="E1046" s="82"/>
      <c r="F1046" s="55"/>
      <c r="G1046" s="25"/>
      <c r="H1046" s="82"/>
      <c r="I1046" s="25"/>
      <c r="J1046" s="82"/>
      <c r="K1046" s="55"/>
      <c r="L1046" s="82"/>
      <c r="M1046" s="82"/>
      <c r="N1046" s="82"/>
      <c r="O1046" s="55"/>
      <c r="P1046" s="55"/>
    </row>
    <row r="1047" spans="1:16" ht="27.75" customHeight="1">
      <c r="A1047" s="41"/>
      <c r="B1047" s="54"/>
      <c r="C1047" s="54"/>
      <c r="D1047" s="54"/>
      <c r="E1047" s="82"/>
      <c r="F1047" s="55"/>
      <c r="G1047" s="25"/>
      <c r="H1047" s="82"/>
      <c r="I1047" s="25"/>
      <c r="J1047" s="82"/>
      <c r="K1047" s="55"/>
      <c r="L1047" s="82"/>
      <c r="M1047" s="82"/>
      <c r="N1047" s="82"/>
      <c r="O1047" s="55"/>
      <c r="P1047" s="55"/>
    </row>
    <row r="1048" spans="1:16" ht="27.75" customHeight="1">
      <c r="A1048" s="41"/>
      <c r="B1048" s="54"/>
      <c r="C1048" s="54"/>
      <c r="D1048" s="54"/>
      <c r="E1048" s="82"/>
      <c r="F1048" s="55"/>
      <c r="G1048" s="25"/>
      <c r="H1048" s="82"/>
      <c r="I1048" s="25"/>
      <c r="J1048" s="82"/>
      <c r="K1048" s="55"/>
      <c r="L1048" s="82"/>
      <c r="M1048" s="82"/>
      <c r="N1048" s="82"/>
      <c r="O1048" s="55"/>
      <c r="P1048" s="55"/>
    </row>
    <row r="1049" spans="1:16" ht="27.75" customHeight="1">
      <c r="A1049" s="41"/>
      <c r="B1049" s="54"/>
      <c r="C1049" s="54"/>
      <c r="D1049" s="54"/>
      <c r="E1049" s="82"/>
      <c r="F1049" s="55"/>
      <c r="G1049" s="25"/>
      <c r="H1049" s="82"/>
      <c r="I1049" s="25"/>
      <c r="J1049" s="82"/>
      <c r="K1049" s="55"/>
      <c r="L1049" s="82"/>
      <c r="M1049" s="82"/>
      <c r="N1049" s="82"/>
      <c r="O1049" s="55"/>
      <c r="P1049" s="55"/>
    </row>
    <row r="1050" spans="1:16" ht="27.75" customHeight="1">
      <c r="A1050" s="41"/>
      <c r="B1050" s="54"/>
      <c r="C1050" s="54"/>
      <c r="D1050" s="54"/>
      <c r="E1050" s="82"/>
      <c r="F1050" s="55"/>
      <c r="G1050" s="25"/>
      <c r="H1050" s="82"/>
      <c r="I1050" s="25"/>
      <c r="J1050" s="82"/>
      <c r="K1050" s="55"/>
      <c r="L1050" s="82"/>
      <c r="M1050" s="82"/>
      <c r="N1050" s="82"/>
      <c r="O1050" s="55"/>
      <c r="P1050" s="55"/>
    </row>
    <row r="1051" spans="1:16" ht="27.75" customHeight="1">
      <c r="A1051" s="41"/>
      <c r="B1051" s="54"/>
      <c r="C1051" s="54"/>
      <c r="D1051" s="54"/>
      <c r="E1051" s="82"/>
      <c r="F1051" s="55"/>
      <c r="G1051" s="25"/>
      <c r="H1051" s="82"/>
      <c r="I1051" s="25"/>
      <c r="J1051" s="82"/>
      <c r="K1051" s="55"/>
      <c r="L1051" s="82"/>
      <c r="M1051" s="82"/>
      <c r="N1051" s="82"/>
      <c r="O1051" s="55"/>
      <c r="P1051" s="55"/>
    </row>
    <row r="1052" spans="1:16" ht="27.75" customHeight="1">
      <c r="A1052" s="41"/>
      <c r="B1052" s="54"/>
      <c r="C1052" s="54"/>
      <c r="D1052" s="54"/>
      <c r="E1052" s="82"/>
      <c r="F1052" s="55"/>
      <c r="G1052" s="25"/>
      <c r="H1052" s="82"/>
      <c r="I1052" s="25"/>
      <c r="J1052" s="82"/>
      <c r="K1052" s="55"/>
      <c r="L1052" s="82"/>
      <c r="M1052" s="82"/>
      <c r="N1052" s="82"/>
      <c r="O1052" s="55"/>
      <c r="P1052" s="55"/>
    </row>
    <row r="1053" spans="1:16" ht="27.75" customHeight="1">
      <c r="A1053" s="41"/>
      <c r="B1053" s="54"/>
      <c r="C1053" s="54"/>
      <c r="D1053" s="54"/>
      <c r="E1053" s="82"/>
      <c r="F1053" s="55"/>
      <c r="G1053" s="25"/>
      <c r="H1053" s="82"/>
      <c r="I1053" s="25"/>
      <c r="J1053" s="82"/>
      <c r="K1053" s="55"/>
      <c r="L1053" s="82"/>
      <c r="M1053" s="82"/>
      <c r="N1053" s="82"/>
      <c r="O1053" s="55"/>
      <c r="P1053" s="55"/>
    </row>
    <row r="1054" spans="1:16" ht="27.75" customHeight="1">
      <c r="A1054" s="41"/>
      <c r="B1054" s="54"/>
      <c r="C1054" s="54"/>
      <c r="D1054" s="54"/>
      <c r="E1054" s="82"/>
      <c r="F1054" s="55"/>
      <c r="G1054" s="25"/>
      <c r="H1054" s="82"/>
      <c r="I1054" s="25"/>
      <c r="J1054" s="82"/>
      <c r="K1054" s="55"/>
      <c r="L1054" s="82"/>
      <c r="M1054" s="82"/>
      <c r="N1054" s="82"/>
      <c r="O1054" s="55"/>
      <c r="P1054" s="55"/>
    </row>
    <row r="1055" spans="1:16" ht="27.75" customHeight="1">
      <c r="A1055" s="41"/>
      <c r="B1055" s="54"/>
      <c r="C1055" s="54"/>
      <c r="D1055" s="54"/>
      <c r="E1055" s="82"/>
      <c r="F1055" s="55"/>
      <c r="G1055" s="25"/>
      <c r="H1055" s="82"/>
      <c r="I1055" s="25"/>
      <c r="J1055" s="82"/>
      <c r="K1055" s="55"/>
      <c r="L1055" s="82"/>
      <c r="M1055" s="82"/>
      <c r="N1055" s="82"/>
      <c r="O1055" s="55"/>
      <c r="P1055" s="55"/>
    </row>
    <row r="1056" spans="1:16" ht="27.75" customHeight="1">
      <c r="A1056" s="41"/>
      <c r="B1056" s="54"/>
      <c r="C1056" s="54"/>
      <c r="D1056" s="54"/>
      <c r="E1056" s="82"/>
      <c r="F1056" s="55"/>
      <c r="G1056" s="25"/>
      <c r="H1056" s="82"/>
      <c r="I1056" s="25"/>
      <c r="J1056" s="82"/>
      <c r="K1056" s="55"/>
      <c r="L1056" s="82"/>
      <c r="M1056" s="82"/>
      <c r="N1056" s="82"/>
      <c r="O1056" s="55"/>
      <c r="P1056" s="55"/>
    </row>
    <row r="1057" spans="1:16" ht="27.75" customHeight="1">
      <c r="A1057" s="41"/>
      <c r="B1057" s="54"/>
      <c r="C1057" s="54"/>
      <c r="D1057" s="54"/>
      <c r="E1057" s="82"/>
      <c r="F1057" s="55"/>
      <c r="G1057" s="25"/>
      <c r="H1057" s="82"/>
      <c r="I1057" s="25"/>
      <c r="J1057" s="82"/>
      <c r="K1057" s="55"/>
      <c r="L1057" s="82"/>
      <c r="M1057" s="82"/>
      <c r="N1057" s="82"/>
      <c r="O1057" s="55"/>
      <c r="P1057" s="55"/>
    </row>
    <row r="1058" spans="1:16" ht="27.75" customHeight="1">
      <c r="A1058" s="41"/>
      <c r="B1058" s="54"/>
      <c r="C1058" s="54"/>
      <c r="D1058" s="54"/>
      <c r="E1058" s="82"/>
      <c r="F1058" s="55"/>
      <c r="G1058" s="25"/>
      <c r="H1058" s="82"/>
      <c r="I1058" s="25"/>
      <c r="J1058" s="82"/>
      <c r="K1058" s="55"/>
      <c r="L1058" s="82"/>
      <c r="M1058" s="82"/>
      <c r="N1058" s="82"/>
      <c r="O1058" s="55"/>
      <c r="P1058" s="55"/>
    </row>
    <row r="1059" spans="1:16" ht="27.75" customHeight="1">
      <c r="A1059" s="41"/>
      <c r="B1059" s="54"/>
      <c r="C1059" s="54"/>
      <c r="D1059" s="54"/>
      <c r="E1059" s="82"/>
      <c r="F1059" s="55"/>
      <c r="G1059" s="25"/>
      <c r="H1059" s="82"/>
      <c r="I1059" s="25"/>
      <c r="J1059" s="82"/>
      <c r="K1059" s="55"/>
      <c r="L1059" s="82"/>
      <c r="M1059" s="82"/>
      <c r="N1059" s="82"/>
      <c r="O1059" s="55"/>
      <c r="P1059" s="55"/>
    </row>
    <row r="1060" spans="1:16" ht="27.75" customHeight="1">
      <c r="A1060" s="41"/>
      <c r="B1060" s="54"/>
      <c r="C1060" s="54"/>
      <c r="D1060" s="54"/>
      <c r="E1060" s="82"/>
      <c r="F1060" s="55"/>
      <c r="G1060" s="25"/>
      <c r="H1060" s="82"/>
      <c r="I1060" s="25"/>
      <c r="J1060" s="82"/>
      <c r="K1060" s="55"/>
      <c r="L1060" s="82"/>
      <c r="M1060" s="82"/>
      <c r="N1060" s="82"/>
      <c r="O1060" s="55"/>
      <c r="P1060" s="55"/>
    </row>
    <row r="1061" spans="1:16" ht="27.75" customHeight="1">
      <c r="A1061" s="41"/>
      <c r="B1061" s="54"/>
      <c r="C1061" s="54"/>
      <c r="D1061" s="54"/>
      <c r="E1061" s="82"/>
      <c r="F1061" s="55"/>
      <c r="G1061" s="25"/>
      <c r="H1061" s="82"/>
      <c r="I1061" s="25"/>
      <c r="J1061" s="82"/>
      <c r="K1061" s="55"/>
      <c r="L1061" s="82"/>
      <c r="M1061" s="82"/>
      <c r="N1061" s="82"/>
      <c r="O1061" s="55"/>
      <c r="P1061" s="55"/>
    </row>
    <row r="1062" spans="1:16" ht="27.75" customHeight="1">
      <c r="A1062" s="41"/>
      <c r="B1062" s="54"/>
      <c r="C1062" s="54"/>
      <c r="D1062" s="54"/>
      <c r="E1062" s="82"/>
      <c r="F1062" s="55"/>
      <c r="G1062" s="25"/>
      <c r="H1062" s="82"/>
      <c r="I1062" s="25"/>
      <c r="J1062" s="82"/>
      <c r="K1062" s="55"/>
      <c r="L1062" s="82"/>
      <c r="M1062" s="82"/>
      <c r="N1062" s="82"/>
      <c r="O1062" s="55"/>
      <c r="P1062" s="55"/>
    </row>
    <row r="1063" spans="1:16" ht="27.75" customHeight="1">
      <c r="A1063" s="41"/>
      <c r="B1063" s="54"/>
      <c r="C1063" s="54"/>
      <c r="D1063" s="54"/>
      <c r="E1063" s="82"/>
      <c r="F1063" s="55"/>
      <c r="G1063" s="25"/>
      <c r="H1063" s="82"/>
      <c r="I1063" s="25"/>
      <c r="J1063" s="82"/>
      <c r="K1063" s="55"/>
      <c r="L1063" s="82"/>
      <c r="M1063" s="82"/>
      <c r="N1063" s="82"/>
      <c r="O1063" s="55"/>
      <c r="P1063" s="55"/>
    </row>
    <row r="1064" spans="1:16" ht="27.75" customHeight="1">
      <c r="A1064" s="41"/>
      <c r="B1064" s="54"/>
      <c r="C1064" s="54"/>
      <c r="D1064" s="54"/>
      <c r="E1064" s="82"/>
      <c r="F1064" s="55"/>
      <c r="G1064" s="25"/>
      <c r="H1064" s="82"/>
      <c r="I1064" s="25"/>
      <c r="J1064" s="82"/>
      <c r="K1064" s="55"/>
      <c r="L1064" s="82"/>
      <c r="M1064" s="82"/>
      <c r="N1064" s="82"/>
      <c r="O1064" s="55"/>
      <c r="P1064" s="55"/>
    </row>
    <row r="1065" spans="1:16" ht="27.75" customHeight="1">
      <c r="A1065" s="41"/>
      <c r="B1065" s="54"/>
      <c r="C1065" s="54"/>
      <c r="D1065" s="54"/>
      <c r="E1065" s="82"/>
      <c r="F1065" s="55"/>
      <c r="G1065" s="25"/>
      <c r="H1065" s="82"/>
      <c r="I1065" s="25"/>
      <c r="J1065" s="82"/>
      <c r="K1065" s="55"/>
      <c r="L1065" s="82"/>
      <c r="M1065" s="82"/>
      <c r="N1065" s="82"/>
      <c r="O1065" s="55"/>
      <c r="P1065" s="55"/>
    </row>
    <row r="1066" spans="1:16" ht="27.75" customHeight="1">
      <c r="A1066" s="41"/>
      <c r="B1066" s="54"/>
      <c r="C1066" s="54"/>
      <c r="D1066" s="54"/>
      <c r="E1066" s="82"/>
      <c r="F1066" s="55"/>
      <c r="G1066" s="25"/>
      <c r="H1066" s="82"/>
      <c r="I1066" s="25"/>
      <c r="J1066" s="82"/>
      <c r="K1066" s="55"/>
      <c r="L1066" s="82"/>
      <c r="M1066" s="82"/>
      <c r="N1066" s="82"/>
      <c r="O1066" s="55"/>
      <c r="P1066" s="55"/>
    </row>
    <row r="1067" spans="1:16" ht="27.75" customHeight="1">
      <c r="A1067" s="41"/>
      <c r="B1067" s="54"/>
      <c r="C1067" s="54"/>
      <c r="D1067" s="54"/>
      <c r="E1067" s="82"/>
      <c r="F1067" s="55"/>
      <c r="G1067" s="25"/>
      <c r="H1067" s="82"/>
      <c r="I1067" s="25"/>
      <c r="J1067" s="82"/>
      <c r="K1067" s="55"/>
      <c r="L1067" s="82"/>
      <c r="M1067" s="82"/>
      <c r="N1067" s="82"/>
      <c r="O1067" s="55"/>
      <c r="P1067" s="55"/>
    </row>
    <row r="1068" spans="1:16" ht="27.75" customHeight="1">
      <c r="A1068" s="41"/>
      <c r="B1068" s="54"/>
      <c r="C1068" s="54"/>
      <c r="D1068" s="54"/>
      <c r="E1068" s="82"/>
      <c r="F1068" s="55"/>
      <c r="G1068" s="25"/>
      <c r="H1068" s="82"/>
      <c r="I1068" s="25"/>
      <c r="J1068" s="82"/>
      <c r="K1068" s="55"/>
      <c r="L1068" s="82"/>
      <c r="M1068" s="82"/>
      <c r="N1068" s="82"/>
      <c r="O1068" s="55"/>
      <c r="P1068" s="55"/>
    </row>
    <row r="1069" spans="1:16" ht="27.75" customHeight="1">
      <c r="A1069" s="41"/>
      <c r="B1069" s="54"/>
      <c r="C1069" s="54"/>
      <c r="D1069" s="54"/>
      <c r="E1069" s="82"/>
      <c r="F1069" s="55"/>
      <c r="G1069" s="25"/>
      <c r="H1069" s="82"/>
      <c r="I1069" s="25"/>
      <c r="J1069" s="82"/>
      <c r="K1069" s="55"/>
      <c r="L1069" s="82"/>
      <c r="M1069" s="82"/>
      <c r="N1069" s="82"/>
      <c r="O1069" s="55"/>
      <c r="P1069" s="55"/>
    </row>
    <row r="1070" spans="1:16" ht="27.75" customHeight="1">
      <c r="A1070" s="41"/>
      <c r="B1070" s="54"/>
      <c r="C1070" s="54"/>
      <c r="D1070" s="54"/>
      <c r="E1070" s="82"/>
      <c r="F1070" s="55"/>
      <c r="G1070" s="25"/>
      <c r="H1070" s="82"/>
      <c r="I1070" s="25"/>
      <c r="J1070" s="82"/>
      <c r="K1070" s="55"/>
      <c r="L1070" s="82"/>
      <c r="M1070" s="82"/>
      <c r="N1070" s="82"/>
      <c r="O1070" s="55"/>
      <c r="P1070" s="55"/>
    </row>
    <row r="1071" spans="1:16" ht="27.75" customHeight="1">
      <c r="A1071" s="41"/>
      <c r="B1071" s="54"/>
      <c r="C1071" s="54"/>
      <c r="D1071" s="54"/>
      <c r="E1071" s="82"/>
      <c r="F1071" s="55"/>
      <c r="G1071" s="25"/>
      <c r="H1071" s="82"/>
      <c r="I1071" s="25"/>
      <c r="J1071" s="82"/>
      <c r="K1071" s="55"/>
      <c r="L1071" s="82"/>
      <c r="M1071" s="82"/>
      <c r="N1071" s="82"/>
      <c r="O1071" s="55"/>
      <c r="P1071" s="55"/>
    </row>
    <row r="1072" spans="1:16" ht="27.75" customHeight="1">
      <c r="A1072" s="41"/>
      <c r="B1072" s="54"/>
      <c r="C1072" s="54"/>
      <c r="D1072" s="54"/>
      <c r="E1072" s="82"/>
      <c r="F1072" s="55"/>
      <c r="G1072" s="25"/>
      <c r="H1072" s="82"/>
      <c r="I1072" s="25"/>
      <c r="J1072" s="82"/>
      <c r="K1072" s="55"/>
      <c r="L1072" s="82"/>
      <c r="M1072" s="82"/>
      <c r="N1072" s="82"/>
      <c r="O1072" s="55"/>
      <c r="P1072" s="55"/>
    </row>
    <row r="1073" spans="1:16" ht="27.75" customHeight="1">
      <c r="A1073" s="41"/>
      <c r="B1073" s="54"/>
      <c r="C1073" s="54"/>
      <c r="D1073" s="54"/>
      <c r="E1073" s="82"/>
      <c r="F1073" s="55"/>
      <c r="G1073" s="25"/>
      <c r="H1073" s="82"/>
      <c r="I1073" s="25"/>
      <c r="J1073" s="82"/>
      <c r="K1073" s="55"/>
      <c r="L1073" s="82"/>
      <c r="M1073" s="82"/>
      <c r="N1073" s="82"/>
      <c r="O1073" s="55"/>
      <c r="P1073" s="55"/>
    </row>
    <row r="1074" spans="1:16" ht="27.75" customHeight="1">
      <c r="A1074" s="41"/>
      <c r="B1074" s="54"/>
      <c r="C1074" s="54"/>
      <c r="D1074" s="54"/>
      <c r="E1074" s="82"/>
      <c r="F1074" s="55"/>
      <c r="G1074" s="25"/>
      <c r="H1074" s="82"/>
      <c r="I1074" s="25"/>
      <c r="J1074" s="82"/>
      <c r="K1074" s="55"/>
      <c r="L1074" s="82"/>
      <c r="M1074" s="82"/>
      <c r="N1074" s="82"/>
      <c r="O1074" s="55"/>
      <c r="P1074" s="55"/>
    </row>
    <row r="1075" spans="1:16" ht="27.75" customHeight="1">
      <c r="A1075" s="41"/>
      <c r="B1075" s="54"/>
      <c r="C1075" s="54"/>
      <c r="D1075" s="54"/>
      <c r="E1075" s="82"/>
      <c r="F1075" s="55"/>
      <c r="G1075" s="25"/>
      <c r="H1075" s="82"/>
      <c r="I1075" s="25"/>
      <c r="J1075" s="82"/>
      <c r="K1075" s="55"/>
      <c r="L1075" s="82"/>
      <c r="M1075" s="82"/>
      <c r="N1075" s="82"/>
      <c r="O1075" s="55"/>
      <c r="P1075" s="55"/>
    </row>
    <row r="1076" spans="1:16" ht="27.75" customHeight="1">
      <c r="A1076" s="41"/>
      <c r="B1076" s="54"/>
      <c r="C1076" s="54"/>
      <c r="D1076" s="54"/>
      <c r="E1076" s="82"/>
      <c r="F1076" s="55"/>
      <c r="G1076" s="25"/>
      <c r="H1076" s="82"/>
      <c r="I1076" s="25"/>
      <c r="J1076" s="82"/>
      <c r="K1076" s="55"/>
      <c r="L1076" s="82"/>
      <c r="M1076" s="82"/>
      <c r="N1076" s="82"/>
      <c r="O1076" s="55"/>
      <c r="P1076" s="55"/>
    </row>
    <row r="1077" spans="1:16" ht="27.75" customHeight="1">
      <c r="A1077" s="41"/>
      <c r="B1077" s="54"/>
      <c r="C1077" s="54"/>
      <c r="D1077" s="54"/>
      <c r="E1077" s="82"/>
      <c r="F1077" s="55"/>
      <c r="G1077" s="25"/>
      <c r="H1077" s="82"/>
      <c r="I1077" s="25"/>
      <c r="J1077" s="82"/>
      <c r="K1077" s="55"/>
      <c r="L1077" s="82"/>
      <c r="M1077" s="82"/>
      <c r="N1077" s="82"/>
      <c r="O1077" s="55"/>
      <c r="P1077" s="55"/>
    </row>
    <row r="1078" spans="1:16" ht="27.75" customHeight="1">
      <c r="A1078" s="41"/>
      <c r="B1078" s="54"/>
      <c r="C1078" s="54"/>
      <c r="D1078" s="54"/>
      <c r="E1078" s="82"/>
      <c r="F1078" s="55"/>
      <c r="G1078" s="25"/>
      <c r="H1078" s="82"/>
      <c r="I1078" s="25"/>
      <c r="J1078" s="82"/>
      <c r="K1078" s="55"/>
      <c r="L1078" s="82"/>
      <c r="M1078" s="82"/>
      <c r="N1078" s="82"/>
      <c r="O1078" s="55"/>
      <c r="P1078" s="55"/>
    </row>
    <row r="1079" spans="1:16" ht="27.75" customHeight="1">
      <c r="A1079" s="41"/>
      <c r="B1079" s="54"/>
      <c r="C1079" s="54"/>
      <c r="D1079" s="54"/>
      <c r="E1079" s="82"/>
      <c r="F1079" s="55"/>
      <c r="G1079" s="25"/>
      <c r="H1079" s="82"/>
      <c r="I1079" s="25"/>
      <c r="J1079" s="82"/>
      <c r="K1079" s="55"/>
      <c r="L1079" s="82"/>
      <c r="M1079" s="82"/>
      <c r="N1079" s="82"/>
      <c r="O1079" s="55"/>
      <c r="P1079" s="55"/>
    </row>
    <row r="1080" spans="1:16" ht="27.75" customHeight="1">
      <c r="A1080" s="41"/>
      <c r="B1080" s="54"/>
      <c r="C1080" s="54"/>
      <c r="D1080" s="54"/>
      <c r="E1080" s="82"/>
      <c r="F1080" s="55"/>
      <c r="G1080" s="25"/>
      <c r="H1080" s="82"/>
      <c r="I1080" s="25"/>
      <c r="J1080" s="82"/>
      <c r="K1080" s="55"/>
      <c r="L1080" s="82"/>
      <c r="M1080" s="82"/>
      <c r="N1080" s="82"/>
      <c r="O1080" s="55"/>
      <c r="P1080" s="55"/>
    </row>
    <row r="1081" spans="1:16" ht="27.75" customHeight="1">
      <c r="A1081" s="41"/>
      <c r="B1081" s="54"/>
      <c r="C1081" s="54"/>
      <c r="D1081" s="54"/>
      <c r="E1081" s="82"/>
      <c r="F1081" s="55"/>
      <c r="G1081" s="25"/>
      <c r="H1081" s="82"/>
      <c r="I1081" s="25"/>
      <c r="J1081" s="82"/>
      <c r="K1081" s="55"/>
      <c r="L1081" s="82"/>
      <c r="M1081" s="82"/>
      <c r="N1081" s="82"/>
      <c r="O1081" s="55"/>
      <c r="P1081" s="55"/>
    </row>
    <row r="1082" spans="1:16" ht="27.75" customHeight="1">
      <c r="A1082" s="41"/>
      <c r="B1082" s="54"/>
      <c r="C1082" s="54"/>
      <c r="D1082" s="54"/>
      <c r="E1082" s="82"/>
      <c r="F1082" s="55"/>
      <c r="G1082" s="25"/>
      <c r="H1082" s="82"/>
      <c r="I1082" s="25"/>
      <c r="J1082" s="82"/>
      <c r="K1082" s="55"/>
      <c r="L1082" s="82"/>
      <c r="M1082" s="82"/>
      <c r="N1082" s="82"/>
      <c r="O1082" s="55"/>
      <c r="P1082" s="55"/>
    </row>
    <row r="1083" spans="1:16" ht="27.75" customHeight="1">
      <c r="A1083" s="41"/>
      <c r="B1083" s="54"/>
      <c r="C1083" s="54"/>
      <c r="D1083" s="54"/>
      <c r="E1083" s="82"/>
      <c r="F1083" s="55"/>
      <c r="G1083" s="25"/>
      <c r="H1083" s="82"/>
      <c r="I1083" s="25"/>
      <c r="J1083" s="82"/>
      <c r="K1083" s="55"/>
      <c r="L1083" s="82"/>
      <c r="M1083" s="82"/>
      <c r="N1083" s="82"/>
      <c r="O1083" s="55"/>
      <c r="P1083" s="55"/>
    </row>
    <row r="1084" spans="1:16" ht="27.75" customHeight="1">
      <c r="A1084" s="41"/>
      <c r="B1084" s="54"/>
      <c r="C1084" s="54"/>
      <c r="D1084" s="54"/>
      <c r="E1084" s="82"/>
      <c r="F1084" s="55"/>
      <c r="G1084" s="25"/>
      <c r="H1084" s="82"/>
      <c r="I1084" s="25"/>
      <c r="J1084" s="82"/>
      <c r="K1084" s="55"/>
      <c r="L1084" s="82"/>
      <c r="M1084" s="82"/>
      <c r="N1084" s="82"/>
      <c r="O1084" s="55"/>
      <c r="P1084" s="55"/>
    </row>
    <row r="1085" spans="1:16" ht="27.75" customHeight="1">
      <c r="A1085" s="41"/>
      <c r="B1085" s="54"/>
      <c r="C1085" s="54"/>
      <c r="D1085" s="54"/>
      <c r="E1085" s="82"/>
      <c r="F1085" s="55"/>
      <c r="G1085" s="25"/>
      <c r="H1085" s="82"/>
      <c r="I1085" s="25"/>
      <c r="J1085" s="82"/>
      <c r="K1085" s="55"/>
      <c r="L1085" s="82"/>
      <c r="M1085" s="82"/>
      <c r="N1085" s="82"/>
      <c r="O1085" s="55"/>
      <c r="P1085" s="55"/>
    </row>
    <row r="1086" spans="1:16" ht="27.75" customHeight="1">
      <c r="A1086" s="41"/>
      <c r="B1086" s="54"/>
      <c r="C1086" s="54"/>
      <c r="D1086" s="54"/>
      <c r="E1086" s="82"/>
      <c r="F1086" s="55"/>
      <c r="G1086" s="25"/>
      <c r="H1086" s="82"/>
      <c r="I1086" s="25"/>
      <c r="J1086" s="82"/>
      <c r="K1086" s="55"/>
      <c r="L1086" s="82"/>
      <c r="M1086" s="82"/>
      <c r="N1086" s="82"/>
      <c r="O1086" s="55"/>
      <c r="P1086" s="55"/>
    </row>
    <row r="1087" spans="1:16" ht="27.75" customHeight="1">
      <c r="A1087" s="41"/>
      <c r="B1087" s="54"/>
      <c r="C1087" s="54"/>
      <c r="D1087" s="54"/>
      <c r="E1087" s="82"/>
      <c r="F1087" s="55"/>
      <c r="G1087" s="25"/>
      <c r="H1087" s="82"/>
      <c r="I1087" s="25"/>
      <c r="J1087" s="82"/>
      <c r="K1087" s="55"/>
      <c r="L1087" s="82"/>
      <c r="M1087" s="82"/>
      <c r="N1087" s="82"/>
      <c r="O1087" s="55"/>
      <c r="P1087" s="55"/>
    </row>
    <row r="1088" spans="1:16" ht="27.75" customHeight="1">
      <c r="A1088" s="41"/>
      <c r="B1088" s="54"/>
      <c r="C1088" s="54"/>
      <c r="D1088" s="54"/>
      <c r="E1088" s="82"/>
      <c r="F1088" s="55"/>
      <c r="G1088" s="25"/>
      <c r="H1088" s="82"/>
      <c r="I1088" s="25"/>
      <c r="J1088" s="82"/>
      <c r="K1088" s="55"/>
      <c r="L1088" s="82"/>
      <c r="M1088" s="82"/>
      <c r="N1088" s="82"/>
      <c r="O1088" s="55"/>
      <c r="P1088" s="55"/>
    </row>
    <row r="1089" spans="1:16" ht="27.75" customHeight="1">
      <c r="A1089" s="41"/>
      <c r="B1089" s="54"/>
      <c r="C1089" s="54"/>
      <c r="D1089" s="54"/>
      <c r="E1089" s="82"/>
      <c r="F1089" s="55"/>
      <c r="G1089" s="25"/>
      <c r="H1089" s="82"/>
      <c r="I1089" s="25"/>
      <c r="J1089" s="82"/>
      <c r="K1089" s="55"/>
      <c r="L1089" s="82"/>
      <c r="M1089" s="82"/>
      <c r="N1089" s="82"/>
      <c r="O1089" s="55"/>
      <c r="P1089" s="55"/>
    </row>
    <row r="1090" spans="1:16" ht="27.75" customHeight="1">
      <c r="A1090" s="41"/>
      <c r="B1090" s="54"/>
      <c r="C1090" s="54"/>
      <c r="D1090" s="54"/>
      <c r="E1090" s="82"/>
      <c r="F1090" s="55"/>
      <c r="G1090" s="25"/>
      <c r="H1090" s="82"/>
      <c r="I1090" s="25"/>
      <c r="J1090" s="82"/>
      <c r="K1090" s="55"/>
      <c r="L1090" s="82"/>
      <c r="M1090" s="82"/>
      <c r="N1090" s="82"/>
      <c r="O1090" s="55"/>
      <c r="P1090" s="55"/>
    </row>
    <row r="1091" spans="1:16" ht="27.75" customHeight="1">
      <c r="A1091" s="41"/>
      <c r="B1091" s="54"/>
      <c r="C1091" s="54"/>
      <c r="D1091" s="54"/>
      <c r="E1091" s="82"/>
      <c r="F1091" s="55"/>
      <c r="G1091" s="25"/>
      <c r="H1091" s="82"/>
      <c r="I1091" s="25"/>
      <c r="J1091" s="82"/>
      <c r="K1091" s="55"/>
      <c r="L1091" s="82"/>
      <c r="M1091" s="82"/>
      <c r="N1091" s="82"/>
      <c r="O1091" s="55"/>
      <c r="P1091" s="55"/>
    </row>
  </sheetData>
  <conditionalFormatting sqref="B3 B5 B7:B19 B21 B47:B443">
    <cfRule type="expression" dxfId="55" priority="4">
      <formula>AU3="TERMINADO BILATERAL"</formula>
    </cfRule>
  </conditionalFormatting>
  <conditionalFormatting sqref="B47:B443 B3 B5 B7:B19 B21">
    <cfRule type="expression" dxfId="54" priority="3">
      <formula>AU3="LIQUIDADO"</formula>
    </cfRule>
  </conditionalFormatting>
  <conditionalFormatting sqref="B193:B443">
    <cfRule type="expression" dxfId="53" priority="5">
      <formula>AV193="TERMINADO BILATERAL"</formula>
    </cfRule>
    <cfRule type="expression" dxfId="52" priority="6">
      <formula>AV193="LIQUIDADO"</formula>
    </cfRule>
  </conditionalFormatting>
  <conditionalFormatting sqref="B253:B266 B269:B443">
    <cfRule type="expression" dxfId="51" priority="7">
      <formula>AS253="TERMINADO BILATERAL"</formula>
    </cfRule>
    <cfRule type="expression" dxfId="50" priority="8">
      <formula>AS253="LIQUIDADO"</formula>
    </cfRule>
  </conditionalFormatting>
  <conditionalFormatting sqref="B370 B432:B512">
    <cfRule type="expression" dxfId="49" priority="1">
      <formula>AR370="TERMINADO BILATERAL"</formula>
    </cfRule>
    <cfRule type="expression" dxfId="48" priority="2">
      <formula>AR370="LIQUIDADO"</formula>
    </cfRule>
  </conditionalFormatting>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'Lista de Valores 1'!$A$1:$A$7</xm:f>
          </x14:formula1>
          <xm:sqref>A2:A514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heetViews>
  <sheetFormatPr baseColWidth="10" defaultColWidth="14.42578125" defaultRowHeight="15" customHeight="1"/>
  <cols>
    <col min="1" max="1" width="22.85546875" customWidth="1"/>
    <col min="2" max="2" width="10.7109375" customWidth="1"/>
    <col min="3" max="3" width="13" customWidth="1"/>
    <col min="4" max="4" width="10.7109375" customWidth="1"/>
    <col min="5" max="5" width="17.7109375" customWidth="1"/>
    <col min="6" max="26" width="10.7109375" customWidth="1"/>
  </cols>
  <sheetData>
    <row r="1" spans="1:5">
      <c r="A1" s="52" t="s">
        <v>1682</v>
      </c>
      <c r="C1" s="32" t="s">
        <v>4</v>
      </c>
      <c r="E1" s="32" t="s">
        <v>21</v>
      </c>
    </row>
    <row r="2" spans="1:5">
      <c r="A2" s="52" t="s">
        <v>1258</v>
      </c>
      <c r="C2" s="32" t="s">
        <v>1683</v>
      </c>
      <c r="E2" s="32" t="s">
        <v>592</v>
      </c>
    </row>
    <row r="3" spans="1:5">
      <c r="A3" s="52" t="s">
        <v>1260</v>
      </c>
      <c r="C3" s="32" t="s">
        <v>1684</v>
      </c>
      <c r="E3" s="32" t="s">
        <v>42</v>
      </c>
    </row>
    <row r="4" spans="1:5">
      <c r="A4" s="52" t="s">
        <v>1264</v>
      </c>
    </row>
    <row r="5" spans="1:5">
      <c r="A5" s="52" t="s">
        <v>1263</v>
      </c>
    </row>
    <row r="6" spans="1:5">
      <c r="A6" s="52" t="s">
        <v>1265</v>
      </c>
    </row>
    <row r="7" spans="1:5">
      <c r="A7" s="32" t="s">
        <v>1685</v>
      </c>
    </row>
    <row r="8" spans="1:5">
      <c r="A8" s="32" t="s">
        <v>1686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1209"/>
  <sheetViews>
    <sheetView workbookViewId="0"/>
  </sheetViews>
  <sheetFormatPr baseColWidth="10" defaultColWidth="14.42578125" defaultRowHeight="15" customHeight="1"/>
  <cols>
    <col min="1" max="1" width="29.28515625"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12">
      <c r="A1" s="83" t="s">
        <v>1687</v>
      </c>
      <c r="B1" s="83" t="s">
        <v>1688</v>
      </c>
      <c r="C1" s="84"/>
      <c r="D1" s="52" t="s">
        <v>1689</v>
      </c>
      <c r="E1" s="85" t="s">
        <v>1690</v>
      </c>
      <c r="F1" s="86" t="s">
        <v>1691</v>
      </c>
      <c r="G1" s="87" t="s">
        <v>1692</v>
      </c>
      <c r="H1" s="88" t="s">
        <v>1693</v>
      </c>
      <c r="I1" s="89" t="s">
        <v>1694</v>
      </c>
      <c r="K1" s="90" t="s">
        <v>1695</v>
      </c>
      <c r="L1" s="90" t="s">
        <v>1696</v>
      </c>
    </row>
    <row r="2" spans="1:12">
      <c r="A2" s="91" t="s">
        <v>1015</v>
      </c>
      <c r="B2" s="92" t="s">
        <v>1690</v>
      </c>
      <c r="C2" s="84"/>
      <c r="D2" s="52" t="s">
        <v>129</v>
      </c>
      <c r="E2" s="91" t="s">
        <v>1697</v>
      </c>
      <c r="F2" s="93" t="s">
        <v>1691</v>
      </c>
      <c r="G2" s="94" t="s">
        <v>1692</v>
      </c>
      <c r="H2" s="95" t="s">
        <v>1693</v>
      </c>
      <c r="I2" s="96" t="s">
        <v>1185</v>
      </c>
      <c r="K2" s="97" t="s">
        <v>1698</v>
      </c>
      <c r="L2" s="98" t="s">
        <v>1699</v>
      </c>
    </row>
    <row r="3" spans="1:12">
      <c r="A3" s="91" t="s">
        <v>967</v>
      </c>
      <c r="B3" s="92" t="str">
        <f t="shared" ref="B3:B5" si="0">B2</f>
        <v>Contratación Directa</v>
      </c>
      <c r="C3" s="84"/>
      <c r="D3" s="52" t="s">
        <v>1700</v>
      </c>
      <c r="E3" s="99" t="s">
        <v>1015</v>
      </c>
      <c r="F3" s="100"/>
      <c r="G3" s="100"/>
      <c r="H3" s="100"/>
      <c r="I3" s="101" t="s">
        <v>790</v>
      </c>
      <c r="K3" s="97" t="s">
        <v>633</v>
      </c>
      <c r="L3" s="98" t="s">
        <v>1701</v>
      </c>
    </row>
    <row r="4" spans="1:12">
      <c r="A4" s="91" t="s">
        <v>40</v>
      </c>
      <c r="B4" s="92" t="str">
        <f t="shared" si="0"/>
        <v>Contratación Directa</v>
      </c>
      <c r="C4" s="84"/>
      <c r="D4" s="52" t="s">
        <v>45</v>
      </c>
      <c r="E4" s="99" t="s">
        <v>967</v>
      </c>
      <c r="F4" s="100"/>
      <c r="G4" s="100"/>
      <c r="H4" s="100"/>
      <c r="I4" s="101" t="s">
        <v>1702</v>
      </c>
      <c r="K4" s="97" t="s">
        <v>106</v>
      </c>
      <c r="L4" s="98" t="s">
        <v>1703</v>
      </c>
    </row>
    <row r="5" spans="1:12">
      <c r="A5" s="91" t="s">
        <v>247</v>
      </c>
      <c r="B5" s="92" t="str">
        <f t="shared" si="0"/>
        <v>Contratación Directa</v>
      </c>
      <c r="C5" s="84"/>
      <c r="D5" s="52" t="s">
        <v>1704</v>
      </c>
      <c r="E5" s="99" t="s">
        <v>40</v>
      </c>
      <c r="F5" s="100"/>
      <c r="G5" s="100"/>
      <c r="H5" s="100"/>
      <c r="I5" s="101" t="s">
        <v>952</v>
      </c>
      <c r="K5" s="97" t="s">
        <v>505</v>
      </c>
      <c r="L5" s="98" t="s">
        <v>1701</v>
      </c>
    </row>
    <row r="6" spans="1:12" ht="29.25">
      <c r="A6" s="102" t="s">
        <v>1705</v>
      </c>
      <c r="B6" s="92" t="s">
        <v>1706</v>
      </c>
      <c r="C6" s="84"/>
      <c r="E6" s="99"/>
      <c r="F6" s="100"/>
      <c r="G6" s="100"/>
      <c r="H6" s="100"/>
      <c r="I6" s="100"/>
      <c r="K6" s="97" t="s">
        <v>99</v>
      </c>
      <c r="L6" s="98" t="s">
        <v>1707</v>
      </c>
    </row>
    <row r="7" spans="1:12">
      <c r="A7" s="91" t="s">
        <v>1708</v>
      </c>
      <c r="B7" s="92" t="str">
        <f>B5</f>
        <v>Contratación Directa</v>
      </c>
      <c r="C7" s="84"/>
      <c r="E7" s="99" t="s">
        <v>247</v>
      </c>
      <c r="F7" s="100"/>
      <c r="G7" s="100"/>
      <c r="H7" s="100"/>
      <c r="I7" s="100"/>
      <c r="K7" s="97" t="s">
        <v>644</v>
      </c>
      <c r="L7" s="98" t="s">
        <v>1709</v>
      </c>
    </row>
    <row r="8" spans="1:12">
      <c r="A8" s="91" t="s">
        <v>1697</v>
      </c>
      <c r="B8" s="92" t="str">
        <f t="shared" ref="B8:B9" si="1">B7</f>
        <v>Contratación Directa</v>
      </c>
      <c r="C8" s="84"/>
      <c r="E8" s="99" t="s">
        <v>1708</v>
      </c>
      <c r="F8" s="100"/>
      <c r="G8" s="100"/>
      <c r="H8" s="100"/>
      <c r="I8" s="100"/>
      <c r="K8" s="97" t="s">
        <v>94</v>
      </c>
      <c r="L8" s="98" t="s">
        <v>1709</v>
      </c>
    </row>
    <row r="9" spans="1:12">
      <c r="A9" s="91" t="s">
        <v>591</v>
      </c>
      <c r="B9" s="92" t="str">
        <f t="shared" si="1"/>
        <v>Contratación Directa</v>
      </c>
      <c r="C9" s="84"/>
      <c r="E9" s="103"/>
      <c r="F9" s="100"/>
      <c r="G9" s="100"/>
      <c r="H9" s="100"/>
      <c r="I9" s="100"/>
      <c r="K9" s="97" t="s">
        <v>122</v>
      </c>
      <c r="L9" s="98" t="s">
        <v>1709</v>
      </c>
    </row>
    <row r="10" spans="1:12">
      <c r="A10" s="91"/>
      <c r="B10" s="104"/>
      <c r="C10" s="84"/>
      <c r="E10" s="103"/>
      <c r="F10" s="100"/>
      <c r="G10" s="100"/>
      <c r="H10" s="100"/>
      <c r="I10" s="100"/>
      <c r="K10" s="97" t="s">
        <v>475</v>
      </c>
      <c r="L10" s="98" t="s">
        <v>1707</v>
      </c>
    </row>
    <row r="11" spans="1:12">
      <c r="A11" s="105" t="s">
        <v>1710</v>
      </c>
      <c r="B11" s="86" t="s">
        <v>1691</v>
      </c>
      <c r="C11" s="84"/>
      <c r="K11" s="97" t="s">
        <v>157</v>
      </c>
      <c r="L11" s="98" t="s">
        <v>1711</v>
      </c>
    </row>
    <row r="12" spans="1:12">
      <c r="A12" s="106" t="s">
        <v>195</v>
      </c>
      <c r="B12" s="87" t="s">
        <v>1712</v>
      </c>
      <c r="C12" s="84"/>
      <c r="K12" s="97" t="s">
        <v>1713</v>
      </c>
      <c r="L12" s="98" t="s">
        <v>1714</v>
      </c>
    </row>
    <row r="13" spans="1:12">
      <c r="A13" s="106" t="s">
        <v>1715</v>
      </c>
      <c r="B13" s="87" t="s">
        <v>1692</v>
      </c>
      <c r="C13" s="84"/>
      <c r="K13" s="97" t="s">
        <v>409</v>
      </c>
      <c r="L13" s="98" t="s">
        <v>1701</v>
      </c>
    </row>
    <row r="14" spans="1:12">
      <c r="A14" s="91" t="s">
        <v>597</v>
      </c>
      <c r="B14" s="88" t="s">
        <v>1693</v>
      </c>
      <c r="C14" s="84"/>
      <c r="K14" s="97" t="s">
        <v>302</v>
      </c>
      <c r="L14" s="98" t="s">
        <v>1707</v>
      </c>
    </row>
    <row r="15" spans="1:12">
      <c r="A15" s="96" t="s">
        <v>1185</v>
      </c>
      <c r="B15" s="107" t="s">
        <v>1694</v>
      </c>
      <c r="C15" s="84"/>
      <c r="K15" s="97" t="s">
        <v>510</v>
      </c>
      <c r="L15" s="98" t="s">
        <v>1707</v>
      </c>
    </row>
    <row r="16" spans="1:12">
      <c r="A16" s="96" t="s">
        <v>790</v>
      </c>
      <c r="B16" s="108" t="str">
        <f t="shared" ref="B16:B17" si="2">B15</f>
        <v>Selección Abreviada</v>
      </c>
      <c r="C16" s="84"/>
      <c r="K16" s="97" t="s">
        <v>50</v>
      </c>
      <c r="L16" s="98" t="s">
        <v>1699</v>
      </c>
    </row>
    <row r="17" spans="1:12">
      <c r="A17" s="96" t="s">
        <v>1702</v>
      </c>
      <c r="B17" s="108" t="str">
        <f t="shared" si="2"/>
        <v>Selección Abreviada</v>
      </c>
      <c r="C17" s="84"/>
      <c r="K17" s="97" t="s">
        <v>185</v>
      </c>
      <c r="L17" s="98" t="s">
        <v>1707</v>
      </c>
    </row>
    <row r="18" spans="1:12">
      <c r="A18" s="96"/>
      <c r="B18" s="108"/>
      <c r="C18" s="84"/>
      <c r="K18" s="97" t="s">
        <v>1716</v>
      </c>
      <c r="L18" s="98" t="s">
        <v>1701</v>
      </c>
    </row>
    <row r="19" spans="1:12">
      <c r="A19" s="96" t="s">
        <v>952</v>
      </c>
      <c r="B19" s="104" t="str">
        <f>B17</f>
        <v>Selección Abreviada</v>
      </c>
      <c r="C19" s="84"/>
      <c r="K19" s="97" t="s">
        <v>404</v>
      </c>
      <c r="L19" s="98" t="s">
        <v>1707</v>
      </c>
    </row>
    <row r="20" spans="1:12">
      <c r="A20" s="109"/>
      <c r="B20" s="110"/>
      <c r="C20" s="84"/>
      <c r="K20" s="97" t="s">
        <v>796</v>
      </c>
      <c r="L20" s="98" t="s">
        <v>1707</v>
      </c>
    </row>
    <row r="21" spans="1:12">
      <c r="A21" s="109" t="s">
        <v>1717</v>
      </c>
      <c r="B21" s="111" t="s">
        <v>1718</v>
      </c>
      <c r="C21" s="84"/>
      <c r="K21" s="97" t="s">
        <v>1719</v>
      </c>
      <c r="L21" s="98" t="s">
        <v>1714</v>
      </c>
    </row>
    <row r="22" spans="1:12">
      <c r="A22" s="112" t="s">
        <v>1720</v>
      </c>
      <c r="B22" s="113" t="s">
        <v>1718</v>
      </c>
      <c r="C22" s="84"/>
      <c r="K22" s="97" t="s">
        <v>1721</v>
      </c>
      <c r="L22" s="98" t="s">
        <v>1701</v>
      </c>
    </row>
    <row r="23" spans="1:12">
      <c r="A23" s="109" t="s">
        <v>1722</v>
      </c>
      <c r="B23" s="108" t="str">
        <f>B21</f>
        <v>Otro tipo de contratos</v>
      </c>
      <c r="C23" s="84"/>
      <c r="K23" s="97" t="s">
        <v>1723</v>
      </c>
      <c r="L23" s="98" t="s">
        <v>1703</v>
      </c>
    </row>
    <row r="24" spans="1:12" ht="15" customHeight="1">
      <c r="A24" s="109" t="s">
        <v>1724</v>
      </c>
      <c r="B24" s="104" t="str">
        <f>B23</f>
        <v>Otro tipo de contratos</v>
      </c>
      <c r="C24" s="84"/>
      <c r="K24" s="97" t="s">
        <v>169</v>
      </c>
      <c r="L24" s="98" t="s">
        <v>1711</v>
      </c>
    </row>
    <row r="25" spans="1:12" ht="15" customHeight="1">
      <c r="C25" s="84"/>
      <c r="K25" s="97" t="s">
        <v>1725</v>
      </c>
      <c r="L25" s="98" t="s">
        <v>1707</v>
      </c>
    </row>
    <row r="26" spans="1:12" ht="15" customHeight="1">
      <c r="C26" s="84"/>
      <c r="K26" s="97" t="s">
        <v>535</v>
      </c>
      <c r="L26" s="98" t="s">
        <v>1701</v>
      </c>
    </row>
    <row r="27" spans="1:12" ht="15" customHeight="1">
      <c r="C27" s="84"/>
      <c r="K27" s="97" t="s">
        <v>144</v>
      </c>
      <c r="L27" s="98" t="s">
        <v>1711</v>
      </c>
    </row>
    <row r="28" spans="1:12" ht="15.75" customHeight="1">
      <c r="C28" s="84"/>
      <c r="K28" s="97" t="s">
        <v>196</v>
      </c>
      <c r="L28" s="98" t="s">
        <v>1709</v>
      </c>
    </row>
    <row r="29" spans="1:12" ht="15.75" customHeight="1">
      <c r="C29" s="84"/>
      <c r="K29" s="97" t="s">
        <v>314</v>
      </c>
      <c r="L29" s="98" t="s">
        <v>1701</v>
      </c>
    </row>
    <row r="30" spans="1:12" ht="15.75" customHeight="1">
      <c r="F30" s="84"/>
      <c r="H30" s="84"/>
      <c r="J30" s="84"/>
      <c r="K30" s="97" t="s">
        <v>248</v>
      </c>
      <c r="L30" s="98" t="s">
        <v>1714</v>
      </c>
    </row>
    <row r="31" spans="1:12" ht="15.75" customHeight="1">
      <c r="D31" s="84"/>
      <c r="F31" s="84"/>
      <c r="H31" s="84"/>
      <c r="J31" s="84"/>
      <c r="K31" s="97" t="s">
        <v>41</v>
      </c>
      <c r="L31" s="98" t="s">
        <v>1711</v>
      </c>
    </row>
    <row r="32" spans="1:12" ht="15.75" customHeight="1">
      <c r="D32" s="84"/>
      <c r="F32" s="84"/>
      <c r="H32" s="84"/>
      <c r="J32" s="84"/>
      <c r="K32" s="97" t="s">
        <v>291</v>
      </c>
      <c r="L32" s="98" t="s">
        <v>1703</v>
      </c>
    </row>
    <row r="33" spans="3:12" ht="15.75" customHeight="1">
      <c r="C33" s="84"/>
      <c r="D33" s="84"/>
      <c r="K33" s="97" t="s">
        <v>670</v>
      </c>
      <c r="L33" s="98" t="s">
        <v>1701</v>
      </c>
    </row>
    <row r="34" spans="3:12" ht="15.75" customHeight="1">
      <c r="C34" s="84"/>
      <c r="D34" s="84"/>
      <c r="K34" s="97" t="s">
        <v>329</v>
      </c>
      <c r="L34" s="98" t="s">
        <v>1709</v>
      </c>
    </row>
    <row r="35" spans="3:12" ht="15.75" customHeight="1">
      <c r="C35" s="84"/>
      <c r="K35" s="97" t="s">
        <v>652</v>
      </c>
      <c r="L35" s="98" t="s">
        <v>1707</v>
      </c>
    </row>
    <row r="36" spans="3:12" ht="15.75" customHeight="1">
      <c r="C36" s="84"/>
      <c r="K36" s="97" t="s">
        <v>210</v>
      </c>
      <c r="L36" s="98" t="s">
        <v>1701</v>
      </c>
    </row>
    <row r="37" spans="3:12" ht="15.75" customHeight="1">
      <c r="C37" s="84"/>
      <c r="K37" s="97" t="s">
        <v>1726</v>
      </c>
      <c r="L37" s="98" t="s">
        <v>1703</v>
      </c>
    </row>
    <row r="38" spans="3:12" ht="15.75" customHeight="1">
      <c r="C38" s="84"/>
      <c r="K38" s="97" t="s">
        <v>342</v>
      </c>
      <c r="L38" s="98" t="s">
        <v>1727</v>
      </c>
    </row>
    <row r="39" spans="3:12" ht="15.75" customHeight="1">
      <c r="C39" s="84"/>
      <c r="K39" s="97" t="s">
        <v>791</v>
      </c>
      <c r="L39" s="98" t="s">
        <v>1701</v>
      </c>
    </row>
    <row r="40" spans="3:12" ht="15.75" customHeight="1">
      <c r="C40" s="84"/>
      <c r="K40" s="97" t="s">
        <v>149</v>
      </c>
      <c r="L40" s="98" t="s">
        <v>1728</v>
      </c>
    </row>
    <row r="41" spans="3:12" ht="15.75" customHeight="1">
      <c r="C41" s="84"/>
      <c r="K41" s="97" t="s">
        <v>62</v>
      </c>
      <c r="L41" s="98" t="s">
        <v>1701</v>
      </c>
    </row>
    <row r="42" spans="3:12" ht="15.75" customHeight="1">
      <c r="C42" s="84"/>
      <c r="K42" s="97" t="s">
        <v>1729</v>
      </c>
      <c r="L42" s="98" t="s">
        <v>1701</v>
      </c>
    </row>
    <row r="43" spans="3:12" ht="15.75" customHeight="1">
      <c r="C43" s="84"/>
      <c r="K43" s="97" t="s">
        <v>1730</v>
      </c>
      <c r="L43" s="98" t="s">
        <v>1707</v>
      </c>
    </row>
    <row r="44" spans="3:12" ht="15.75" customHeight="1">
      <c r="C44" s="84"/>
      <c r="K44" s="97" t="s">
        <v>539</v>
      </c>
      <c r="L44" s="98" t="s">
        <v>1709</v>
      </c>
    </row>
    <row r="45" spans="3:12" ht="15.75" customHeight="1">
      <c r="C45" s="84"/>
      <c r="K45" s="97" t="s">
        <v>1731</v>
      </c>
      <c r="L45" s="98" t="s">
        <v>1701</v>
      </c>
    </row>
    <row r="46" spans="3:12" ht="15.75" customHeight="1">
      <c r="C46" s="84"/>
      <c r="K46" s="97" t="s">
        <v>352</v>
      </c>
      <c r="L46" s="97" t="s">
        <v>1707</v>
      </c>
    </row>
    <row r="47" spans="3:12" ht="15.75" customHeight="1">
      <c r="C47" s="84"/>
      <c r="K47" s="97" t="s">
        <v>236</v>
      </c>
      <c r="L47" s="97" t="s">
        <v>1728</v>
      </c>
    </row>
    <row r="48" spans="3:12" ht="15.75" customHeight="1">
      <c r="C48" s="84"/>
      <c r="K48" s="97" t="s">
        <v>1732</v>
      </c>
      <c r="L48" s="98" t="s">
        <v>1727</v>
      </c>
    </row>
    <row r="49" spans="3:12" ht="15.75" customHeight="1">
      <c r="C49" s="84"/>
      <c r="K49" s="97" t="s">
        <v>1037</v>
      </c>
      <c r="L49" s="98" t="s">
        <v>1701</v>
      </c>
    </row>
    <row r="50" spans="3:12" ht="15.75" customHeight="1">
      <c r="C50" s="84"/>
      <c r="K50" s="97" t="s">
        <v>222</v>
      </c>
      <c r="L50" s="98" t="s">
        <v>1711</v>
      </c>
    </row>
    <row r="51" spans="3:12" ht="15.75" customHeight="1">
      <c r="C51" s="84"/>
      <c r="K51" s="97" t="s">
        <v>227</v>
      </c>
      <c r="L51" s="98" t="s">
        <v>1703</v>
      </c>
    </row>
    <row r="52" spans="3:12" ht="15.75" customHeight="1">
      <c r="C52" s="84"/>
      <c r="K52" s="97" t="s">
        <v>756</v>
      </c>
      <c r="L52" s="98" t="s">
        <v>1707</v>
      </c>
    </row>
    <row r="53" spans="3:12" ht="15.75" customHeight="1">
      <c r="C53" s="84"/>
      <c r="K53" s="97" t="s">
        <v>78</v>
      </c>
      <c r="L53" s="98" t="s">
        <v>1703</v>
      </c>
    </row>
    <row r="54" spans="3:12" ht="15.75" customHeight="1">
      <c r="C54" s="84"/>
      <c r="K54" s="97" t="s">
        <v>56</v>
      </c>
      <c r="L54" s="98" t="s">
        <v>1703</v>
      </c>
    </row>
    <row r="55" spans="3:12" ht="15.75" customHeight="1">
      <c r="C55" s="84"/>
      <c r="K55" s="53" t="s">
        <v>1733</v>
      </c>
      <c r="L55" s="53" t="s">
        <v>1734</v>
      </c>
    </row>
    <row r="56" spans="3:12" ht="15.75" customHeight="1">
      <c r="C56" s="84"/>
      <c r="K56" s="53" t="s">
        <v>1735</v>
      </c>
      <c r="L56" s="53" t="s">
        <v>1736</v>
      </c>
    </row>
    <row r="57" spans="3:12" ht="15.75" customHeight="1">
      <c r="C57" s="84"/>
      <c r="K57" s="53" t="s">
        <v>1737</v>
      </c>
      <c r="L57" s="53" t="s">
        <v>1738</v>
      </c>
    </row>
    <row r="58" spans="3:12" ht="15.75" customHeight="1">
      <c r="C58" s="84"/>
      <c r="K58" s="53" t="s">
        <v>1739</v>
      </c>
      <c r="L58" s="53" t="s">
        <v>1740</v>
      </c>
    </row>
    <row r="59" spans="3:12" ht="15.75" customHeight="1">
      <c r="C59" s="84"/>
      <c r="K59" s="53" t="s">
        <v>1741</v>
      </c>
      <c r="L59" s="53" t="s">
        <v>1742</v>
      </c>
    </row>
    <row r="60" spans="3:12" ht="15.75" customHeight="1">
      <c r="C60" s="84"/>
      <c r="K60" s="53" t="s">
        <v>1743</v>
      </c>
      <c r="L60" s="53" t="s">
        <v>1744</v>
      </c>
    </row>
    <row r="61" spans="3:12" ht="15.75" customHeight="1">
      <c r="C61" s="84"/>
      <c r="K61" s="53" t="s">
        <v>1745</v>
      </c>
      <c r="L61" s="53" t="s">
        <v>1746</v>
      </c>
    </row>
    <row r="62" spans="3:12" ht="15.75" customHeight="1">
      <c r="C62" s="84"/>
      <c r="K62" s="53" t="s">
        <v>1747</v>
      </c>
      <c r="L62" s="53" t="s">
        <v>1748</v>
      </c>
    </row>
    <row r="63" spans="3:12" ht="15.75" customHeight="1">
      <c r="C63" s="84"/>
      <c r="K63" s="53" t="s">
        <v>1749</v>
      </c>
      <c r="L63" s="53" t="s">
        <v>1750</v>
      </c>
    </row>
    <row r="64" spans="3:12" ht="15.75" customHeight="1">
      <c r="C64" s="84"/>
      <c r="K64" s="53" t="s">
        <v>1751</v>
      </c>
      <c r="L64" s="53" t="s">
        <v>1752</v>
      </c>
    </row>
    <row r="65" spans="3:3" ht="15.75" customHeight="1">
      <c r="C65" s="84"/>
    </row>
    <row r="66" spans="3:3" ht="15.75" customHeight="1">
      <c r="C66" s="84"/>
    </row>
    <row r="67" spans="3:3" ht="15.75" customHeight="1">
      <c r="C67" s="84"/>
    </row>
    <row r="68" spans="3:3" ht="15.75" customHeight="1">
      <c r="C68" s="84"/>
    </row>
    <row r="69" spans="3:3" ht="15.75" customHeight="1">
      <c r="C69" s="84"/>
    </row>
    <row r="70" spans="3:3" ht="15.75" customHeight="1">
      <c r="C70" s="84"/>
    </row>
    <row r="71" spans="3:3" ht="15.75" customHeight="1">
      <c r="C71" s="84"/>
    </row>
    <row r="72" spans="3:3" ht="15.75" customHeight="1">
      <c r="C72" s="84"/>
    </row>
    <row r="73" spans="3:3" ht="15.75" customHeight="1">
      <c r="C73" s="84"/>
    </row>
    <row r="74" spans="3:3" ht="15.75" customHeight="1">
      <c r="C74" s="84"/>
    </row>
    <row r="75" spans="3:3" ht="15.75" customHeight="1">
      <c r="C75" s="84"/>
    </row>
    <row r="76" spans="3:3" ht="15.75" customHeight="1">
      <c r="C76" s="84"/>
    </row>
    <row r="77" spans="3:3" ht="15.75" customHeight="1">
      <c r="C77" s="84"/>
    </row>
    <row r="78" spans="3:3" ht="15.75" customHeight="1">
      <c r="C78" s="84"/>
    </row>
    <row r="79" spans="3:3" ht="15.75" customHeight="1">
      <c r="C79" s="84"/>
    </row>
    <row r="80" spans="3:3" ht="15.75" customHeight="1">
      <c r="C80" s="84"/>
    </row>
    <row r="81" spans="3:3" ht="15.75" customHeight="1">
      <c r="C81" s="84"/>
    </row>
    <row r="82" spans="3:3" ht="15.75" customHeight="1">
      <c r="C82" s="84"/>
    </row>
    <row r="83" spans="3:3" ht="15.75" customHeight="1">
      <c r="C83" s="84"/>
    </row>
    <row r="84" spans="3:3" ht="15.75" customHeight="1">
      <c r="C84" s="84"/>
    </row>
    <row r="85" spans="3:3" ht="15.75" customHeight="1">
      <c r="C85" s="84"/>
    </row>
    <row r="86" spans="3:3" ht="15.75" customHeight="1">
      <c r="C86" s="84"/>
    </row>
    <row r="87" spans="3:3" ht="15.75" customHeight="1">
      <c r="C87" s="84"/>
    </row>
    <row r="88" spans="3:3" ht="15.75" customHeight="1">
      <c r="C88" s="84"/>
    </row>
    <row r="89" spans="3:3" ht="15.75" customHeight="1">
      <c r="C89" s="84"/>
    </row>
    <row r="90" spans="3:3" ht="15.75" customHeight="1">
      <c r="C90" s="84"/>
    </row>
    <row r="91" spans="3:3" ht="15.75" customHeight="1">
      <c r="C91" s="84"/>
    </row>
    <row r="92" spans="3:3" ht="15.75" customHeight="1">
      <c r="C92" s="84"/>
    </row>
    <row r="93" spans="3:3" ht="15.75" customHeight="1">
      <c r="C93" s="84"/>
    </row>
    <row r="94" spans="3:3" ht="15.75" customHeight="1">
      <c r="C94" s="84"/>
    </row>
    <row r="95" spans="3:3" ht="15.75" customHeight="1">
      <c r="C95" s="84"/>
    </row>
    <row r="96" spans="3:3" ht="15.75" customHeight="1">
      <c r="C96" s="84"/>
    </row>
    <row r="97" spans="3:3" ht="15.75" customHeight="1">
      <c r="C97" s="84"/>
    </row>
    <row r="98" spans="3:3" ht="15.75" customHeight="1">
      <c r="C98" s="84"/>
    </row>
    <row r="99" spans="3:3" ht="15.75" customHeight="1">
      <c r="C99" s="84"/>
    </row>
    <row r="100" spans="3:3" ht="15.75" customHeight="1">
      <c r="C100" s="84"/>
    </row>
    <row r="101" spans="3:3" ht="15.75" customHeight="1">
      <c r="C101" s="84"/>
    </row>
    <row r="102" spans="3:3" ht="15.75" customHeight="1">
      <c r="C102" s="84"/>
    </row>
    <row r="103" spans="3:3" ht="15.75" customHeight="1">
      <c r="C103" s="84"/>
    </row>
    <row r="104" spans="3:3" ht="15.75" customHeight="1">
      <c r="C104" s="84"/>
    </row>
    <row r="105" spans="3:3" ht="15.75" customHeight="1">
      <c r="C105" s="84"/>
    </row>
    <row r="106" spans="3:3" ht="15.75" customHeight="1">
      <c r="C106" s="84"/>
    </row>
    <row r="107" spans="3:3" ht="15.75" customHeight="1">
      <c r="C107" s="84"/>
    </row>
    <row r="108" spans="3:3" ht="15.75" customHeight="1">
      <c r="C108" s="84"/>
    </row>
    <row r="109" spans="3:3" ht="15.75" customHeight="1">
      <c r="C109" s="84"/>
    </row>
    <row r="110" spans="3:3" ht="15.75" customHeight="1">
      <c r="C110" s="84"/>
    </row>
    <row r="111" spans="3:3" ht="15.75" customHeight="1">
      <c r="C111" s="84"/>
    </row>
    <row r="112" spans="3:3" ht="15.75" customHeight="1">
      <c r="C112" s="84"/>
    </row>
    <row r="113" spans="3:3" ht="15.75" customHeight="1">
      <c r="C113" s="84"/>
    </row>
    <row r="114" spans="3:3" ht="15.75" customHeight="1">
      <c r="C114" s="84"/>
    </row>
    <row r="115" spans="3:3" ht="15.75" customHeight="1">
      <c r="C115" s="84"/>
    </row>
    <row r="116" spans="3:3" ht="15.75" customHeight="1">
      <c r="C116" s="84"/>
    </row>
    <row r="117" spans="3:3" ht="15.75" customHeight="1">
      <c r="C117" s="84"/>
    </row>
    <row r="118" spans="3:3" ht="15.75" customHeight="1">
      <c r="C118" s="84"/>
    </row>
    <row r="119" spans="3:3" ht="15.75" customHeight="1">
      <c r="C119" s="84"/>
    </row>
    <row r="120" spans="3:3" ht="15.75" customHeight="1">
      <c r="C120" s="84"/>
    </row>
    <row r="121" spans="3:3" ht="15.75" customHeight="1">
      <c r="C121" s="84"/>
    </row>
    <row r="122" spans="3:3" ht="15.75" customHeight="1">
      <c r="C122" s="84"/>
    </row>
    <row r="123" spans="3:3" ht="15.75" customHeight="1">
      <c r="C123" s="84"/>
    </row>
    <row r="124" spans="3:3" ht="15.75" customHeight="1">
      <c r="C124" s="84"/>
    </row>
    <row r="125" spans="3:3" ht="15.75" customHeight="1">
      <c r="C125" s="84"/>
    </row>
    <row r="126" spans="3:3" ht="15.75" customHeight="1">
      <c r="C126" s="84"/>
    </row>
    <row r="127" spans="3:3" ht="15.75" customHeight="1">
      <c r="C127" s="84"/>
    </row>
    <row r="128" spans="3:3" ht="15.75" customHeight="1">
      <c r="C128" s="84"/>
    </row>
    <row r="129" spans="3:3" ht="15.75" customHeight="1">
      <c r="C129" s="84"/>
    </row>
    <row r="130" spans="3:3" ht="15.75" customHeight="1">
      <c r="C130" s="84"/>
    </row>
    <row r="131" spans="3:3" ht="15.75" customHeight="1">
      <c r="C131" s="84"/>
    </row>
    <row r="132" spans="3:3" ht="15.75" customHeight="1">
      <c r="C132" s="84"/>
    </row>
    <row r="133" spans="3:3" ht="15.75" customHeight="1">
      <c r="C133" s="84"/>
    </row>
    <row r="134" spans="3:3" ht="15.75" customHeight="1">
      <c r="C134" s="84"/>
    </row>
    <row r="135" spans="3:3" ht="15.75" customHeight="1">
      <c r="C135" s="84"/>
    </row>
    <row r="136" spans="3:3" ht="15.75" customHeight="1">
      <c r="C136" s="84"/>
    </row>
    <row r="137" spans="3:3" ht="15.75" customHeight="1">
      <c r="C137" s="84"/>
    </row>
    <row r="138" spans="3:3" ht="15.75" customHeight="1">
      <c r="C138" s="84"/>
    </row>
    <row r="139" spans="3:3" ht="15.75" customHeight="1">
      <c r="C139" s="84"/>
    </row>
    <row r="140" spans="3:3" ht="15.75" customHeight="1">
      <c r="C140" s="84"/>
    </row>
    <row r="141" spans="3:3" ht="15.75" customHeight="1">
      <c r="C141" s="84"/>
    </row>
    <row r="142" spans="3:3" ht="15.75" customHeight="1">
      <c r="C142" s="84"/>
    </row>
    <row r="143" spans="3:3" ht="15.75" customHeight="1">
      <c r="C143" s="84"/>
    </row>
    <row r="144" spans="3:3" ht="15.75" customHeight="1">
      <c r="C144" s="84"/>
    </row>
    <row r="145" spans="3:3" ht="15.75" customHeight="1">
      <c r="C145" s="84"/>
    </row>
    <row r="146" spans="3:3" ht="15.75" customHeight="1">
      <c r="C146" s="84"/>
    </row>
    <row r="147" spans="3:3" ht="15.75" customHeight="1">
      <c r="C147" s="84"/>
    </row>
    <row r="148" spans="3:3" ht="15.75" customHeight="1">
      <c r="C148" s="84"/>
    </row>
    <row r="149" spans="3:3" ht="15.75" customHeight="1">
      <c r="C149" s="84"/>
    </row>
    <row r="150" spans="3:3" ht="15.75" customHeight="1">
      <c r="C150" s="84"/>
    </row>
    <row r="151" spans="3:3" ht="15.75" customHeight="1">
      <c r="C151" s="84"/>
    </row>
    <row r="152" spans="3:3" ht="15.75" customHeight="1">
      <c r="C152" s="84"/>
    </row>
    <row r="153" spans="3:3" ht="15.75" customHeight="1">
      <c r="C153" s="84"/>
    </row>
    <row r="154" spans="3:3" ht="15.75" customHeight="1">
      <c r="C154" s="84"/>
    </row>
    <row r="155" spans="3:3" ht="15.75" customHeight="1">
      <c r="C155" s="84"/>
    </row>
    <row r="156" spans="3:3" ht="15.75" customHeight="1">
      <c r="C156" s="84"/>
    </row>
    <row r="157" spans="3:3" ht="15.75" customHeight="1">
      <c r="C157" s="84"/>
    </row>
    <row r="158" spans="3:3" ht="15.75" customHeight="1">
      <c r="C158" s="84"/>
    </row>
    <row r="159" spans="3:3" ht="15.75" customHeight="1">
      <c r="C159" s="84"/>
    </row>
    <row r="160" spans="3:3" ht="15.75" customHeight="1">
      <c r="C160" s="84"/>
    </row>
    <row r="161" spans="3:3" ht="15.75" customHeight="1">
      <c r="C161" s="84"/>
    </row>
    <row r="162" spans="3:3" ht="15.75" customHeight="1">
      <c r="C162" s="84"/>
    </row>
    <row r="163" spans="3:3" ht="15.75" customHeight="1">
      <c r="C163" s="84"/>
    </row>
    <row r="164" spans="3:3" ht="15.75" customHeight="1">
      <c r="C164" s="84"/>
    </row>
    <row r="165" spans="3:3" ht="15.75" customHeight="1">
      <c r="C165" s="84"/>
    </row>
    <row r="166" spans="3:3" ht="15.75" customHeight="1">
      <c r="C166" s="84"/>
    </row>
    <row r="167" spans="3:3" ht="15.75" customHeight="1">
      <c r="C167" s="84"/>
    </row>
    <row r="168" spans="3:3" ht="15.75" customHeight="1">
      <c r="C168" s="84"/>
    </row>
    <row r="169" spans="3:3" ht="15.75" customHeight="1">
      <c r="C169" s="84"/>
    </row>
    <row r="170" spans="3:3" ht="15.75" customHeight="1">
      <c r="C170" s="84"/>
    </row>
    <row r="171" spans="3:3" ht="15.75" customHeight="1">
      <c r="C171" s="84"/>
    </row>
    <row r="172" spans="3:3" ht="15.75" customHeight="1">
      <c r="C172" s="84"/>
    </row>
    <row r="173" spans="3:3" ht="15.75" customHeight="1">
      <c r="C173" s="84"/>
    </row>
    <row r="174" spans="3:3" ht="15.75" customHeight="1">
      <c r="C174" s="84"/>
    </row>
    <row r="175" spans="3:3" ht="15.75" customHeight="1">
      <c r="C175" s="84"/>
    </row>
    <row r="176" spans="3:3" ht="15.75" customHeight="1">
      <c r="C176" s="84"/>
    </row>
    <row r="177" spans="3:3" ht="15.75" customHeight="1">
      <c r="C177" s="84"/>
    </row>
    <row r="178" spans="3:3" ht="15.75" customHeight="1">
      <c r="C178" s="84"/>
    </row>
    <row r="179" spans="3:3" ht="15.75" customHeight="1">
      <c r="C179" s="84"/>
    </row>
    <row r="180" spans="3:3" ht="15.75" customHeight="1">
      <c r="C180" s="84"/>
    </row>
    <row r="181" spans="3:3" ht="15.75" customHeight="1">
      <c r="C181" s="84"/>
    </row>
    <row r="182" spans="3:3" ht="15.75" customHeight="1">
      <c r="C182" s="84"/>
    </row>
    <row r="183" spans="3:3" ht="15.75" customHeight="1">
      <c r="C183" s="84"/>
    </row>
    <row r="184" spans="3:3" ht="15.75" customHeight="1">
      <c r="C184" s="84"/>
    </row>
    <row r="185" spans="3:3" ht="15.75" customHeight="1">
      <c r="C185" s="84"/>
    </row>
    <row r="186" spans="3:3" ht="15.75" customHeight="1">
      <c r="C186" s="84"/>
    </row>
    <row r="187" spans="3:3" ht="15.75" customHeight="1">
      <c r="C187" s="84"/>
    </row>
    <row r="188" spans="3:3" ht="15.75" customHeight="1">
      <c r="C188" s="84"/>
    </row>
    <row r="189" spans="3:3" ht="15.75" customHeight="1">
      <c r="C189" s="84"/>
    </row>
    <row r="190" spans="3:3" ht="15.75" customHeight="1">
      <c r="C190" s="84"/>
    </row>
    <row r="191" spans="3:3" ht="15.75" customHeight="1">
      <c r="C191" s="84"/>
    </row>
    <row r="192" spans="3:3" ht="15.75" customHeight="1">
      <c r="C192" s="84"/>
    </row>
    <row r="193" spans="3:3" ht="15.75" customHeight="1">
      <c r="C193" s="84"/>
    </row>
    <row r="194" spans="3:3" ht="15.75" customHeight="1">
      <c r="C194" s="84"/>
    </row>
    <row r="195" spans="3:3" ht="15.75" customHeight="1">
      <c r="C195" s="84"/>
    </row>
    <row r="196" spans="3:3" ht="15.75" customHeight="1">
      <c r="C196" s="84"/>
    </row>
    <row r="197" spans="3:3" ht="15.75" customHeight="1">
      <c r="C197" s="84"/>
    </row>
    <row r="198" spans="3:3" ht="15.75" customHeight="1">
      <c r="C198" s="84"/>
    </row>
    <row r="199" spans="3:3" ht="15.75" customHeight="1">
      <c r="C199" s="84"/>
    </row>
    <row r="200" spans="3:3" ht="15.75" customHeight="1">
      <c r="C200" s="84"/>
    </row>
    <row r="201" spans="3:3" ht="15.75" customHeight="1">
      <c r="C201" s="84"/>
    </row>
    <row r="202" spans="3:3" ht="15.75" customHeight="1">
      <c r="C202" s="84"/>
    </row>
    <row r="203" spans="3:3" ht="15.75" customHeight="1">
      <c r="C203" s="84"/>
    </row>
    <row r="204" spans="3:3" ht="15.75" customHeight="1">
      <c r="C204" s="84"/>
    </row>
    <row r="205" spans="3:3" ht="15.75" customHeight="1">
      <c r="C205" s="84"/>
    </row>
    <row r="206" spans="3:3" ht="15.75" customHeight="1">
      <c r="C206" s="84"/>
    </row>
    <row r="207" spans="3:3" ht="15.75" customHeight="1">
      <c r="C207" s="84"/>
    </row>
    <row r="208" spans="3:3" ht="15.75" customHeight="1">
      <c r="C208" s="84"/>
    </row>
    <row r="209" spans="3:3" ht="15.75" customHeight="1">
      <c r="C209" s="84"/>
    </row>
    <row r="210" spans="3:3" ht="15.75" customHeight="1">
      <c r="C210" s="84"/>
    </row>
    <row r="211" spans="3:3" ht="15.75" customHeight="1">
      <c r="C211" s="84"/>
    </row>
    <row r="212" spans="3:3" ht="15.75" customHeight="1">
      <c r="C212" s="84"/>
    </row>
    <row r="213" spans="3:3" ht="15.75" customHeight="1">
      <c r="C213" s="84"/>
    </row>
    <row r="214" spans="3:3" ht="15.75" customHeight="1">
      <c r="C214" s="84"/>
    </row>
    <row r="215" spans="3:3" ht="15.75" customHeight="1">
      <c r="C215" s="84"/>
    </row>
    <row r="216" spans="3:3" ht="15.75" customHeight="1">
      <c r="C216" s="84"/>
    </row>
    <row r="217" spans="3:3" ht="15.75" customHeight="1">
      <c r="C217" s="84"/>
    </row>
    <row r="218" spans="3:3" ht="15.75" customHeight="1">
      <c r="C218" s="84"/>
    </row>
    <row r="219" spans="3:3" ht="15.75" customHeight="1">
      <c r="C219" s="84"/>
    </row>
    <row r="220" spans="3:3" ht="15.75" customHeight="1">
      <c r="C220" s="84"/>
    </row>
    <row r="221" spans="3:3" ht="15.75" customHeight="1">
      <c r="C221" s="84"/>
    </row>
    <row r="222" spans="3:3" ht="15.75" customHeight="1">
      <c r="C222" s="84"/>
    </row>
    <row r="223" spans="3:3" ht="15.75" customHeight="1">
      <c r="C223" s="84"/>
    </row>
    <row r="224" spans="3:3" ht="15.75" customHeight="1">
      <c r="C224" s="84"/>
    </row>
    <row r="225" spans="3:3" ht="15.75" customHeight="1">
      <c r="C225" s="84"/>
    </row>
    <row r="226" spans="3:3" ht="15.75" customHeight="1">
      <c r="C226" s="84"/>
    </row>
    <row r="227" spans="3:3" ht="15.75" customHeight="1">
      <c r="C227" s="84"/>
    </row>
    <row r="228" spans="3:3" ht="15.75" customHeight="1">
      <c r="C228" s="84"/>
    </row>
    <row r="229" spans="3:3" ht="15.75" customHeight="1">
      <c r="C229" s="84"/>
    </row>
    <row r="230" spans="3:3" ht="15.75" customHeight="1">
      <c r="C230" s="84"/>
    </row>
    <row r="231" spans="3:3" ht="15.75" customHeight="1">
      <c r="C231" s="84"/>
    </row>
    <row r="232" spans="3:3" ht="15.75" customHeight="1">
      <c r="C232" s="84"/>
    </row>
    <row r="233" spans="3:3" ht="15.75" customHeight="1">
      <c r="C233" s="84"/>
    </row>
    <row r="234" spans="3:3" ht="15.75" customHeight="1">
      <c r="C234" s="84"/>
    </row>
    <row r="235" spans="3:3" ht="15.75" customHeight="1">
      <c r="C235" s="84"/>
    </row>
    <row r="236" spans="3:3" ht="15.75" customHeight="1">
      <c r="C236" s="84"/>
    </row>
    <row r="237" spans="3:3" ht="15.75" customHeight="1">
      <c r="C237" s="84"/>
    </row>
    <row r="238" spans="3:3" ht="15.75" customHeight="1">
      <c r="C238" s="84"/>
    </row>
    <row r="239" spans="3:3" ht="15.75" customHeight="1">
      <c r="C239" s="84"/>
    </row>
    <row r="240" spans="3:3" ht="15.75" customHeight="1">
      <c r="C240" s="84"/>
    </row>
    <row r="241" spans="3:3" ht="15.75" customHeight="1">
      <c r="C241" s="84"/>
    </row>
    <row r="242" spans="3:3" ht="15.75" customHeight="1">
      <c r="C242" s="84"/>
    </row>
    <row r="243" spans="3:3" ht="15.75" customHeight="1">
      <c r="C243" s="84"/>
    </row>
    <row r="244" spans="3:3" ht="15.75" customHeight="1">
      <c r="C244" s="84"/>
    </row>
    <row r="245" spans="3:3" ht="15.75" customHeight="1">
      <c r="C245" s="84"/>
    </row>
    <row r="246" spans="3:3" ht="15.75" customHeight="1">
      <c r="C246" s="84"/>
    </row>
    <row r="247" spans="3:3" ht="15.75" customHeight="1">
      <c r="C247" s="84"/>
    </row>
    <row r="248" spans="3:3" ht="15.75" customHeight="1">
      <c r="C248" s="84"/>
    </row>
    <row r="249" spans="3:3" ht="15.75" customHeight="1">
      <c r="C249" s="84"/>
    </row>
    <row r="250" spans="3:3" ht="15.75" customHeight="1">
      <c r="C250" s="84"/>
    </row>
    <row r="251" spans="3:3" ht="15.75" customHeight="1">
      <c r="C251" s="84"/>
    </row>
    <row r="252" spans="3:3" ht="15.75" customHeight="1">
      <c r="C252" s="84"/>
    </row>
    <row r="253" spans="3:3" ht="15.75" customHeight="1">
      <c r="C253" s="84"/>
    </row>
    <row r="254" spans="3:3" ht="15.75" customHeight="1">
      <c r="C254" s="84"/>
    </row>
    <row r="255" spans="3:3" ht="15.75" customHeight="1">
      <c r="C255" s="84"/>
    </row>
    <row r="256" spans="3:3" ht="15.75" customHeight="1">
      <c r="C256" s="84"/>
    </row>
    <row r="257" spans="3:3" ht="15.75" customHeight="1">
      <c r="C257" s="84"/>
    </row>
    <row r="258" spans="3:3" ht="15.75" customHeight="1">
      <c r="C258" s="84"/>
    </row>
    <row r="259" spans="3:3" ht="15.75" customHeight="1">
      <c r="C259" s="84"/>
    </row>
    <row r="260" spans="3:3" ht="15.75" customHeight="1">
      <c r="C260" s="84"/>
    </row>
    <row r="261" spans="3:3" ht="15.75" customHeight="1">
      <c r="C261" s="84"/>
    </row>
    <row r="262" spans="3:3" ht="15.75" customHeight="1">
      <c r="C262" s="84"/>
    </row>
    <row r="263" spans="3:3" ht="15.75" customHeight="1">
      <c r="C263" s="84"/>
    </row>
    <row r="264" spans="3:3" ht="15.75" customHeight="1">
      <c r="C264" s="84"/>
    </row>
    <row r="265" spans="3:3" ht="15.75" customHeight="1">
      <c r="C265" s="84"/>
    </row>
    <row r="266" spans="3:3" ht="15.75" customHeight="1">
      <c r="C266" s="84"/>
    </row>
    <row r="267" spans="3:3" ht="15.75" customHeight="1">
      <c r="C267" s="84"/>
    </row>
    <row r="268" spans="3:3" ht="15.75" customHeight="1">
      <c r="C268" s="84"/>
    </row>
    <row r="269" spans="3:3" ht="15.75" customHeight="1">
      <c r="C269" s="84"/>
    </row>
    <row r="270" spans="3:3" ht="15.75" customHeight="1">
      <c r="C270" s="84"/>
    </row>
    <row r="271" spans="3:3" ht="15.75" customHeight="1">
      <c r="C271" s="84"/>
    </row>
    <row r="272" spans="3:3" ht="15.75" customHeight="1">
      <c r="C272" s="84"/>
    </row>
    <row r="273" spans="3:3" ht="15.75" customHeight="1">
      <c r="C273" s="84"/>
    </row>
    <row r="274" spans="3:3" ht="15.75" customHeight="1">
      <c r="C274" s="84"/>
    </row>
    <row r="275" spans="3:3" ht="15.75" customHeight="1">
      <c r="C275" s="84"/>
    </row>
    <row r="276" spans="3:3" ht="15.75" customHeight="1">
      <c r="C276" s="84"/>
    </row>
    <row r="277" spans="3:3" ht="15.75" customHeight="1">
      <c r="C277" s="84"/>
    </row>
    <row r="278" spans="3:3" ht="15.75" customHeight="1">
      <c r="C278" s="84"/>
    </row>
    <row r="279" spans="3:3" ht="15.75" customHeight="1">
      <c r="C279" s="84"/>
    </row>
    <row r="280" spans="3:3" ht="15.75" customHeight="1">
      <c r="C280" s="84"/>
    </row>
    <row r="281" spans="3:3" ht="15.75" customHeight="1">
      <c r="C281" s="84"/>
    </row>
    <row r="282" spans="3:3" ht="15.75" customHeight="1">
      <c r="C282" s="84"/>
    </row>
    <row r="283" spans="3:3" ht="15.75" customHeight="1">
      <c r="C283" s="84"/>
    </row>
    <row r="284" spans="3:3" ht="15.75" customHeight="1">
      <c r="C284" s="84"/>
    </row>
    <row r="285" spans="3:3" ht="15.75" customHeight="1">
      <c r="C285" s="84"/>
    </row>
    <row r="286" spans="3:3" ht="15.75" customHeight="1">
      <c r="C286" s="84"/>
    </row>
    <row r="287" spans="3:3" ht="15.75" customHeight="1">
      <c r="C287" s="84"/>
    </row>
    <row r="288" spans="3:3" ht="15.75" customHeight="1">
      <c r="C288" s="84"/>
    </row>
    <row r="289" spans="3:3" ht="15.75" customHeight="1">
      <c r="C289" s="84"/>
    </row>
    <row r="290" spans="3:3" ht="15.75" customHeight="1">
      <c r="C290" s="84"/>
    </row>
    <row r="291" spans="3:3" ht="15.75" customHeight="1">
      <c r="C291" s="84"/>
    </row>
    <row r="292" spans="3:3" ht="15.75" customHeight="1">
      <c r="C292" s="84"/>
    </row>
    <row r="293" spans="3:3" ht="15.75" customHeight="1">
      <c r="C293" s="84"/>
    </row>
    <row r="294" spans="3:3" ht="15.75" customHeight="1">
      <c r="C294" s="84"/>
    </row>
    <row r="295" spans="3:3" ht="15.75" customHeight="1">
      <c r="C295" s="84"/>
    </row>
    <row r="296" spans="3:3" ht="15.75" customHeight="1">
      <c r="C296" s="84"/>
    </row>
    <row r="297" spans="3:3" ht="15.75" customHeight="1">
      <c r="C297" s="84"/>
    </row>
    <row r="298" spans="3:3" ht="15.75" customHeight="1">
      <c r="C298" s="84"/>
    </row>
    <row r="299" spans="3:3" ht="15.75" customHeight="1">
      <c r="C299" s="84"/>
    </row>
    <row r="300" spans="3:3" ht="15.75" customHeight="1">
      <c r="C300" s="84"/>
    </row>
    <row r="301" spans="3:3" ht="15.75" customHeight="1">
      <c r="C301" s="84"/>
    </row>
    <row r="302" spans="3:3" ht="15.75" customHeight="1">
      <c r="C302" s="84"/>
    </row>
    <row r="303" spans="3:3" ht="15.75" customHeight="1">
      <c r="C303" s="84"/>
    </row>
    <row r="304" spans="3:3" ht="15.75" customHeight="1">
      <c r="C304" s="84"/>
    </row>
    <row r="305" spans="3:3" ht="15.75" customHeight="1">
      <c r="C305" s="84"/>
    </row>
    <row r="306" spans="3:3" ht="15.75" customHeight="1">
      <c r="C306" s="84"/>
    </row>
    <row r="307" spans="3:3" ht="15.75" customHeight="1">
      <c r="C307" s="84"/>
    </row>
    <row r="308" spans="3:3" ht="15.75" customHeight="1">
      <c r="C308" s="84"/>
    </row>
    <row r="309" spans="3:3" ht="15.75" customHeight="1">
      <c r="C309" s="84"/>
    </row>
    <row r="310" spans="3:3" ht="15.75" customHeight="1">
      <c r="C310" s="84"/>
    </row>
    <row r="311" spans="3:3" ht="15.75" customHeight="1">
      <c r="C311" s="84"/>
    </row>
    <row r="312" spans="3:3" ht="15.75" customHeight="1">
      <c r="C312" s="84"/>
    </row>
    <row r="313" spans="3:3" ht="15.75" customHeight="1">
      <c r="C313" s="84"/>
    </row>
    <row r="314" spans="3:3" ht="15.75" customHeight="1">
      <c r="C314" s="84"/>
    </row>
    <row r="315" spans="3:3" ht="15.75" customHeight="1">
      <c r="C315" s="84"/>
    </row>
    <row r="316" spans="3:3" ht="15.75" customHeight="1">
      <c r="C316" s="84"/>
    </row>
    <row r="317" spans="3:3" ht="15.75" customHeight="1">
      <c r="C317" s="84"/>
    </row>
    <row r="318" spans="3:3" ht="15.75" customHeight="1">
      <c r="C318" s="84"/>
    </row>
    <row r="319" spans="3:3" ht="15.75" customHeight="1">
      <c r="C319" s="84"/>
    </row>
    <row r="320" spans="3:3" ht="15.75" customHeight="1">
      <c r="C320" s="84"/>
    </row>
    <row r="321" spans="3:3" ht="15.75" customHeight="1">
      <c r="C321" s="84"/>
    </row>
    <row r="322" spans="3:3" ht="15.75" customHeight="1">
      <c r="C322" s="84"/>
    </row>
    <row r="323" spans="3:3" ht="15.75" customHeight="1">
      <c r="C323" s="84"/>
    </row>
    <row r="324" spans="3:3" ht="15.75" customHeight="1">
      <c r="C324" s="84"/>
    </row>
    <row r="325" spans="3:3" ht="15.75" customHeight="1">
      <c r="C325" s="84"/>
    </row>
    <row r="326" spans="3:3" ht="15.75" customHeight="1">
      <c r="C326" s="84"/>
    </row>
    <row r="327" spans="3:3" ht="15.75" customHeight="1">
      <c r="C327" s="84"/>
    </row>
    <row r="328" spans="3:3" ht="15.75" customHeight="1">
      <c r="C328" s="84"/>
    </row>
    <row r="329" spans="3:3" ht="15.75" customHeight="1">
      <c r="C329" s="84"/>
    </row>
    <row r="330" spans="3:3" ht="15.75" customHeight="1">
      <c r="C330" s="84"/>
    </row>
    <row r="331" spans="3:3" ht="15.75" customHeight="1">
      <c r="C331" s="84"/>
    </row>
    <row r="332" spans="3:3" ht="15.75" customHeight="1">
      <c r="C332" s="84"/>
    </row>
    <row r="333" spans="3:3" ht="15.75" customHeight="1">
      <c r="C333" s="84"/>
    </row>
    <row r="334" spans="3:3" ht="15.75" customHeight="1">
      <c r="C334" s="84"/>
    </row>
    <row r="335" spans="3:3" ht="15.75" customHeight="1">
      <c r="C335" s="84"/>
    </row>
    <row r="336" spans="3:3" ht="15.75" customHeight="1">
      <c r="C336" s="84"/>
    </row>
    <row r="337" spans="3:3" ht="15.75" customHeight="1">
      <c r="C337" s="84"/>
    </row>
    <row r="338" spans="3:3" ht="15.75" customHeight="1">
      <c r="C338" s="84"/>
    </row>
    <row r="339" spans="3:3" ht="15.75" customHeight="1">
      <c r="C339" s="84"/>
    </row>
    <row r="340" spans="3:3" ht="15.75" customHeight="1">
      <c r="C340" s="84"/>
    </row>
    <row r="341" spans="3:3" ht="15.75" customHeight="1">
      <c r="C341" s="84"/>
    </row>
    <row r="342" spans="3:3" ht="15.75" customHeight="1">
      <c r="C342" s="84"/>
    </row>
    <row r="343" spans="3:3" ht="15.75" customHeight="1">
      <c r="C343" s="84"/>
    </row>
    <row r="344" spans="3:3" ht="15.75" customHeight="1">
      <c r="C344" s="84"/>
    </row>
    <row r="345" spans="3:3" ht="15.75" customHeight="1">
      <c r="C345" s="84"/>
    </row>
    <row r="346" spans="3:3" ht="15.75" customHeight="1">
      <c r="C346" s="84"/>
    </row>
    <row r="347" spans="3:3" ht="15.75" customHeight="1">
      <c r="C347" s="84"/>
    </row>
    <row r="348" spans="3:3" ht="15.75" customHeight="1">
      <c r="C348" s="84"/>
    </row>
    <row r="349" spans="3:3" ht="15.75" customHeight="1">
      <c r="C349" s="84"/>
    </row>
    <row r="350" spans="3:3" ht="15.75" customHeight="1">
      <c r="C350" s="84"/>
    </row>
    <row r="351" spans="3:3" ht="15.75" customHeight="1">
      <c r="C351" s="84"/>
    </row>
    <row r="352" spans="3:3" ht="15.75" customHeight="1">
      <c r="C352" s="84"/>
    </row>
    <row r="353" spans="3:3" ht="15.75" customHeight="1">
      <c r="C353" s="84"/>
    </row>
    <row r="354" spans="3:3" ht="15.75" customHeight="1">
      <c r="C354" s="84"/>
    </row>
    <row r="355" spans="3:3" ht="15.75" customHeight="1">
      <c r="C355" s="84"/>
    </row>
    <row r="356" spans="3:3" ht="15.75" customHeight="1">
      <c r="C356" s="84"/>
    </row>
    <row r="357" spans="3:3" ht="15.75" customHeight="1">
      <c r="C357" s="84"/>
    </row>
    <row r="358" spans="3:3" ht="15.75" customHeight="1">
      <c r="C358" s="84"/>
    </row>
    <row r="359" spans="3:3" ht="15.75" customHeight="1">
      <c r="C359" s="84"/>
    </row>
    <row r="360" spans="3:3" ht="15.75" customHeight="1">
      <c r="C360" s="84"/>
    </row>
    <row r="361" spans="3:3" ht="15.75" customHeight="1">
      <c r="C361" s="84"/>
    </row>
    <row r="362" spans="3:3" ht="15.75" customHeight="1">
      <c r="C362" s="84"/>
    </row>
    <row r="363" spans="3:3" ht="15.75" customHeight="1">
      <c r="C363" s="84"/>
    </row>
    <row r="364" spans="3:3" ht="15.75" customHeight="1">
      <c r="C364" s="84"/>
    </row>
    <row r="365" spans="3:3" ht="15.75" customHeight="1">
      <c r="C365" s="84"/>
    </row>
    <row r="366" spans="3:3" ht="15.75" customHeight="1">
      <c r="C366" s="84"/>
    </row>
    <row r="367" spans="3:3" ht="15.75" customHeight="1">
      <c r="C367" s="84"/>
    </row>
    <row r="368" spans="3:3" ht="15.75" customHeight="1">
      <c r="C368" s="84"/>
    </row>
    <row r="369" spans="3:3" ht="15.75" customHeight="1">
      <c r="C369" s="84"/>
    </row>
    <row r="370" spans="3:3" ht="15.75" customHeight="1">
      <c r="C370" s="84"/>
    </row>
    <row r="371" spans="3:3" ht="15.75" customHeight="1">
      <c r="C371" s="84"/>
    </row>
    <row r="372" spans="3:3" ht="15.75" customHeight="1">
      <c r="C372" s="84"/>
    </row>
    <row r="373" spans="3:3" ht="15.75" customHeight="1">
      <c r="C373" s="84"/>
    </row>
    <row r="374" spans="3:3" ht="15.75" customHeight="1">
      <c r="C374" s="84"/>
    </row>
    <row r="375" spans="3:3" ht="15.75" customHeight="1">
      <c r="C375" s="84"/>
    </row>
    <row r="376" spans="3:3" ht="15.75" customHeight="1">
      <c r="C376" s="84"/>
    </row>
    <row r="377" spans="3:3" ht="15.75" customHeight="1">
      <c r="C377" s="84"/>
    </row>
    <row r="378" spans="3:3" ht="15.75" customHeight="1">
      <c r="C378" s="84"/>
    </row>
    <row r="379" spans="3:3" ht="15.75" customHeight="1">
      <c r="C379" s="84"/>
    </row>
    <row r="380" spans="3:3" ht="15.75" customHeight="1">
      <c r="C380" s="84"/>
    </row>
    <row r="381" spans="3:3" ht="15.75" customHeight="1">
      <c r="C381" s="84"/>
    </row>
    <row r="382" spans="3:3" ht="15.75" customHeight="1">
      <c r="C382" s="84"/>
    </row>
    <row r="383" spans="3:3" ht="15.75" customHeight="1">
      <c r="C383" s="84"/>
    </row>
    <row r="384" spans="3:3" ht="15.75" customHeight="1">
      <c r="C384" s="84"/>
    </row>
    <row r="385" spans="3:3" ht="15.75" customHeight="1">
      <c r="C385" s="84"/>
    </row>
    <row r="386" spans="3:3" ht="15.75" customHeight="1">
      <c r="C386" s="84"/>
    </row>
    <row r="387" spans="3:3" ht="15.75" customHeight="1">
      <c r="C387" s="84"/>
    </row>
    <row r="388" spans="3:3" ht="15.75" customHeight="1">
      <c r="C388" s="84"/>
    </row>
    <row r="389" spans="3:3" ht="15.75" customHeight="1">
      <c r="C389" s="84"/>
    </row>
    <row r="390" spans="3:3" ht="15.75" customHeight="1">
      <c r="C390" s="84"/>
    </row>
    <row r="391" spans="3:3" ht="15.75" customHeight="1">
      <c r="C391" s="84"/>
    </row>
    <row r="392" spans="3:3" ht="15.75" customHeight="1">
      <c r="C392" s="84"/>
    </row>
    <row r="393" spans="3:3" ht="15.75" customHeight="1">
      <c r="C393" s="84"/>
    </row>
    <row r="394" spans="3:3" ht="15.75" customHeight="1">
      <c r="C394" s="84"/>
    </row>
    <row r="395" spans="3:3" ht="15.75" customHeight="1">
      <c r="C395" s="84"/>
    </row>
    <row r="396" spans="3:3" ht="15.75" customHeight="1">
      <c r="C396" s="84"/>
    </row>
    <row r="397" spans="3:3" ht="15.75" customHeight="1">
      <c r="C397" s="84"/>
    </row>
    <row r="398" spans="3:3" ht="15.75" customHeight="1">
      <c r="C398" s="84"/>
    </row>
    <row r="399" spans="3:3" ht="15.75" customHeight="1">
      <c r="C399" s="84"/>
    </row>
    <row r="400" spans="3:3" ht="15.75" customHeight="1">
      <c r="C400" s="84"/>
    </row>
    <row r="401" spans="3:3" ht="15.75" customHeight="1">
      <c r="C401" s="84"/>
    </row>
    <row r="402" spans="3:3" ht="15.75" customHeight="1">
      <c r="C402" s="84"/>
    </row>
    <row r="403" spans="3:3" ht="15.75" customHeight="1">
      <c r="C403" s="84"/>
    </row>
    <row r="404" spans="3:3" ht="15.75" customHeight="1">
      <c r="C404" s="84"/>
    </row>
    <row r="405" spans="3:3" ht="15.75" customHeight="1">
      <c r="C405" s="84"/>
    </row>
    <row r="406" spans="3:3" ht="15.75" customHeight="1">
      <c r="C406" s="84"/>
    </row>
    <row r="407" spans="3:3" ht="15.75" customHeight="1">
      <c r="C407" s="84"/>
    </row>
    <row r="408" spans="3:3" ht="15.75" customHeight="1">
      <c r="C408" s="84"/>
    </row>
    <row r="409" spans="3:3" ht="15.75" customHeight="1">
      <c r="C409" s="84"/>
    </row>
    <row r="410" spans="3:3" ht="15.75" customHeight="1">
      <c r="C410" s="84"/>
    </row>
    <row r="411" spans="3:3" ht="15.75" customHeight="1">
      <c r="C411" s="84"/>
    </row>
    <row r="412" spans="3:3" ht="15.75" customHeight="1">
      <c r="C412" s="84"/>
    </row>
    <row r="413" spans="3:3" ht="15.75" customHeight="1">
      <c r="C413" s="84"/>
    </row>
    <row r="414" spans="3:3" ht="15.75" customHeight="1">
      <c r="C414" s="84"/>
    </row>
    <row r="415" spans="3:3" ht="15.75" customHeight="1">
      <c r="C415" s="84"/>
    </row>
    <row r="416" spans="3:3" ht="15.75" customHeight="1">
      <c r="C416" s="84"/>
    </row>
    <row r="417" spans="3:3" ht="15.75" customHeight="1">
      <c r="C417" s="84"/>
    </row>
    <row r="418" spans="3:3" ht="15.75" customHeight="1">
      <c r="C418" s="84"/>
    </row>
    <row r="419" spans="3:3" ht="15.75" customHeight="1">
      <c r="C419" s="84"/>
    </row>
    <row r="420" spans="3:3" ht="15.75" customHeight="1">
      <c r="C420" s="84"/>
    </row>
    <row r="421" spans="3:3" ht="15.75" customHeight="1">
      <c r="C421" s="84"/>
    </row>
    <row r="422" spans="3:3" ht="15.75" customHeight="1">
      <c r="C422" s="84"/>
    </row>
    <row r="423" spans="3:3" ht="15.75" customHeight="1">
      <c r="C423" s="84"/>
    </row>
    <row r="424" spans="3:3" ht="15.75" customHeight="1">
      <c r="C424" s="84"/>
    </row>
    <row r="425" spans="3:3" ht="15.75" customHeight="1">
      <c r="C425" s="84"/>
    </row>
    <row r="426" spans="3:3" ht="15.75" customHeight="1">
      <c r="C426" s="84"/>
    </row>
    <row r="427" spans="3:3" ht="15.75" customHeight="1">
      <c r="C427" s="84"/>
    </row>
    <row r="428" spans="3:3" ht="15.75" customHeight="1">
      <c r="C428" s="84"/>
    </row>
    <row r="429" spans="3:3" ht="15.75" customHeight="1">
      <c r="C429" s="84"/>
    </row>
    <row r="430" spans="3:3" ht="15.75" customHeight="1">
      <c r="C430" s="84"/>
    </row>
    <row r="431" spans="3:3" ht="15.75" customHeight="1">
      <c r="C431" s="84"/>
    </row>
    <row r="432" spans="3:3" ht="15.75" customHeight="1">
      <c r="C432" s="84"/>
    </row>
    <row r="433" spans="3:3" ht="15.75" customHeight="1">
      <c r="C433" s="84"/>
    </row>
    <row r="434" spans="3:3" ht="15.75" customHeight="1">
      <c r="C434" s="84"/>
    </row>
    <row r="435" spans="3:3" ht="15.75" customHeight="1">
      <c r="C435" s="84"/>
    </row>
    <row r="436" spans="3:3" ht="15.75" customHeight="1">
      <c r="C436" s="84"/>
    </row>
    <row r="437" spans="3:3" ht="15.75" customHeight="1">
      <c r="C437" s="84"/>
    </row>
    <row r="438" spans="3:3" ht="15.75" customHeight="1">
      <c r="C438" s="84"/>
    </row>
    <row r="439" spans="3:3" ht="15.75" customHeight="1">
      <c r="C439" s="84"/>
    </row>
    <row r="440" spans="3:3" ht="15.75" customHeight="1">
      <c r="C440" s="84"/>
    </row>
    <row r="441" spans="3:3" ht="15.75" customHeight="1">
      <c r="C441" s="84"/>
    </row>
    <row r="442" spans="3:3" ht="15.75" customHeight="1">
      <c r="C442" s="84"/>
    </row>
    <row r="443" spans="3:3" ht="15.75" customHeight="1">
      <c r="C443" s="84"/>
    </row>
    <row r="444" spans="3:3" ht="15.75" customHeight="1">
      <c r="C444" s="84"/>
    </row>
    <row r="445" spans="3:3" ht="15.75" customHeight="1">
      <c r="C445" s="84"/>
    </row>
    <row r="446" spans="3:3" ht="15.75" customHeight="1">
      <c r="C446" s="84"/>
    </row>
    <row r="447" spans="3:3" ht="15.75" customHeight="1">
      <c r="C447" s="84"/>
    </row>
    <row r="448" spans="3:3" ht="15.75" customHeight="1">
      <c r="C448" s="84"/>
    </row>
    <row r="449" spans="3:3" ht="15.75" customHeight="1">
      <c r="C449" s="84"/>
    </row>
    <row r="450" spans="3:3" ht="15.75" customHeight="1">
      <c r="C450" s="84"/>
    </row>
    <row r="451" spans="3:3" ht="15.75" customHeight="1">
      <c r="C451" s="84"/>
    </row>
    <row r="452" spans="3:3" ht="15.75" customHeight="1">
      <c r="C452" s="84"/>
    </row>
    <row r="453" spans="3:3" ht="15.75" customHeight="1">
      <c r="C453" s="84"/>
    </row>
    <row r="454" spans="3:3" ht="15.75" customHeight="1">
      <c r="C454" s="84"/>
    </row>
    <row r="455" spans="3:3" ht="15.75" customHeight="1">
      <c r="C455" s="84"/>
    </row>
    <row r="456" spans="3:3" ht="15.75" customHeight="1">
      <c r="C456" s="84"/>
    </row>
    <row r="457" spans="3:3" ht="15.75" customHeight="1">
      <c r="C457" s="84"/>
    </row>
    <row r="458" spans="3:3" ht="15.75" customHeight="1">
      <c r="C458" s="84"/>
    </row>
    <row r="459" spans="3:3" ht="15.75" customHeight="1">
      <c r="C459" s="84"/>
    </row>
    <row r="460" spans="3:3" ht="15.75" customHeight="1">
      <c r="C460" s="84"/>
    </row>
    <row r="461" spans="3:3" ht="15.75" customHeight="1">
      <c r="C461" s="84"/>
    </row>
    <row r="462" spans="3:3" ht="15.75" customHeight="1">
      <c r="C462" s="84"/>
    </row>
    <row r="463" spans="3:3" ht="15.75" customHeight="1">
      <c r="C463" s="84"/>
    </row>
    <row r="464" spans="3:3" ht="15.75" customHeight="1">
      <c r="C464" s="84"/>
    </row>
    <row r="465" spans="3:3" ht="15.75" customHeight="1">
      <c r="C465" s="84"/>
    </row>
    <row r="466" spans="3:3" ht="15.75" customHeight="1">
      <c r="C466" s="84"/>
    </row>
    <row r="467" spans="3:3" ht="15.75" customHeight="1">
      <c r="C467" s="84"/>
    </row>
    <row r="468" spans="3:3" ht="15.75" customHeight="1">
      <c r="C468" s="84"/>
    </row>
    <row r="469" spans="3:3" ht="15.75" customHeight="1">
      <c r="C469" s="84"/>
    </row>
    <row r="470" spans="3:3" ht="15.75" customHeight="1">
      <c r="C470" s="84"/>
    </row>
    <row r="471" spans="3:3" ht="15.75" customHeight="1">
      <c r="C471" s="84"/>
    </row>
    <row r="472" spans="3:3" ht="15.75" customHeight="1">
      <c r="C472" s="84"/>
    </row>
    <row r="473" spans="3:3" ht="15.75" customHeight="1">
      <c r="C473" s="84"/>
    </row>
    <row r="474" spans="3:3" ht="15.75" customHeight="1">
      <c r="C474" s="84"/>
    </row>
    <row r="475" spans="3:3" ht="15.75" customHeight="1">
      <c r="C475" s="84"/>
    </row>
    <row r="476" spans="3:3" ht="15.75" customHeight="1">
      <c r="C476" s="84"/>
    </row>
    <row r="477" spans="3:3" ht="15.75" customHeight="1">
      <c r="C477" s="84"/>
    </row>
    <row r="478" spans="3:3" ht="15.75" customHeight="1">
      <c r="C478" s="84"/>
    </row>
    <row r="479" spans="3:3" ht="15.75" customHeight="1">
      <c r="C479" s="84"/>
    </row>
    <row r="480" spans="3:3" ht="15.75" customHeight="1">
      <c r="C480" s="84"/>
    </row>
    <row r="481" spans="3:3" ht="15.75" customHeight="1">
      <c r="C481" s="84"/>
    </row>
    <row r="482" spans="3:3" ht="15.75" customHeight="1">
      <c r="C482" s="84"/>
    </row>
    <row r="483" spans="3:3" ht="15.75" customHeight="1">
      <c r="C483" s="84"/>
    </row>
    <row r="484" spans="3:3" ht="15.75" customHeight="1">
      <c r="C484" s="84"/>
    </row>
    <row r="485" spans="3:3" ht="15.75" customHeight="1">
      <c r="C485" s="84"/>
    </row>
    <row r="486" spans="3:3" ht="15.75" customHeight="1">
      <c r="C486" s="84"/>
    </row>
    <row r="487" spans="3:3" ht="15.75" customHeight="1">
      <c r="C487" s="84"/>
    </row>
    <row r="488" spans="3:3" ht="15.75" customHeight="1">
      <c r="C488" s="84"/>
    </row>
    <row r="489" spans="3:3" ht="15.75" customHeight="1">
      <c r="C489" s="84"/>
    </row>
    <row r="490" spans="3:3" ht="15.75" customHeight="1">
      <c r="C490" s="84"/>
    </row>
    <row r="491" spans="3:3" ht="15.75" customHeight="1">
      <c r="C491" s="84"/>
    </row>
    <row r="492" spans="3:3" ht="15.75" customHeight="1">
      <c r="C492" s="84"/>
    </row>
    <row r="493" spans="3:3" ht="15.75" customHeight="1">
      <c r="C493" s="84"/>
    </row>
    <row r="494" spans="3:3" ht="15.75" customHeight="1">
      <c r="C494" s="84"/>
    </row>
    <row r="495" spans="3:3" ht="15.75" customHeight="1">
      <c r="C495" s="84"/>
    </row>
    <row r="496" spans="3:3" ht="15.75" customHeight="1">
      <c r="C496" s="84"/>
    </row>
    <row r="497" spans="3:3" ht="15.75" customHeight="1">
      <c r="C497" s="84"/>
    </row>
    <row r="498" spans="3:3" ht="15.75" customHeight="1">
      <c r="C498" s="84"/>
    </row>
    <row r="499" spans="3:3" ht="15.75" customHeight="1">
      <c r="C499" s="84"/>
    </row>
    <row r="500" spans="3:3" ht="15.75" customHeight="1">
      <c r="C500" s="84"/>
    </row>
    <row r="501" spans="3:3" ht="15.75" customHeight="1">
      <c r="C501" s="84"/>
    </row>
    <row r="502" spans="3:3" ht="15.75" customHeight="1">
      <c r="C502" s="84"/>
    </row>
    <row r="503" spans="3:3" ht="15.75" customHeight="1">
      <c r="C503" s="84"/>
    </row>
    <row r="504" spans="3:3" ht="15.75" customHeight="1">
      <c r="C504" s="84"/>
    </row>
    <row r="505" spans="3:3" ht="15.75" customHeight="1">
      <c r="C505" s="84"/>
    </row>
    <row r="506" spans="3:3" ht="15.75" customHeight="1">
      <c r="C506" s="84"/>
    </row>
    <row r="507" spans="3:3" ht="15.75" customHeight="1">
      <c r="C507" s="84"/>
    </row>
    <row r="508" spans="3:3" ht="15.75" customHeight="1">
      <c r="C508" s="84"/>
    </row>
    <row r="509" spans="3:3" ht="15.75" customHeight="1">
      <c r="C509" s="84"/>
    </row>
    <row r="510" spans="3:3" ht="15.75" customHeight="1">
      <c r="C510" s="84"/>
    </row>
    <row r="511" spans="3:3" ht="15.75" customHeight="1">
      <c r="C511" s="84"/>
    </row>
    <row r="512" spans="3:3" ht="15.75" customHeight="1">
      <c r="C512" s="84"/>
    </row>
    <row r="513" spans="3:3" ht="15.75" customHeight="1">
      <c r="C513" s="84"/>
    </row>
    <row r="514" spans="3:3" ht="15.75" customHeight="1">
      <c r="C514" s="84"/>
    </row>
    <row r="515" spans="3:3" ht="15.75" customHeight="1">
      <c r="C515" s="84"/>
    </row>
    <row r="516" spans="3:3" ht="15.75" customHeight="1">
      <c r="C516" s="84"/>
    </row>
    <row r="517" spans="3:3" ht="15.75" customHeight="1">
      <c r="C517" s="84"/>
    </row>
    <row r="518" spans="3:3" ht="15.75" customHeight="1">
      <c r="C518" s="84"/>
    </row>
    <row r="519" spans="3:3" ht="15.75" customHeight="1">
      <c r="C519" s="84"/>
    </row>
    <row r="520" spans="3:3" ht="15.75" customHeight="1">
      <c r="C520" s="84"/>
    </row>
    <row r="521" spans="3:3" ht="15.75" customHeight="1">
      <c r="C521" s="84"/>
    </row>
    <row r="522" spans="3:3" ht="15.75" customHeight="1">
      <c r="C522" s="84"/>
    </row>
    <row r="523" spans="3:3" ht="15.75" customHeight="1">
      <c r="C523" s="84"/>
    </row>
    <row r="524" spans="3:3" ht="15.75" customHeight="1">
      <c r="C524" s="84"/>
    </row>
    <row r="525" spans="3:3" ht="15.75" customHeight="1">
      <c r="C525" s="84"/>
    </row>
    <row r="526" spans="3:3" ht="15.75" customHeight="1">
      <c r="C526" s="84"/>
    </row>
    <row r="527" spans="3:3" ht="15.75" customHeight="1">
      <c r="C527" s="84"/>
    </row>
    <row r="528" spans="3:3" ht="15.75" customHeight="1">
      <c r="C528" s="84"/>
    </row>
    <row r="529" spans="3:3" ht="15.75" customHeight="1">
      <c r="C529" s="84"/>
    </row>
    <row r="530" spans="3:3" ht="15.75" customHeight="1">
      <c r="C530" s="84"/>
    </row>
    <row r="531" spans="3:3" ht="15.75" customHeight="1">
      <c r="C531" s="84"/>
    </row>
    <row r="532" spans="3:3" ht="15.75" customHeight="1">
      <c r="C532" s="84"/>
    </row>
    <row r="533" spans="3:3" ht="15.75" customHeight="1">
      <c r="C533" s="84"/>
    </row>
    <row r="534" spans="3:3" ht="15.75" customHeight="1">
      <c r="C534" s="84"/>
    </row>
    <row r="535" spans="3:3" ht="15.75" customHeight="1">
      <c r="C535" s="84"/>
    </row>
    <row r="536" spans="3:3" ht="15.75" customHeight="1">
      <c r="C536" s="84"/>
    </row>
    <row r="537" spans="3:3" ht="15.75" customHeight="1">
      <c r="C537" s="84"/>
    </row>
    <row r="538" spans="3:3" ht="15.75" customHeight="1">
      <c r="C538" s="84"/>
    </row>
    <row r="539" spans="3:3" ht="15.75" customHeight="1">
      <c r="C539" s="84"/>
    </row>
    <row r="540" spans="3:3" ht="15.75" customHeight="1">
      <c r="C540" s="84"/>
    </row>
    <row r="541" spans="3:3" ht="15.75" customHeight="1">
      <c r="C541" s="84"/>
    </row>
    <row r="542" spans="3:3" ht="15.75" customHeight="1">
      <c r="C542" s="84"/>
    </row>
    <row r="543" spans="3:3" ht="15.75" customHeight="1">
      <c r="C543" s="84"/>
    </row>
    <row r="544" spans="3:3" ht="15.75" customHeight="1">
      <c r="C544" s="84"/>
    </row>
    <row r="545" spans="3:3" ht="15.75" customHeight="1">
      <c r="C545" s="84"/>
    </row>
    <row r="546" spans="3:3" ht="15.75" customHeight="1">
      <c r="C546" s="84"/>
    </row>
    <row r="547" spans="3:3" ht="15.75" customHeight="1">
      <c r="C547" s="84"/>
    </row>
    <row r="548" spans="3:3" ht="15.75" customHeight="1">
      <c r="C548" s="84"/>
    </row>
    <row r="549" spans="3:3" ht="15.75" customHeight="1">
      <c r="C549" s="84"/>
    </row>
    <row r="550" spans="3:3" ht="15.75" customHeight="1">
      <c r="C550" s="84"/>
    </row>
    <row r="551" spans="3:3" ht="15.75" customHeight="1">
      <c r="C551" s="84"/>
    </row>
    <row r="552" spans="3:3" ht="15.75" customHeight="1">
      <c r="C552" s="84"/>
    </row>
    <row r="553" spans="3:3" ht="15.75" customHeight="1">
      <c r="C553" s="84"/>
    </row>
    <row r="554" spans="3:3" ht="15.75" customHeight="1">
      <c r="C554" s="84"/>
    </row>
    <row r="555" spans="3:3" ht="15.75" customHeight="1">
      <c r="C555" s="84"/>
    </row>
    <row r="556" spans="3:3" ht="15.75" customHeight="1">
      <c r="C556" s="84"/>
    </row>
    <row r="557" spans="3:3" ht="15.75" customHeight="1">
      <c r="C557" s="84"/>
    </row>
    <row r="558" spans="3:3" ht="15.75" customHeight="1">
      <c r="C558" s="84"/>
    </row>
    <row r="559" spans="3:3" ht="15.75" customHeight="1">
      <c r="C559" s="84"/>
    </row>
    <row r="560" spans="3:3" ht="15.75" customHeight="1">
      <c r="C560" s="84"/>
    </row>
    <row r="561" spans="3:3" ht="15.75" customHeight="1">
      <c r="C561" s="84"/>
    </row>
    <row r="562" spans="3:3" ht="15.75" customHeight="1">
      <c r="C562" s="84"/>
    </row>
    <row r="563" spans="3:3" ht="15.75" customHeight="1">
      <c r="C563" s="84"/>
    </row>
    <row r="564" spans="3:3" ht="15.75" customHeight="1">
      <c r="C564" s="84"/>
    </row>
    <row r="565" spans="3:3" ht="15.75" customHeight="1">
      <c r="C565" s="84"/>
    </row>
    <row r="566" spans="3:3" ht="15.75" customHeight="1">
      <c r="C566" s="84"/>
    </row>
    <row r="567" spans="3:3" ht="15.75" customHeight="1">
      <c r="C567" s="84"/>
    </row>
    <row r="568" spans="3:3" ht="15.75" customHeight="1">
      <c r="C568" s="84"/>
    </row>
    <row r="569" spans="3:3" ht="15.75" customHeight="1">
      <c r="C569" s="84"/>
    </row>
    <row r="570" spans="3:3" ht="15.75" customHeight="1">
      <c r="C570" s="84"/>
    </row>
    <row r="571" spans="3:3" ht="15.75" customHeight="1">
      <c r="C571" s="84"/>
    </row>
    <row r="572" spans="3:3" ht="15.75" customHeight="1">
      <c r="C572" s="84"/>
    </row>
    <row r="573" spans="3:3" ht="15.75" customHeight="1">
      <c r="C573" s="84"/>
    </row>
    <row r="574" spans="3:3" ht="15.75" customHeight="1">
      <c r="C574" s="84"/>
    </row>
    <row r="575" spans="3:3" ht="15.75" customHeight="1">
      <c r="C575" s="84"/>
    </row>
    <row r="576" spans="3:3" ht="15.75" customHeight="1">
      <c r="C576" s="84"/>
    </row>
    <row r="577" spans="3:3" ht="15.75" customHeight="1">
      <c r="C577" s="84"/>
    </row>
    <row r="578" spans="3:3" ht="15.75" customHeight="1">
      <c r="C578" s="84"/>
    </row>
    <row r="579" spans="3:3" ht="15.75" customHeight="1">
      <c r="C579" s="84"/>
    </row>
    <row r="580" spans="3:3" ht="15.75" customHeight="1">
      <c r="C580" s="84"/>
    </row>
    <row r="581" spans="3:3" ht="15.75" customHeight="1">
      <c r="C581" s="84"/>
    </row>
    <row r="582" spans="3:3" ht="15.75" customHeight="1">
      <c r="C582" s="84"/>
    </row>
    <row r="583" spans="3:3" ht="15.75" customHeight="1">
      <c r="C583" s="84"/>
    </row>
    <row r="584" spans="3:3" ht="15.75" customHeight="1">
      <c r="C584" s="84"/>
    </row>
    <row r="585" spans="3:3" ht="15.75" customHeight="1">
      <c r="C585" s="84"/>
    </row>
    <row r="586" spans="3:3" ht="15.75" customHeight="1">
      <c r="C586" s="84"/>
    </row>
    <row r="587" spans="3:3" ht="15.75" customHeight="1">
      <c r="C587" s="84"/>
    </row>
    <row r="588" spans="3:3" ht="15.75" customHeight="1">
      <c r="C588" s="84"/>
    </row>
    <row r="589" spans="3:3" ht="15.75" customHeight="1">
      <c r="C589" s="84"/>
    </row>
    <row r="590" spans="3:3" ht="15.75" customHeight="1">
      <c r="C590" s="84"/>
    </row>
    <row r="591" spans="3:3" ht="15.75" customHeight="1">
      <c r="C591" s="84"/>
    </row>
    <row r="592" spans="3:3" ht="15.75" customHeight="1">
      <c r="C592" s="84"/>
    </row>
    <row r="593" spans="3:3" ht="15.75" customHeight="1">
      <c r="C593" s="84"/>
    </row>
    <row r="594" spans="3:3" ht="15.75" customHeight="1">
      <c r="C594" s="84"/>
    </row>
    <row r="595" spans="3:3" ht="15.75" customHeight="1">
      <c r="C595" s="84"/>
    </row>
    <row r="596" spans="3:3" ht="15.75" customHeight="1">
      <c r="C596" s="84"/>
    </row>
    <row r="597" spans="3:3" ht="15.75" customHeight="1">
      <c r="C597" s="84"/>
    </row>
    <row r="598" spans="3:3" ht="15.75" customHeight="1">
      <c r="C598" s="84"/>
    </row>
    <row r="599" spans="3:3" ht="15.75" customHeight="1">
      <c r="C599" s="84"/>
    </row>
    <row r="600" spans="3:3" ht="15.75" customHeight="1">
      <c r="C600" s="84"/>
    </row>
    <row r="601" spans="3:3" ht="15.75" customHeight="1">
      <c r="C601" s="84"/>
    </row>
    <row r="602" spans="3:3" ht="15.75" customHeight="1">
      <c r="C602" s="84"/>
    </row>
    <row r="603" spans="3:3" ht="15.75" customHeight="1">
      <c r="C603" s="84"/>
    </row>
    <row r="604" spans="3:3" ht="15.75" customHeight="1">
      <c r="C604" s="84"/>
    </row>
    <row r="605" spans="3:3" ht="15.75" customHeight="1">
      <c r="C605" s="84"/>
    </row>
    <row r="606" spans="3:3" ht="15.75" customHeight="1">
      <c r="C606" s="84"/>
    </row>
    <row r="607" spans="3:3" ht="15.75" customHeight="1">
      <c r="C607" s="84"/>
    </row>
    <row r="608" spans="3:3" ht="15.75" customHeight="1">
      <c r="C608" s="84"/>
    </row>
    <row r="609" spans="3:3" ht="15.75" customHeight="1">
      <c r="C609" s="84"/>
    </row>
    <row r="610" spans="3:3" ht="15.75" customHeight="1">
      <c r="C610" s="84"/>
    </row>
    <row r="611" spans="3:3" ht="15.75" customHeight="1">
      <c r="C611" s="84"/>
    </row>
    <row r="612" spans="3:3" ht="15.75" customHeight="1">
      <c r="C612" s="84"/>
    </row>
    <row r="613" spans="3:3" ht="15.75" customHeight="1">
      <c r="C613" s="84"/>
    </row>
    <row r="614" spans="3:3" ht="15.75" customHeight="1">
      <c r="C614" s="84"/>
    </row>
    <row r="615" spans="3:3" ht="15.75" customHeight="1">
      <c r="C615" s="84"/>
    </row>
    <row r="616" spans="3:3" ht="15.75" customHeight="1">
      <c r="C616" s="84"/>
    </row>
    <row r="617" spans="3:3" ht="15.75" customHeight="1">
      <c r="C617" s="84"/>
    </row>
    <row r="618" spans="3:3" ht="15.75" customHeight="1">
      <c r="C618" s="84"/>
    </row>
    <row r="619" spans="3:3" ht="15.75" customHeight="1">
      <c r="C619" s="84"/>
    </row>
    <row r="620" spans="3:3" ht="15.75" customHeight="1">
      <c r="C620" s="84"/>
    </row>
    <row r="621" spans="3:3" ht="15.75" customHeight="1">
      <c r="C621" s="84"/>
    </row>
    <row r="622" spans="3:3" ht="15.75" customHeight="1">
      <c r="C622" s="84"/>
    </row>
    <row r="623" spans="3:3" ht="15.75" customHeight="1">
      <c r="C623" s="84"/>
    </row>
    <row r="624" spans="3:3" ht="15.75" customHeight="1">
      <c r="C624" s="84"/>
    </row>
    <row r="625" spans="3:3" ht="15.75" customHeight="1">
      <c r="C625" s="84"/>
    </row>
    <row r="626" spans="3:3" ht="15.75" customHeight="1">
      <c r="C626" s="84"/>
    </row>
    <row r="627" spans="3:3" ht="15.75" customHeight="1">
      <c r="C627" s="84"/>
    </row>
    <row r="628" spans="3:3" ht="15.75" customHeight="1">
      <c r="C628" s="84"/>
    </row>
    <row r="629" spans="3:3" ht="15.75" customHeight="1">
      <c r="C629" s="84"/>
    </row>
    <row r="630" spans="3:3" ht="15.75" customHeight="1">
      <c r="C630" s="84"/>
    </row>
    <row r="631" spans="3:3" ht="15.75" customHeight="1">
      <c r="C631" s="84"/>
    </row>
    <row r="632" spans="3:3" ht="15.75" customHeight="1">
      <c r="C632" s="84"/>
    </row>
    <row r="633" spans="3:3" ht="15.75" customHeight="1">
      <c r="C633" s="84"/>
    </row>
    <row r="634" spans="3:3" ht="15.75" customHeight="1">
      <c r="C634" s="84"/>
    </row>
    <row r="635" spans="3:3" ht="15.75" customHeight="1">
      <c r="C635" s="84"/>
    </row>
    <row r="636" spans="3:3" ht="15.75" customHeight="1">
      <c r="C636" s="84"/>
    </row>
    <row r="637" spans="3:3" ht="15.75" customHeight="1">
      <c r="C637" s="84"/>
    </row>
    <row r="638" spans="3:3" ht="15.75" customHeight="1">
      <c r="C638" s="84"/>
    </row>
    <row r="639" spans="3:3" ht="15.75" customHeight="1">
      <c r="C639" s="84"/>
    </row>
    <row r="640" spans="3:3" ht="15.75" customHeight="1">
      <c r="C640" s="84"/>
    </row>
    <row r="641" spans="3:3" ht="15.75" customHeight="1">
      <c r="C641" s="84"/>
    </row>
    <row r="642" spans="3:3" ht="15.75" customHeight="1">
      <c r="C642" s="84"/>
    </row>
    <row r="643" spans="3:3" ht="15.75" customHeight="1">
      <c r="C643" s="84"/>
    </row>
    <row r="644" spans="3:3" ht="15.75" customHeight="1">
      <c r="C644" s="84"/>
    </row>
    <row r="645" spans="3:3" ht="15.75" customHeight="1">
      <c r="C645" s="84"/>
    </row>
    <row r="646" spans="3:3" ht="15.75" customHeight="1">
      <c r="C646" s="84"/>
    </row>
    <row r="647" spans="3:3" ht="15.75" customHeight="1">
      <c r="C647" s="84"/>
    </row>
    <row r="648" spans="3:3" ht="15.75" customHeight="1">
      <c r="C648" s="84"/>
    </row>
    <row r="649" spans="3:3" ht="15.75" customHeight="1">
      <c r="C649" s="84"/>
    </row>
    <row r="650" spans="3:3" ht="15.75" customHeight="1">
      <c r="C650" s="84"/>
    </row>
    <row r="651" spans="3:3" ht="15.75" customHeight="1">
      <c r="C651" s="84"/>
    </row>
    <row r="652" spans="3:3" ht="15.75" customHeight="1">
      <c r="C652" s="84"/>
    </row>
    <row r="653" spans="3:3" ht="15.75" customHeight="1">
      <c r="C653" s="84"/>
    </row>
    <row r="654" spans="3:3" ht="15.75" customHeight="1">
      <c r="C654" s="84"/>
    </row>
    <row r="655" spans="3:3" ht="15.75" customHeight="1">
      <c r="C655" s="84"/>
    </row>
    <row r="656" spans="3:3" ht="15.75" customHeight="1">
      <c r="C656" s="84"/>
    </row>
    <row r="657" spans="3:3" ht="15.75" customHeight="1">
      <c r="C657" s="84"/>
    </row>
    <row r="658" spans="3:3" ht="15.75" customHeight="1">
      <c r="C658" s="84"/>
    </row>
    <row r="659" spans="3:3" ht="15.75" customHeight="1">
      <c r="C659" s="84"/>
    </row>
    <row r="660" spans="3:3" ht="15.75" customHeight="1">
      <c r="C660" s="84"/>
    </row>
    <row r="661" spans="3:3" ht="15.75" customHeight="1">
      <c r="C661" s="84"/>
    </row>
    <row r="662" spans="3:3" ht="15.75" customHeight="1">
      <c r="C662" s="84"/>
    </row>
    <row r="663" spans="3:3" ht="15.75" customHeight="1">
      <c r="C663" s="84"/>
    </row>
    <row r="664" spans="3:3" ht="15.75" customHeight="1">
      <c r="C664" s="84"/>
    </row>
    <row r="665" spans="3:3" ht="15.75" customHeight="1">
      <c r="C665" s="84"/>
    </row>
    <row r="666" spans="3:3" ht="15.75" customHeight="1">
      <c r="C666" s="84"/>
    </row>
    <row r="667" spans="3:3" ht="15.75" customHeight="1">
      <c r="C667" s="84"/>
    </row>
    <row r="668" spans="3:3" ht="15.75" customHeight="1">
      <c r="C668" s="84"/>
    </row>
    <row r="669" spans="3:3" ht="15.75" customHeight="1">
      <c r="C669" s="84"/>
    </row>
    <row r="670" spans="3:3" ht="15.75" customHeight="1">
      <c r="C670" s="84"/>
    </row>
    <row r="671" spans="3:3" ht="15.75" customHeight="1">
      <c r="C671" s="84"/>
    </row>
    <row r="672" spans="3:3" ht="15.75" customHeight="1">
      <c r="C672" s="84"/>
    </row>
    <row r="673" spans="3:3" ht="15.75" customHeight="1">
      <c r="C673" s="84"/>
    </row>
    <row r="674" spans="3:3" ht="15.75" customHeight="1">
      <c r="C674" s="84"/>
    </row>
    <row r="675" spans="3:3" ht="15.75" customHeight="1">
      <c r="C675" s="84"/>
    </row>
    <row r="676" spans="3:3" ht="15.75" customHeight="1">
      <c r="C676" s="84"/>
    </row>
    <row r="677" spans="3:3" ht="15.75" customHeight="1">
      <c r="C677" s="84"/>
    </row>
    <row r="678" spans="3:3" ht="15.75" customHeight="1">
      <c r="C678" s="84"/>
    </row>
    <row r="679" spans="3:3" ht="15.75" customHeight="1">
      <c r="C679" s="84"/>
    </row>
    <row r="680" spans="3:3" ht="15.75" customHeight="1">
      <c r="C680" s="84"/>
    </row>
    <row r="681" spans="3:3" ht="15.75" customHeight="1">
      <c r="C681" s="84"/>
    </row>
    <row r="682" spans="3:3" ht="15.75" customHeight="1">
      <c r="C682" s="84"/>
    </row>
    <row r="683" spans="3:3" ht="15.75" customHeight="1">
      <c r="C683" s="84"/>
    </row>
    <row r="684" spans="3:3" ht="15.75" customHeight="1">
      <c r="C684" s="84"/>
    </row>
    <row r="685" spans="3:3" ht="15.75" customHeight="1">
      <c r="C685" s="84"/>
    </row>
    <row r="686" spans="3:3" ht="15.75" customHeight="1">
      <c r="C686" s="84"/>
    </row>
    <row r="687" spans="3:3" ht="15.75" customHeight="1">
      <c r="C687" s="84"/>
    </row>
    <row r="688" spans="3:3" ht="15.75" customHeight="1">
      <c r="C688" s="84"/>
    </row>
    <row r="689" spans="3:3" ht="15.75" customHeight="1">
      <c r="C689" s="84"/>
    </row>
    <row r="690" spans="3:3" ht="15.75" customHeight="1">
      <c r="C690" s="84"/>
    </row>
    <row r="691" spans="3:3" ht="15.75" customHeight="1">
      <c r="C691" s="84"/>
    </row>
    <row r="692" spans="3:3" ht="15.75" customHeight="1">
      <c r="C692" s="84"/>
    </row>
    <row r="693" spans="3:3" ht="15.75" customHeight="1">
      <c r="C693" s="84"/>
    </row>
    <row r="694" spans="3:3" ht="15.75" customHeight="1">
      <c r="C694" s="84"/>
    </row>
    <row r="695" spans="3:3" ht="15.75" customHeight="1">
      <c r="C695" s="84"/>
    </row>
    <row r="696" spans="3:3" ht="15.75" customHeight="1">
      <c r="C696" s="84"/>
    </row>
    <row r="697" spans="3:3" ht="15.75" customHeight="1">
      <c r="C697" s="84"/>
    </row>
    <row r="698" spans="3:3" ht="15.75" customHeight="1">
      <c r="C698" s="84"/>
    </row>
    <row r="699" spans="3:3" ht="15.75" customHeight="1">
      <c r="C699" s="84"/>
    </row>
    <row r="700" spans="3:3" ht="15.75" customHeight="1">
      <c r="C700" s="84"/>
    </row>
    <row r="701" spans="3:3" ht="15.75" customHeight="1">
      <c r="C701" s="84"/>
    </row>
    <row r="702" spans="3:3" ht="15.75" customHeight="1">
      <c r="C702" s="84"/>
    </row>
    <row r="703" spans="3:3" ht="15.75" customHeight="1">
      <c r="C703" s="84"/>
    </row>
    <row r="704" spans="3:3" ht="15.75" customHeight="1">
      <c r="C704" s="84"/>
    </row>
    <row r="705" spans="3:3" ht="15.75" customHeight="1">
      <c r="C705" s="84"/>
    </row>
    <row r="706" spans="3:3" ht="15.75" customHeight="1">
      <c r="C706" s="84"/>
    </row>
    <row r="707" spans="3:3" ht="15.75" customHeight="1">
      <c r="C707" s="84"/>
    </row>
    <row r="708" spans="3:3" ht="15.75" customHeight="1">
      <c r="C708" s="84"/>
    </row>
    <row r="709" spans="3:3" ht="15.75" customHeight="1">
      <c r="C709" s="84"/>
    </row>
    <row r="710" spans="3:3" ht="15.75" customHeight="1">
      <c r="C710" s="84"/>
    </row>
    <row r="711" spans="3:3" ht="15.75" customHeight="1">
      <c r="C711" s="84"/>
    </row>
    <row r="712" spans="3:3" ht="15.75" customHeight="1">
      <c r="C712" s="84"/>
    </row>
    <row r="713" spans="3:3" ht="15.75" customHeight="1">
      <c r="C713" s="84"/>
    </row>
    <row r="714" spans="3:3" ht="15.75" customHeight="1">
      <c r="C714" s="84"/>
    </row>
    <row r="715" spans="3:3" ht="15.75" customHeight="1">
      <c r="C715" s="84"/>
    </row>
    <row r="716" spans="3:3" ht="15.75" customHeight="1">
      <c r="C716" s="84"/>
    </row>
    <row r="717" spans="3:3" ht="15.75" customHeight="1">
      <c r="C717" s="84"/>
    </row>
    <row r="718" spans="3:3" ht="15.75" customHeight="1">
      <c r="C718" s="84"/>
    </row>
    <row r="719" spans="3:3" ht="15.75" customHeight="1">
      <c r="C719" s="84"/>
    </row>
    <row r="720" spans="3:3" ht="15.75" customHeight="1">
      <c r="C720" s="84"/>
    </row>
    <row r="721" spans="3:3" ht="15.75" customHeight="1">
      <c r="C721" s="84"/>
    </row>
    <row r="722" spans="3:3" ht="15.75" customHeight="1">
      <c r="C722" s="84"/>
    </row>
    <row r="723" spans="3:3" ht="15.75" customHeight="1">
      <c r="C723" s="84"/>
    </row>
    <row r="724" spans="3:3" ht="15.75" customHeight="1">
      <c r="C724" s="84"/>
    </row>
    <row r="725" spans="3:3" ht="15.75" customHeight="1">
      <c r="C725" s="84"/>
    </row>
    <row r="726" spans="3:3" ht="15.75" customHeight="1">
      <c r="C726" s="84"/>
    </row>
    <row r="727" spans="3:3" ht="15.75" customHeight="1">
      <c r="C727" s="84"/>
    </row>
    <row r="728" spans="3:3" ht="15.75" customHeight="1">
      <c r="C728" s="84"/>
    </row>
    <row r="729" spans="3:3" ht="15.75" customHeight="1">
      <c r="C729" s="84"/>
    </row>
    <row r="730" spans="3:3" ht="15.75" customHeight="1">
      <c r="C730" s="84"/>
    </row>
    <row r="731" spans="3:3" ht="15.75" customHeight="1">
      <c r="C731" s="84"/>
    </row>
    <row r="732" spans="3:3" ht="15.75" customHeight="1">
      <c r="C732" s="84"/>
    </row>
    <row r="733" spans="3:3" ht="15.75" customHeight="1">
      <c r="C733" s="84"/>
    </row>
    <row r="734" spans="3:3" ht="15.75" customHeight="1">
      <c r="C734" s="84"/>
    </row>
    <row r="735" spans="3:3" ht="15.75" customHeight="1">
      <c r="C735" s="84"/>
    </row>
    <row r="736" spans="3:3" ht="15.75" customHeight="1">
      <c r="C736" s="84"/>
    </row>
    <row r="737" spans="3:3" ht="15.75" customHeight="1">
      <c r="C737" s="84"/>
    </row>
    <row r="738" spans="3:3" ht="15.75" customHeight="1">
      <c r="C738" s="84"/>
    </row>
    <row r="739" spans="3:3" ht="15.75" customHeight="1">
      <c r="C739" s="84"/>
    </row>
    <row r="740" spans="3:3" ht="15.75" customHeight="1">
      <c r="C740" s="84"/>
    </row>
    <row r="741" spans="3:3" ht="15.75" customHeight="1">
      <c r="C741" s="84"/>
    </row>
    <row r="742" spans="3:3" ht="15.75" customHeight="1">
      <c r="C742" s="84"/>
    </row>
    <row r="743" spans="3:3" ht="15.75" customHeight="1">
      <c r="C743" s="84"/>
    </row>
    <row r="744" spans="3:3" ht="15.75" customHeight="1">
      <c r="C744" s="84"/>
    </row>
    <row r="745" spans="3:3" ht="15.75" customHeight="1">
      <c r="C745" s="84"/>
    </row>
    <row r="746" spans="3:3" ht="15.75" customHeight="1">
      <c r="C746" s="84"/>
    </row>
    <row r="747" spans="3:3" ht="15.75" customHeight="1">
      <c r="C747" s="84"/>
    </row>
    <row r="748" spans="3:3" ht="15.75" customHeight="1">
      <c r="C748" s="84"/>
    </row>
    <row r="749" spans="3:3" ht="15.75" customHeight="1">
      <c r="C749" s="84"/>
    </row>
    <row r="750" spans="3:3" ht="15.75" customHeight="1">
      <c r="C750" s="84"/>
    </row>
    <row r="751" spans="3:3" ht="15.75" customHeight="1">
      <c r="C751" s="84"/>
    </row>
    <row r="752" spans="3:3" ht="15.75" customHeight="1">
      <c r="C752" s="84"/>
    </row>
    <row r="753" spans="3:3" ht="15.75" customHeight="1">
      <c r="C753" s="84"/>
    </row>
    <row r="754" spans="3:3" ht="15.75" customHeight="1">
      <c r="C754" s="84"/>
    </row>
    <row r="755" spans="3:3" ht="15.75" customHeight="1">
      <c r="C755" s="84"/>
    </row>
    <row r="756" spans="3:3" ht="15.75" customHeight="1">
      <c r="C756" s="84"/>
    </row>
    <row r="757" spans="3:3" ht="15.75" customHeight="1">
      <c r="C757" s="84"/>
    </row>
    <row r="758" spans="3:3" ht="15.75" customHeight="1">
      <c r="C758" s="84"/>
    </row>
    <row r="759" spans="3:3" ht="15.75" customHeight="1">
      <c r="C759" s="84"/>
    </row>
    <row r="760" spans="3:3" ht="15.75" customHeight="1">
      <c r="C760" s="84"/>
    </row>
    <row r="761" spans="3:3" ht="15.75" customHeight="1">
      <c r="C761" s="84"/>
    </row>
    <row r="762" spans="3:3" ht="15.75" customHeight="1">
      <c r="C762" s="84"/>
    </row>
    <row r="763" spans="3:3" ht="15.75" customHeight="1">
      <c r="C763" s="84"/>
    </row>
    <row r="764" spans="3:3" ht="15.75" customHeight="1">
      <c r="C764" s="84"/>
    </row>
    <row r="765" spans="3:3" ht="15.75" customHeight="1">
      <c r="C765" s="84"/>
    </row>
    <row r="766" spans="3:3" ht="15.75" customHeight="1">
      <c r="C766" s="84"/>
    </row>
    <row r="767" spans="3:3" ht="15.75" customHeight="1">
      <c r="C767" s="84"/>
    </row>
    <row r="768" spans="3:3" ht="15.75" customHeight="1">
      <c r="C768" s="84"/>
    </row>
    <row r="769" spans="3:3" ht="15.75" customHeight="1">
      <c r="C769" s="84"/>
    </row>
    <row r="770" spans="3:3" ht="15.75" customHeight="1">
      <c r="C770" s="84"/>
    </row>
    <row r="771" spans="3:3" ht="15.75" customHeight="1">
      <c r="C771" s="84"/>
    </row>
    <row r="772" spans="3:3" ht="15.75" customHeight="1">
      <c r="C772" s="84"/>
    </row>
    <row r="773" spans="3:3" ht="15.75" customHeight="1">
      <c r="C773" s="84"/>
    </row>
    <row r="774" spans="3:3" ht="15.75" customHeight="1">
      <c r="C774" s="84"/>
    </row>
    <row r="775" spans="3:3" ht="15.75" customHeight="1">
      <c r="C775" s="84"/>
    </row>
    <row r="776" spans="3:3" ht="15.75" customHeight="1">
      <c r="C776" s="84"/>
    </row>
    <row r="777" spans="3:3" ht="15.75" customHeight="1">
      <c r="C777" s="84"/>
    </row>
    <row r="778" spans="3:3" ht="15.75" customHeight="1">
      <c r="C778" s="84"/>
    </row>
    <row r="779" spans="3:3" ht="15.75" customHeight="1">
      <c r="C779" s="84"/>
    </row>
    <row r="780" spans="3:3" ht="15.75" customHeight="1">
      <c r="C780" s="84"/>
    </row>
    <row r="781" spans="3:3" ht="15.75" customHeight="1">
      <c r="C781" s="84"/>
    </row>
    <row r="782" spans="3:3" ht="15.75" customHeight="1">
      <c r="C782" s="84"/>
    </row>
    <row r="783" spans="3:3" ht="15.75" customHeight="1">
      <c r="C783" s="84"/>
    </row>
    <row r="784" spans="3:3" ht="15.75" customHeight="1">
      <c r="C784" s="84"/>
    </row>
    <row r="785" spans="3:3" ht="15.75" customHeight="1">
      <c r="C785" s="84"/>
    </row>
    <row r="786" spans="3:3" ht="15.75" customHeight="1">
      <c r="C786" s="84"/>
    </row>
    <row r="787" spans="3:3" ht="15.75" customHeight="1">
      <c r="C787" s="84"/>
    </row>
    <row r="788" spans="3:3" ht="15.75" customHeight="1">
      <c r="C788" s="84"/>
    </row>
    <row r="789" spans="3:3" ht="15.75" customHeight="1">
      <c r="C789" s="84"/>
    </row>
    <row r="790" spans="3:3" ht="15.75" customHeight="1">
      <c r="C790" s="84"/>
    </row>
    <row r="791" spans="3:3" ht="15.75" customHeight="1">
      <c r="C791" s="84"/>
    </row>
    <row r="792" spans="3:3" ht="15.75" customHeight="1">
      <c r="C792" s="84"/>
    </row>
    <row r="793" spans="3:3" ht="15.75" customHeight="1">
      <c r="C793" s="84"/>
    </row>
    <row r="794" spans="3:3" ht="15.75" customHeight="1">
      <c r="C794" s="84"/>
    </row>
    <row r="795" spans="3:3" ht="15.75" customHeight="1">
      <c r="C795" s="84"/>
    </row>
    <row r="796" spans="3:3" ht="15.75" customHeight="1">
      <c r="C796" s="84"/>
    </row>
    <row r="797" spans="3:3" ht="15.75" customHeight="1">
      <c r="C797" s="84"/>
    </row>
    <row r="798" spans="3:3" ht="15.75" customHeight="1">
      <c r="C798" s="84"/>
    </row>
    <row r="799" spans="3:3" ht="15.75" customHeight="1">
      <c r="C799" s="84"/>
    </row>
    <row r="800" spans="3:3" ht="15.75" customHeight="1">
      <c r="C800" s="84"/>
    </row>
    <row r="801" spans="3:3" ht="15.75" customHeight="1">
      <c r="C801" s="84"/>
    </row>
    <row r="802" spans="3:3" ht="15.75" customHeight="1">
      <c r="C802" s="84"/>
    </row>
    <row r="803" spans="3:3" ht="15.75" customHeight="1">
      <c r="C803" s="84"/>
    </row>
    <row r="804" spans="3:3" ht="15.75" customHeight="1">
      <c r="C804" s="84"/>
    </row>
    <row r="805" spans="3:3" ht="15.75" customHeight="1">
      <c r="C805" s="84"/>
    </row>
    <row r="806" spans="3:3" ht="15.75" customHeight="1">
      <c r="C806" s="84"/>
    </row>
    <row r="807" spans="3:3" ht="15.75" customHeight="1">
      <c r="C807" s="84"/>
    </row>
    <row r="808" spans="3:3" ht="15.75" customHeight="1">
      <c r="C808" s="84"/>
    </row>
    <row r="809" spans="3:3" ht="15.75" customHeight="1">
      <c r="C809" s="84"/>
    </row>
    <row r="810" spans="3:3" ht="15.75" customHeight="1">
      <c r="C810" s="84"/>
    </row>
    <row r="811" spans="3:3" ht="15.75" customHeight="1">
      <c r="C811" s="84"/>
    </row>
    <row r="812" spans="3:3" ht="15.75" customHeight="1">
      <c r="C812" s="84"/>
    </row>
    <row r="813" spans="3:3" ht="15.75" customHeight="1">
      <c r="C813" s="84"/>
    </row>
    <row r="814" spans="3:3" ht="15.75" customHeight="1">
      <c r="C814" s="84"/>
    </row>
    <row r="815" spans="3:3" ht="15.75" customHeight="1">
      <c r="C815" s="84"/>
    </row>
    <row r="816" spans="3:3" ht="15.75" customHeight="1">
      <c r="C816" s="84"/>
    </row>
    <row r="817" spans="3:3" ht="15.75" customHeight="1">
      <c r="C817" s="84"/>
    </row>
    <row r="818" spans="3:3" ht="15.75" customHeight="1">
      <c r="C818" s="84"/>
    </row>
    <row r="819" spans="3:3" ht="15.75" customHeight="1">
      <c r="C819" s="84"/>
    </row>
    <row r="820" spans="3:3" ht="15.75" customHeight="1">
      <c r="C820" s="84"/>
    </row>
    <row r="821" spans="3:3" ht="15.75" customHeight="1">
      <c r="C821" s="84"/>
    </row>
    <row r="822" spans="3:3" ht="15.75" customHeight="1">
      <c r="C822" s="84"/>
    </row>
    <row r="823" spans="3:3" ht="15.75" customHeight="1">
      <c r="C823" s="84"/>
    </row>
    <row r="824" spans="3:3" ht="15.75" customHeight="1">
      <c r="C824" s="84"/>
    </row>
    <row r="825" spans="3:3" ht="15.75" customHeight="1">
      <c r="C825" s="84"/>
    </row>
    <row r="826" spans="3:3" ht="15.75" customHeight="1">
      <c r="C826" s="84"/>
    </row>
    <row r="827" spans="3:3" ht="15.75" customHeight="1">
      <c r="C827" s="84"/>
    </row>
    <row r="828" spans="3:3" ht="15.75" customHeight="1">
      <c r="C828" s="84"/>
    </row>
    <row r="829" spans="3:3" ht="15.75" customHeight="1">
      <c r="C829" s="84"/>
    </row>
    <row r="830" spans="3:3" ht="15.75" customHeight="1">
      <c r="C830" s="84"/>
    </row>
    <row r="831" spans="3:3" ht="15.75" customHeight="1">
      <c r="C831" s="84"/>
    </row>
    <row r="832" spans="3:3" ht="15.75" customHeight="1">
      <c r="C832" s="84"/>
    </row>
    <row r="833" spans="3:3" ht="15.75" customHeight="1">
      <c r="C833" s="84"/>
    </row>
    <row r="834" spans="3:3" ht="15.75" customHeight="1">
      <c r="C834" s="84"/>
    </row>
    <row r="835" spans="3:3" ht="15.75" customHeight="1">
      <c r="C835" s="84"/>
    </row>
    <row r="836" spans="3:3" ht="15.75" customHeight="1">
      <c r="C836" s="84"/>
    </row>
    <row r="837" spans="3:3" ht="15.75" customHeight="1">
      <c r="C837" s="84"/>
    </row>
    <row r="838" spans="3:3" ht="15.75" customHeight="1">
      <c r="C838" s="84"/>
    </row>
    <row r="839" spans="3:3" ht="15.75" customHeight="1">
      <c r="C839" s="84"/>
    </row>
    <row r="840" spans="3:3" ht="15.75" customHeight="1">
      <c r="C840" s="84"/>
    </row>
    <row r="841" spans="3:3" ht="15.75" customHeight="1">
      <c r="C841" s="84"/>
    </row>
    <row r="842" spans="3:3" ht="15.75" customHeight="1">
      <c r="C842" s="84"/>
    </row>
    <row r="843" spans="3:3" ht="15.75" customHeight="1">
      <c r="C843" s="84"/>
    </row>
    <row r="844" spans="3:3" ht="15.75" customHeight="1">
      <c r="C844" s="84"/>
    </row>
    <row r="845" spans="3:3" ht="15.75" customHeight="1">
      <c r="C845" s="84"/>
    </row>
    <row r="846" spans="3:3" ht="15.75" customHeight="1">
      <c r="C846" s="84"/>
    </row>
    <row r="847" spans="3:3" ht="15.75" customHeight="1">
      <c r="C847" s="84"/>
    </row>
    <row r="848" spans="3:3" ht="15.75" customHeight="1">
      <c r="C848" s="84"/>
    </row>
    <row r="849" spans="3:3" ht="15.75" customHeight="1">
      <c r="C849" s="84"/>
    </row>
    <row r="850" spans="3:3" ht="15.75" customHeight="1">
      <c r="C850" s="84"/>
    </row>
    <row r="851" spans="3:3" ht="15.75" customHeight="1">
      <c r="C851" s="84"/>
    </row>
    <row r="852" spans="3:3" ht="15.75" customHeight="1">
      <c r="C852" s="84"/>
    </row>
    <row r="853" spans="3:3" ht="15.75" customHeight="1">
      <c r="C853" s="84"/>
    </row>
    <row r="854" spans="3:3" ht="15.75" customHeight="1">
      <c r="C854" s="84"/>
    </row>
    <row r="855" spans="3:3" ht="15.75" customHeight="1">
      <c r="C855" s="84"/>
    </row>
    <row r="856" spans="3:3" ht="15.75" customHeight="1">
      <c r="C856" s="84"/>
    </row>
    <row r="857" spans="3:3" ht="15.75" customHeight="1">
      <c r="C857" s="84"/>
    </row>
    <row r="858" spans="3:3" ht="15.75" customHeight="1">
      <c r="C858" s="84"/>
    </row>
    <row r="859" spans="3:3" ht="15.75" customHeight="1">
      <c r="C859" s="84"/>
    </row>
    <row r="860" spans="3:3" ht="15.75" customHeight="1">
      <c r="C860" s="84"/>
    </row>
    <row r="861" spans="3:3" ht="15.75" customHeight="1">
      <c r="C861" s="84"/>
    </row>
    <row r="862" spans="3:3" ht="15.75" customHeight="1">
      <c r="C862" s="84"/>
    </row>
    <row r="863" spans="3:3" ht="15.75" customHeight="1">
      <c r="C863" s="84"/>
    </row>
    <row r="864" spans="3:3" ht="15.75" customHeight="1">
      <c r="C864" s="84"/>
    </row>
    <row r="865" spans="3:3" ht="15.75" customHeight="1">
      <c r="C865" s="84"/>
    </row>
    <row r="866" spans="3:3" ht="15.75" customHeight="1">
      <c r="C866" s="84"/>
    </row>
    <row r="867" spans="3:3" ht="15.75" customHeight="1">
      <c r="C867" s="84"/>
    </row>
    <row r="868" spans="3:3" ht="15.75" customHeight="1">
      <c r="C868" s="84"/>
    </row>
    <row r="869" spans="3:3" ht="15.75" customHeight="1">
      <c r="C869" s="84"/>
    </row>
    <row r="870" spans="3:3" ht="15.75" customHeight="1">
      <c r="C870" s="84"/>
    </row>
    <row r="871" spans="3:3" ht="15.75" customHeight="1">
      <c r="C871" s="84"/>
    </row>
    <row r="872" spans="3:3" ht="15.75" customHeight="1">
      <c r="C872" s="84"/>
    </row>
    <row r="873" spans="3:3" ht="15.75" customHeight="1">
      <c r="C873" s="84"/>
    </row>
    <row r="874" spans="3:3" ht="15.75" customHeight="1">
      <c r="C874" s="84"/>
    </row>
    <row r="875" spans="3:3" ht="15.75" customHeight="1">
      <c r="C875" s="84"/>
    </row>
    <row r="876" spans="3:3" ht="15.75" customHeight="1">
      <c r="C876" s="84"/>
    </row>
    <row r="877" spans="3:3" ht="15.75" customHeight="1">
      <c r="C877" s="84"/>
    </row>
    <row r="878" spans="3:3" ht="15.75" customHeight="1">
      <c r="C878" s="84"/>
    </row>
    <row r="879" spans="3:3" ht="15.75" customHeight="1">
      <c r="C879" s="84"/>
    </row>
    <row r="880" spans="3:3" ht="15.75" customHeight="1">
      <c r="C880" s="84"/>
    </row>
    <row r="881" spans="3:3" ht="15.75" customHeight="1">
      <c r="C881" s="84"/>
    </row>
    <row r="882" spans="3:3" ht="15.75" customHeight="1">
      <c r="C882" s="84"/>
    </row>
    <row r="883" spans="3:3" ht="15.75" customHeight="1">
      <c r="C883" s="84"/>
    </row>
    <row r="884" spans="3:3" ht="15.75" customHeight="1">
      <c r="C884" s="84"/>
    </row>
    <row r="885" spans="3:3" ht="15.75" customHeight="1">
      <c r="C885" s="84"/>
    </row>
    <row r="886" spans="3:3" ht="15.75" customHeight="1">
      <c r="C886" s="84"/>
    </row>
    <row r="887" spans="3:3" ht="15.75" customHeight="1">
      <c r="C887" s="84"/>
    </row>
    <row r="888" spans="3:3" ht="15.75" customHeight="1">
      <c r="C888" s="84"/>
    </row>
    <row r="889" spans="3:3" ht="15.75" customHeight="1">
      <c r="C889" s="84"/>
    </row>
    <row r="890" spans="3:3" ht="15.75" customHeight="1">
      <c r="C890" s="84"/>
    </row>
    <row r="891" spans="3:3" ht="15.75" customHeight="1">
      <c r="C891" s="84"/>
    </row>
    <row r="892" spans="3:3" ht="15.75" customHeight="1">
      <c r="C892" s="84"/>
    </row>
    <row r="893" spans="3:3" ht="15.75" customHeight="1">
      <c r="C893" s="84"/>
    </row>
    <row r="894" spans="3:3" ht="15.75" customHeight="1">
      <c r="C894" s="84"/>
    </row>
    <row r="895" spans="3:3" ht="15.75" customHeight="1">
      <c r="C895" s="84"/>
    </row>
    <row r="896" spans="3:3" ht="15.75" customHeight="1">
      <c r="C896" s="84"/>
    </row>
    <row r="897" spans="3:3" ht="15.75" customHeight="1">
      <c r="C897" s="84"/>
    </row>
    <row r="898" spans="3:3" ht="15.75" customHeight="1">
      <c r="C898" s="84"/>
    </row>
    <row r="899" spans="3:3" ht="15.75" customHeight="1">
      <c r="C899" s="84"/>
    </row>
    <row r="900" spans="3:3" ht="15.75" customHeight="1">
      <c r="C900" s="84"/>
    </row>
    <row r="901" spans="3:3" ht="15.75" customHeight="1">
      <c r="C901" s="84"/>
    </row>
    <row r="902" spans="3:3" ht="15.75" customHeight="1">
      <c r="C902" s="84"/>
    </row>
    <row r="903" spans="3:3" ht="15.75" customHeight="1">
      <c r="C903" s="84"/>
    </row>
    <row r="904" spans="3:3" ht="15.75" customHeight="1">
      <c r="C904" s="84"/>
    </row>
    <row r="905" spans="3:3" ht="15.75" customHeight="1">
      <c r="C905" s="84"/>
    </row>
    <row r="906" spans="3:3" ht="15.75" customHeight="1">
      <c r="C906" s="84"/>
    </row>
    <row r="907" spans="3:3" ht="15.75" customHeight="1">
      <c r="C907" s="84"/>
    </row>
    <row r="908" spans="3:3" ht="15.75" customHeight="1">
      <c r="C908" s="84"/>
    </row>
    <row r="909" spans="3:3" ht="15.75" customHeight="1">
      <c r="C909" s="84"/>
    </row>
    <row r="910" spans="3:3" ht="15.75" customHeight="1">
      <c r="C910" s="84"/>
    </row>
    <row r="911" spans="3:3" ht="15.75" customHeight="1">
      <c r="C911" s="84"/>
    </row>
    <row r="912" spans="3:3" ht="15.75" customHeight="1">
      <c r="C912" s="84"/>
    </row>
    <row r="913" spans="3:3" ht="15.75" customHeight="1">
      <c r="C913" s="84"/>
    </row>
    <row r="914" spans="3:3" ht="15.75" customHeight="1">
      <c r="C914" s="84"/>
    </row>
    <row r="915" spans="3:3" ht="15.75" customHeight="1">
      <c r="C915" s="84"/>
    </row>
    <row r="916" spans="3:3" ht="15.75" customHeight="1">
      <c r="C916" s="84"/>
    </row>
    <row r="917" spans="3:3" ht="15.75" customHeight="1">
      <c r="C917" s="84"/>
    </row>
    <row r="918" spans="3:3" ht="15.75" customHeight="1">
      <c r="C918" s="84"/>
    </row>
    <row r="919" spans="3:3" ht="15.75" customHeight="1">
      <c r="C919" s="84"/>
    </row>
    <row r="920" spans="3:3" ht="15.75" customHeight="1">
      <c r="C920" s="84"/>
    </row>
    <row r="921" spans="3:3" ht="15.75" customHeight="1">
      <c r="C921" s="84"/>
    </row>
    <row r="922" spans="3:3" ht="15.75" customHeight="1">
      <c r="C922" s="84"/>
    </row>
    <row r="923" spans="3:3" ht="15.75" customHeight="1">
      <c r="C923" s="84"/>
    </row>
    <row r="924" spans="3:3" ht="15.75" customHeight="1">
      <c r="C924" s="84"/>
    </row>
    <row r="925" spans="3:3" ht="15.75" customHeight="1">
      <c r="C925" s="84"/>
    </row>
    <row r="926" spans="3:3" ht="15.75" customHeight="1">
      <c r="C926" s="84"/>
    </row>
    <row r="927" spans="3:3" ht="15.75" customHeight="1">
      <c r="C927" s="84"/>
    </row>
    <row r="928" spans="3:3" ht="15.75" customHeight="1">
      <c r="C928" s="84"/>
    </row>
    <row r="929" spans="3:3" ht="15.75" customHeight="1">
      <c r="C929" s="84"/>
    </row>
    <row r="930" spans="3:3" ht="15.75" customHeight="1">
      <c r="C930" s="84"/>
    </row>
    <row r="931" spans="3:3" ht="15.75" customHeight="1">
      <c r="C931" s="84"/>
    </row>
    <row r="932" spans="3:3" ht="15.75" customHeight="1">
      <c r="C932" s="84"/>
    </row>
    <row r="933" spans="3:3" ht="15.75" customHeight="1">
      <c r="C933" s="84"/>
    </row>
    <row r="934" spans="3:3" ht="15.75" customHeight="1">
      <c r="C934" s="84"/>
    </row>
    <row r="935" spans="3:3" ht="15.75" customHeight="1">
      <c r="C935" s="84"/>
    </row>
    <row r="936" spans="3:3" ht="15.75" customHeight="1">
      <c r="C936" s="84"/>
    </row>
    <row r="937" spans="3:3" ht="15.75" customHeight="1">
      <c r="C937" s="84"/>
    </row>
    <row r="938" spans="3:3" ht="15.75" customHeight="1">
      <c r="C938" s="84"/>
    </row>
    <row r="939" spans="3:3" ht="15.75" customHeight="1">
      <c r="C939" s="84"/>
    </row>
    <row r="940" spans="3:3" ht="15.75" customHeight="1">
      <c r="C940" s="84"/>
    </row>
    <row r="941" spans="3:3" ht="15.75" customHeight="1">
      <c r="C941" s="84"/>
    </row>
    <row r="942" spans="3:3" ht="15.75" customHeight="1">
      <c r="C942" s="84"/>
    </row>
    <row r="943" spans="3:3" ht="15.75" customHeight="1">
      <c r="C943" s="84"/>
    </row>
    <row r="944" spans="3:3" ht="15.75" customHeight="1">
      <c r="C944" s="84"/>
    </row>
    <row r="945" spans="3:3" ht="15.75" customHeight="1">
      <c r="C945" s="84"/>
    </row>
    <row r="946" spans="3:3" ht="15.75" customHeight="1">
      <c r="C946" s="84"/>
    </row>
    <row r="947" spans="3:3" ht="15.75" customHeight="1">
      <c r="C947" s="84"/>
    </row>
    <row r="948" spans="3:3" ht="15.75" customHeight="1">
      <c r="C948" s="84"/>
    </row>
    <row r="949" spans="3:3" ht="15.75" customHeight="1">
      <c r="C949" s="84"/>
    </row>
    <row r="950" spans="3:3" ht="15.75" customHeight="1">
      <c r="C950" s="84"/>
    </row>
    <row r="951" spans="3:3" ht="15.75" customHeight="1">
      <c r="C951" s="84"/>
    </row>
    <row r="952" spans="3:3" ht="15.75" customHeight="1">
      <c r="C952" s="84"/>
    </row>
    <row r="953" spans="3:3" ht="15.75" customHeight="1">
      <c r="C953" s="84"/>
    </row>
    <row r="954" spans="3:3" ht="15.75" customHeight="1">
      <c r="C954" s="84"/>
    </row>
    <row r="955" spans="3:3" ht="15.75" customHeight="1">
      <c r="C955" s="84"/>
    </row>
    <row r="956" spans="3:3" ht="15.75" customHeight="1">
      <c r="C956" s="84"/>
    </row>
    <row r="957" spans="3:3" ht="15.75" customHeight="1">
      <c r="C957" s="84"/>
    </row>
    <row r="958" spans="3:3" ht="15.75" customHeight="1">
      <c r="C958" s="84"/>
    </row>
    <row r="959" spans="3:3" ht="15.75" customHeight="1">
      <c r="C959" s="84"/>
    </row>
    <row r="960" spans="3:3" ht="15.75" customHeight="1">
      <c r="C960" s="84"/>
    </row>
    <row r="961" spans="3:3" ht="15.75" customHeight="1">
      <c r="C961" s="84"/>
    </row>
    <row r="962" spans="3:3" ht="15.75" customHeight="1">
      <c r="C962" s="84"/>
    </row>
    <row r="963" spans="3:3" ht="15.75" customHeight="1">
      <c r="C963" s="84"/>
    </row>
    <row r="964" spans="3:3" ht="15.75" customHeight="1">
      <c r="C964" s="84"/>
    </row>
    <row r="965" spans="3:3" ht="15.75" customHeight="1">
      <c r="C965" s="84"/>
    </row>
    <row r="966" spans="3:3" ht="15.75" customHeight="1">
      <c r="C966" s="84"/>
    </row>
    <row r="967" spans="3:3" ht="15.75" customHeight="1">
      <c r="C967" s="84"/>
    </row>
    <row r="968" spans="3:3" ht="15.75" customHeight="1">
      <c r="C968" s="84"/>
    </row>
    <row r="969" spans="3:3" ht="15.75" customHeight="1">
      <c r="C969" s="84"/>
    </row>
    <row r="970" spans="3:3" ht="15.75" customHeight="1">
      <c r="C970" s="84"/>
    </row>
    <row r="971" spans="3:3" ht="15.75" customHeight="1">
      <c r="C971" s="84"/>
    </row>
    <row r="972" spans="3:3" ht="15.75" customHeight="1">
      <c r="C972" s="84"/>
    </row>
    <row r="973" spans="3:3" ht="15.75" customHeight="1">
      <c r="C973" s="84"/>
    </row>
    <row r="974" spans="3:3" ht="15.75" customHeight="1">
      <c r="C974" s="84"/>
    </row>
    <row r="975" spans="3:3" ht="15.75" customHeight="1">
      <c r="C975" s="84"/>
    </row>
    <row r="976" spans="3:3" ht="15.75" customHeight="1">
      <c r="C976" s="84"/>
    </row>
    <row r="977" spans="3:3" ht="15.75" customHeight="1">
      <c r="C977" s="84"/>
    </row>
    <row r="978" spans="3:3" ht="15.75" customHeight="1">
      <c r="C978" s="84"/>
    </row>
    <row r="979" spans="3:3" ht="15.75" customHeight="1">
      <c r="C979" s="84"/>
    </row>
    <row r="980" spans="3:3" ht="15.75" customHeight="1">
      <c r="C980" s="84"/>
    </row>
    <row r="981" spans="3:3" ht="15.75" customHeight="1">
      <c r="C981" s="84"/>
    </row>
    <row r="982" spans="3:3" ht="15.75" customHeight="1">
      <c r="C982" s="84"/>
    </row>
    <row r="983" spans="3:3" ht="15.75" customHeight="1">
      <c r="C983" s="84"/>
    </row>
    <row r="984" spans="3:3" ht="15.75" customHeight="1">
      <c r="C984" s="84"/>
    </row>
    <row r="985" spans="3:3" ht="15.75" customHeight="1">
      <c r="C985" s="84"/>
    </row>
    <row r="986" spans="3:3" ht="15.75" customHeight="1">
      <c r="C986" s="84"/>
    </row>
    <row r="987" spans="3:3" ht="15.75" customHeight="1">
      <c r="C987" s="84"/>
    </row>
    <row r="988" spans="3:3" ht="15.75" customHeight="1">
      <c r="C988" s="84"/>
    </row>
    <row r="989" spans="3:3" ht="15.75" customHeight="1">
      <c r="C989" s="84"/>
    </row>
    <row r="990" spans="3:3" ht="15.75" customHeight="1">
      <c r="C990" s="84"/>
    </row>
    <row r="991" spans="3:3" ht="15.75" customHeight="1">
      <c r="C991" s="84"/>
    </row>
    <row r="992" spans="3:3" ht="15.75" customHeight="1">
      <c r="C992" s="84"/>
    </row>
    <row r="993" spans="3:3" ht="15.75" customHeight="1">
      <c r="C993" s="84"/>
    </row>
    <row r="994" spans="3:3" ht="15.75" customHeight="1">
      <c r="C994" s="84"/>
    </row>
    <row r="995" spans="3:3" ht="15.75" customHeight="1">
      <c r="C995" s="84"/>
    </row>
    <row r="996" spans="3:3" ht="15.75" customHeight="1">
      <c r="C996" s="84"/>
    </row>
    <row r="997" spans="3:3" ht="15.75" customHeight="1">
      <c r="C997" s="84"/>
    </row>
    <row r="998" spans="3:3" ht="15.75" customHeight="1">
      <c r="C998" s="84"/>
    </row>
    <row r="999" spans="3:3" ht="15.75" customHeight="1">
      <c r="C999" s="84"/>
    </row>
    <row r="1000" spans="3:3" ht="15.75" customHeight="1">
      <c r="C1000" s="84"/>
    </row>
    <row r="1001" spans="3:3" ht="15.75" customHeight="1">
      <c r="C1001" s="84"/>
    </row>
    <row r="1002" spans="3:3" ht="15.75" customHeight="1">
      <c r="C1002" s="84"/>
    </row>
    <row r="1003" spans="3:3" ht="15.75" customHeight="1">
      <c r="C1003" s="84"/>
    </row>
    <row r="1004" spans="3:3" ht="15.75" customHeight="1">
      <c r="C1004" s="84"/>
    </row>
    <row r="1005" spans="3:3" ht="15.75" customHeight="1">
      <c r="C1005" s="84"/>
    </row>
    <row r="1006" spans="3:3" ht="15.75" customHeight="1">
      <c r="C1006" s="84"/>
    </row>
    <row r="1007" spans="3:3" ht="15.75" customHeight="1">
      <c r="C1007" s="84"/>
    </row>
    <row r="1008" spans="3:3" ht="15.75" customHeight="1">
      <c r="C1008" s="84"/>
    </row>
    <row r="1009" spans="3:3" ht="15.75" customHeight="1">
      <c r="C1009" s="84"/>
    </row>
    <row r="1010" spans="3:3" ht="15" customHeight="1">
      <c r="C1010" s="84"/>
    </row>
    <row r="1011" spans="3:3" ht="15" customHeight="1">
      <c r="C1011" s="84"/>
    </row>
    <row r="1012" spans="3:3" ht="15" customHeight="1">
      <c r="C1012" s="84"/>
    </row>
    <row r="1013" spans="3:3" ht="15" customHeight="1">
      <c r="C1013" s="84"/>
    </row>
    <row r="1014" spans="3:3" ht="15" customHeight="1">
      <c r="C1014" s="84"/>
    </row>
    <row r="1015" spans="3:3" ht="15" customHeight="1">
      <c r="C1015" s="84"/>
    </row>
    <row r="1016" spans="3:3" ht="15" customHeight="1">
      <c r="C1016" s="84"/>
    </row>
    <row r="1017" spans="3:3" ht="15" customHeight="1">
      <c r="C1017" s="84"/>
    </row>
    <row r="1018" spans="3:3" ht="15" customHeight="1">
      <c r="C1018" s="84"/>
    </row>
    <row r="1019" spans="3:3" ht="15" customHeight="1">
      <c r="C1019" s="84"/>
    </row>
    <row r="1020" spans="3:3" ht="15" customHeight="1">
      <c r="C1020" s="84"/>
    </row>
    <row r="1021" spans="3:3" ht="15" customHeight="1">
      <c r="C1021" s="84"/>
    </row>
    <row r="1022" spans="3:3" ht="15" customHeight="1">
      <c r="C1022" s="84"/>
    </row>
    <row r="1023" spans="3:3" ht="15" customHeight="1">
      <c r="C1023" s="84"/>
    </row>
    <row r="1024" spans="3:3" ht="15" customHeight="1">
      <c r="C1024" s="84"/>
    </row>
    <row r="1025" spans="3:3" ht="15" customHeight="1">
      <c r="C1025" s="84"/>
    </row>
    <row r="1026" spans="3:3" ht="15" customHeight="1">
      <c r="C1026" s="84"/>
    </row>
    <row r="1027" spans="3:3" ht="15" customHeight="1">
      <c r="C1027" s="84"/>
    </row>
    <row r="1028" spans="3:3" ht="15" customHeight="1">
      <c r="C1028" s="84"/>
    </row>
    <row r="1029" spans="3:3" ht="15" customHeight="1">
      <c r="C1029" s="84"/>
    </row>
    <row r="1030" spans="3:3" ht="15" customHeight="1">
      <c r="C1030" s="84"/>
    </row>
    <row r="1031" spans="3:3" ht="15" customHeight="1">
      <c r="C1031" s="84"/>
    </row>
    <row r="1032" spans="3:3" ht="15" customHeight="1">
      <c r="C1032" s="84"/>
    </row>
    <row r="1033" spans="3:3" ht="15" customHeight="1">
      <c r="C1033" s="84"/>
    </row>
    <row r="1034" spans="3:3" ht="15" customHeight="1">
      <c r="C1034" s="84"/>
    </row>
    <row r="1035" spans="3:3" ht="15" customHeight="1">
      <c r="C1035" s="84"/>
    </row>
    <row r="1036" spans="3:3" ht="15" customHeight="1">
      <c r="C1036" s="84"/>
    </row>
    <row r="1037" spans="3:3" ht="15" customHeight="1">
      <c r="C1037" s="84"/>
    </row>
    <row r="1038" spans="3:3" ht="15" customHeight="1">
      <c r="C1038" s="84"/>
    </row>
    <row r="1039" spans="3:3" ht="15" customHeight="1">
      <c r="C1039" s="84"/>
    </row>
    <row r="1040" spans="3:3" ht="15" customHeight="1">
      <c r="C1040" s="84"/>
    </row>
    <row r="1041" spans="3:3" ht="15" customHeight="1">
      <c r="C1041" s="84"/>
    </row>
    <row r="1042" spans="3:3" ht="15" customHeight="1">
      <c r="C1042" s="84"/>
    </row>
    <row r="1043" spans="3:3" ht="15" customHeight="1">
      <c r="C1043" s="84"/>
    </row>
    <row r="1044" spans="3:3" ht="15" customHeight="1">
      <c r="C1044" s="84"/>
    </row>
    <row r="1045" spans="3:3" ht="15" customHeight="1">
      <c r="C1045" s="84"/>
    </row>
    <row r="1046" spans="3:3" ht="15" customHeight="1">
      <c r="C1046" s="84"/>
    </row>
    <row r="1047" spans="3:3" ht="15" customHeight="1">
      <c r="C1047" s="84"/>
    </row>
    <row r="1048" spans="3:3" ht="15" customHeight="1">
      <c r="C1048" s="84"/>
    </row>
    <row r="1049" spans="3:3" ht="15" customHeight="1">
      <c r="C1049" s="84"/>
    </row>
    <row r="1050" spans="3:3" ht="15" customHeight="1">
      <c r="C1050" s="84"/>
    </row>
    <row r="1051" spans="3:3" ht="15" customHeight="1">
      <c r="C1051" s="84"/>
    </row>
    <row r="1052" spans="3:3" ht="15" customHeight="1">
      <c r="C1052" s="84"/>
    </row>
    <row r="1053" spans="3:3" ht="15" customHeight="1">
      <c r="C1053" s="84"/>
    </row>
    <row r="1054" spans="3:3" ht="15" customHeight="1">
      <c r="C1054" s="84"/>
    </row>
    <row r="1055" spans="3:3" ht="15" customHeight="1">
      <c r="C1055" s="84"/>
    </row>
    <row r="1056" spans="3:3" ht="15" customHeight="1">
      <c r="C1056" s="84"/>
    </row>
    <row r="1057" spans="3:3" ht="15" customHeight="1">
      <c r="C1057" s="84"/>
    </row>
    <row r="1058" spans="3:3" ht="15" customHeight="1">
      <c r="C1058" s="84"/>
    </row>
    <row r="1059" spans="3:3" ht="15" customHeight="1">
      <c r="C1059" s="84"/>
    </row>
    <row r="1060" spans="3:3" ht="15" customHeight="1">
      <c r="C1060" s="84"/>
    </row>
    <row r="1061" spans="3:3" ht="15" customHeight="1">
      <c r="C1061" s="84"/>
    </row>
    <row r="1062" spans="3:3" ht="15" customHeight="1">
      <c r="C1062" s="84"/>
    </row>
    <row r="1063" spans="3:3" ht="15" customHeight="1">
      <c r="C1063" s="84"/>
    </row>
    <row r="1064" spans="3:3" ht="15" customHeight="1">
      <c r="C1064" s="84"/>
    </row>
    <row r="1065" spans="3:3" ht="15" customHeight="1">
      <c r="C1065" s="84"/>
    </row>
    <row r="1066" spans="3:3" ht="15" customHeight="1">
      <c r="C1066" s="84"/>
    </row>
    <row r="1067" spans="3:3" ht="15" customHeight="1">
      <c r="C1067" s="84"/>
    </row>
    <row r="1068" spans="3:3" ht="15" customHeight="1">
      <c r="C1068" s="84"/>
    </row>
    <row r="1069" spans="3:3" ht="15" customHeight="1">
      <c r="C1069" s="84"/>
    </row>
    <row r="1070" spans="3:3" ht="15" customHeight="1">
      <c r="C1070" s="84"/>
    </row>
    <row r="1071" spans="3:3" ht="15" customHeight="1">
      <c r="C1071" s="84"/>
    </row>
    <row r="1072" spans="3:3" ht="15" customHeight="1">
      <c r="C1072" s="84"/>
    </row>
    <row r="1073" spans="3:3" ht="15" customHeight="1">
      <c r="C1073" s="84"/>
    </row>
    <row r="1074" spans="3:3" ht="15" customHeight="1">
      <c r="C1074" s="84"/>
    </row>
    <row r="1075" spans="3:3" ht="15" customHeight="1">
      <c r="C1075" s="84"/>
    </row>
    <row r="1076" spans="3:3" ht="15" customHeight="1">
      <c r="C1076" s="84"/>
    </row>
    <row r="1077" spans="3:3" ht="15" customHeight="1">
      <c r="C1077" s="84"/>
    </row>
    <row r="1078" spans="3:3" ht="15" customHeight="1">
      <c r="C1078" s="84"/>
    </row>
    <row r="1079" spans="3:3" ht="15" customHeight="1">
      <c r="C1079" s="84"/>
    </row>
    <row r="1080" spans="3:3" ht="15" customHeight="1">
      <c r="C1080" s="84"/>
    </row>
    <row r="1081" spans="3:3" ht="15" customHeight="1">
      <c r="C1081" s="84"/>
    </row>
    <row r="1082" spans="3:3" ht="15" customHeight="1">
      <c r="C1082" s="84"/>
    </row>
    <row r="1083" spans="3:3" ht="15" customHeight="1">
      <c r="C1083" s="84"/>
    </row>
    <row r="1084" spans="3:3" ht="15" customHeight="1">
      <c r="C1084" s="84"/>
    </row>
    <row r="1085" spans="3:3" ht="15" customHeight="1">
      <c r="C1085" s="84"/>
    </row>
    <row r="1086" spans="3:3" ht="15" customHeight="1">
      <c r="C1086" s="84"/>
    </row>
    <row r="1087" spans="3:3" ht="15" customHeight="1">
      <c r="C1087" s="84"/>
    </row>
    <row r="1088" spans="3:3" ht="15" customHeight="1">
      <c r="C1088" s="84"/>
    </row>
    <row r="1089" spans="3:3" ht="15" customHeight="1">
      <c r="C1089" s="84"/>
    </row>
    <row r="1090" spans="3:3" ht="15" customHeight="1">
      <c r="C1090" s="84"/>
    </row>
    <row r="1091" spans="3:3" ht="15" customHeight="1">
      <c r="C1091" s="84"/>
    </row>
    <row r="1092" spans="3:3" ht="15" customHeight="1">
      <c r="C1092" s="84"/>
    </row>
    <row r="1093" spans="3:3" ht="15" customHeight="1">
      <c r="C1093" s="84"/>
    </row>
    <row r="1094" spans="3:3" ht="15" customHeight="1">
      <c r="C1094" s="84"/>
    </row>
    <row r="1095" spans="3:3" ht="15" customHeight="1">
      <c r="C1095" s="84"/>
    </row>
    <row r="1096" spans="3:3" ht="15" customHeight="1">
      <c r="C1096" s="84"/>
    </row>
    <row r="1097" spans="3:3" ht="15" customHeight="1">
      <c r="C1097" s="84"/>
    </row>
    <row r="1098" spans="3:3" ht="15" customHeight="1">
      <c r="C1098" s="84"/>
    </row>
    <row r="1099" spans="3:3" ht="15" customHeight="1">
      <c r="C1099" s="84"/>
    </row>
    <row r="1100" spans="3:3" ht="15" customHeight="1">
      <c r="C1100" s="84"/>
    </row>
    <row r="1101" spans="3:3" ht="15" customHeight="1">
      <c r="C1101" s="84"/>
    </row>
    <row r="1102" spans="3:3" ht="15" customHeight="1">
      <c r="C1102" s="84"/>
    </row>
    <row r="1103" spans="3:3" ht="15" customHeight="1">
      <c r="C1103" s="84"/>
    </row>
    <row r="1104" spans="3:3" ht="15" customHeight="1">
      <c r="C1104" s="84"/>
    </row>
    <row r="1105" spans="3:3" ht="15" customHeight="1">
      <c r="C1105" s="84"/>
    </row>
    <row r="1106" spans="3:3" ht="15" customHeight="1">
      <c r="C1106" s="84"/>
    </row>
    <row r="1107" spans="3:3" ht="15" customHeight="1">
      <c r="C1107" s="84"/>
    </row>
    <row r="1108" spans="3:3" ht="15" customHeight="1">
      <c r="C1108" s="84"/>
    </row>
    <row r="1109" spans="3:3" ht="15" customHeight="1">
      <c r="C1109" s="84"/>
    </row>
    <row r="1110" spans="3:3" ht="15" customHeight="1">
      <c r="C1110" s="84"/>
    </row>
    <row r="1111" spans="3:3" ht="15" customHeight="1">
      <c r="C1111" s="84"/>
    </row>
    <row r="1112" spans="3:3" ht="15" customHeight="1">
      <c r="C1112" s="84"/>
    </row>
    <row r="1113" spans="3:3" ht="15" customHeight="1">
      <c r="C1113" s="84"/>
    </row>
    <row r="1114" spans="3:3" ht="15" customHeight="1">
      <c r="C1114" s="84"/>
    </row>
    <row r="1115" spans="3:3" ht="15" customHeight="1">
      <c r="C1115" s="84"/>
    </row>
    <row r="1116" spans="3:3" ht="15" customHeight="1">
      <c r="C1116" s="84"/>
    </row>
    <row r="1117" spans="3:3" ht="15" customHeight="1">
      <c r="C1117" s="84"/>
    </row>
    <row r="1118" spans="3:3" ht="15" customHeight="1">
      <c r="C1118" s="84"/>
    </row>
    <row r="1119" spans="3:3" ht="15" customHeight="1">
      <c r="C1119" s="84"/>
    </row>
    <row r="1120" spans="3:3" ht="15" customHeight="1">
      <c r="C1120" s="84"/>
    </row>
    <row r="1121" spans="3:3" ht="15" customHeight="1">
      <c r="C1121" s="84"/>
    </row>
    <row r="1122" spans="3:3" ht="15" customHeight="1">
      <c r="C1122" s="84"/>
    </row>
    <row r="1123" spans="3:3" ht="15" customHeight="1">
      <c r="C1123" s="84"/>
    </row>
    <row r="1124" spans="3:3" ht="15" customHeight="1">
      <c r="C1124" s="84"/>
    </row>
    <row r="1125" spans="3:3" ht="15" customHeight="1">
      <c r="C1125" s="84"/>
    </row>
    <row r="1126" spans="3:3" ht="15" customHeight="1">
      <c r="C1126" s="84"/>
    </row>
    <row r="1127" spans="3:3" ht="15" customHeight="1">
      <c r="C1127" s="84"/>
    </row>
    <row r="1128" spans="3:3" ht="15" customHeight="1">
      <c r="C1128" s="84"/>
    </row>
    <row r="1129" spans="3:3" ht="15" customHeight="1">
      <c r="C1129" s="84"/>
    </row>
    <row r="1130" spans="3:3" ht="15" customHeight="1">
      <c r="C1130" s="84"/>
    </row>
    <row r="1131" spans="3:3" ht="15" customHeight="1">
      <c r="C1131" s="84"/>
    </row>
    <row r="1132" spans="3:3" ht="15" customHeight="1">
      <c r="C1132" s="84"/>
    </row>
    <row r="1133" spans="3:3" ht="15" customHeight="1">
      <c r="C1133" s="84"/>
    </row>
    <row r="1134" spans="3:3" ht="15" customHeight="1">
      <c r="C1134" s="84"/>
    </row>
    <row r="1135" spans="3:3" ht="15" customHeight="1">
      <c r="C1135" s="84"/>
    </row>
    <row r="1136" spans="3:3" ht="15" customHeight="1">
      <c r="C1136" s="84"/>
    </row>
    <row r="1137" spans="3:3" ht="15" customHeight="1">
      <c r="C1137" s="84"/>
    </row>
    <row r="1138" spans="3:3" ht="15" customHeight="1">
      <c r="C1138" s="84"/>
    </row>
    <row r="1139" spans="3:3" ht="15" customHeight="1">
      <c r="C1139" s="84"/>
    </row>
    <row r="1140" spans="3:3" ht="15" customHeight="1">
      <c r="C1140" s="84"/>
    </row>
    <row r="1141" spans="3:3" ht="15" customHeight="1">
      <c r="C1141" s="84"/>
    </row>
    <row r="1142" spans="3:3" ht="15" customHeight="1">
      <c r="C1142" s="84"/>
    </row>
    <row r="1143" spans="3:3" ht="15" customHeight="1">
      <c r="C1143" s="84"/>
    </row>
    <row r="1144" spans="3:3" ht="15" customHeight="1">
      <c r="C1144" s="84"/>
    </row>
    <row r="1145" spans="3:3" ht="15" customHeight="1">
      <c r="C1145" s="84"/>
    </row>
    <row r="1146" spans="3:3" ht="15" customHeight="1">
      <c r="C1146" s="84"/>
    </row>
    <row r="1147" spans="3:3" ht="15" customHeight="1">
      <c r="C1147" s="84"/>
    </row>
    <row r="1148" spans="3:3" ht="15" customHeight="1">
      <c r="C1148" s="84"/>
    </row>
    <row r="1149" spans="3:3" ht="15" customHeight="1">
      <c r="C1149" s="84"/>
    </row>
    <row r="1150" spans="3:3" ht="15" customHeight="1">
      <c r="C1150" s="84"/>
    </row>
    <row r="1151" spans="3:3" ht="15" customHeight="1">
      <c r="C1151" s="84"/>
    </row>
    <row r="1152" spans="3:3" ht="15" customHeight="1">
      <c r="C1152" s="84"/>
    </row>
    <row r="1153" spans="3:3" ht="15" customHeight="1">
      <c r="C1153" s="84"/>
    </row>
    <row r="1154" spans="3:3" ht="15" customHeight="1">
      <c r="C1154" s="84"/>
    </row>
    <row r="1155" spans="3:3" ht="15" customHeight="1">
      <c r="C1155" s="84"/>
    </row>
    <row r="1156" spans="3:3" ht="15" customHeight="1">
      <c r="C1156" s="84"/>
    </row>
    <row r="1157" spans="3:3" ht="15" customHeight="1">
      <c r="C1157" s="84"/>
    </row>
    <row r="1158" spans="3:3" ht="15" customHeight="1">
      <c r="C1158" s="84"/>
    </row>
    <row r="1159" spans="3:3" ht="15" customHeight="1">
      <c r="C1159" s="84"/>
    </row>
    <row r="1160" spans="3:3" ht="15" customHeight="1">
      <c r="C1160" s="84"/>
    </row>
    <row r="1161" spans="3:3" ht="15" customHeight="1">
      <c r="C1161" s="84"/>
    </row>
    <row r="1162" spans="3:3" ht="15" customHeight="1">
      <c r="C1162" s="84"/>
    </row>
    <row r="1163" spans="3:3" ht="15" customHeight="1">
      <c r="C1163" s="84"/>
    </row>
    <row r="1164" spans="3:3" ht="15" customHeight="1">
      <c r="C1164" s="84"/>
    </row>
    <row r="1165" spans="3:3" ht="15" customHeight="1">
      <c r="C1165" s="84"/>
    </row>
    <row r="1166" spans="3:3" ht="15" customHeight="1">
      <c r="C1166" s="84"/>
    </row>
    <row r="1167" spans="3:3" ht="15" customHeight="1">
      <c r="C1167" s="84"/>
    </row>
    <row r="1168" spans="3:3" ht="15" customHeight="1">
      <c r="C1168" s="84"/>
    </row>
    <row r="1169" spans="3:3" ht="15" customHeight="1">
      <c r="C1169" s="84"/>
    </row>
    <row r="1170" spans="3:3" ht="15" customHeight="1">
      <c r="C1170" s="84"/>
    </row>
    <row r="1171" spans="3:3" ht="15" customHeight="1">
      <c r="C1171" s="84"/>
    </row>
    <row r="1172" spans="3:3" ht="15" customHeight="1">
      <c r="C1172" s="84"/>
    </row>
    <row r="1173" spans="3:3" ht="15" customHeight="1">
      <c r="C1173" s="84"/>
    </row>
    <row r="1174" spans="3:3" ht="15" customHeight="1">
      <c r="C1174" s="84"/>
    </row>
    <row r="1175" spans="3:3" ht="15" customHeight="1">
      <c r="C1175" s="84"/>
    </row>
    <row r="1176" spans="3:3" ht="15" customHeight="1">
      <c r="C1176" s="84"/>
    </row>
    <row r="1177" spans="3:3" ht="15" customHeight="1">
      <c r="C1177" s="84"/>
    </row>
    <row r="1178" spans="3:3" ht="15" customHeight="1">
      <c r="C1178" s="84"/>
    </row>
    <row r="1179" spans="3:3" ht="15" customHeight="1">
      <c r="C1179" s="84"/>
    </row>
    <row r="1180" spans="3:3" ht="15" customHeight="1">
      <c r="C1180" s="84"/>
    </row>
    <row r="1181" spans="3:3" ht="15" customHeight="1">
      <c r="C1181" s="84"/>
    </row>
    <row r="1182" spans="3:3" ht="15" customHeight="1">
      <c r="C1182" s="84"/>
    </row>
    <row r="1183" spans="3:3" ht="15" customHeight="1">
      <c r="C1183" s="84"/>
    </row>
    <row r="1184" spans="3:3" ht="15" customHeight="1">
      <c r="C1184" s="84"/>
    </row>
    <row r="1185" spans="3:3" ht="15" customHeight="1">
      <c r="C1185" s="84"/>
    </row>
    <row r="1186" spans="3:3" ht="15" customHeight="1">
      <c r="C1186" s="84"/>
    </row>
    <row r="1187" spans="3:3" ht="15" customHeight="1">
      <c r="C1187" s="84"/>
    </row>
    <row r="1188" spans="3:3" ht="15" customHeight="1">
      <c r="C1188" s="84"/>
    </row>
    <row r="1189" spans="3:3" ht="15" customHeight="1">
      <c r="C1189" s="84"/>
    </row>
    <row r="1190" spans="3:3" ht="15" customHeight="1">
      <c r="C1190" s="84"/>
    </row>
    <row r="1191" spans="3:3" ht="15" customHeight="1">
      <c r="C1191" s="84"/>
    </row>
    <row r="1192" spans="3:3" ht="15" customHeight="1">
      <c r="C1192" s="84"/>
    </row>
    <row r="1193" spans="3:3" ht="15" customHeight="1">
      <c r="C1193" s="84"/>
    </row>
    <row r="1194" spans="3:3" ht="15" customHeight="1">
      <c r="C1194" s="84"/>
    </row>
    <row r="1195" spans="3:3" ht="15" customHeight="1">
      <c r="C1195" s="84"/>
    </row>
    <row r="1196" spans="3:3" ht="15" customHeight="1">
      <c r="C1196" s="84"/>
    </row>
    <row r="1197" spans="3:3" ht="15" customHeight="1">
      <c r="C1197" s="84"/>
    </row>
    <row r="1198" spans="3:3" ht="15" customHeight="1">
      <c r="C1198" s="84"/>
    </row>
    <row r="1199" spans="3:3" ht="15" customHeight="1">
      <c r="C1199" s="84"/>
    </row>
    <row r="1200" spans="3:3" ht="15" customHeight="1">
      <c r="C1200" s="84"/>
    </row>
    <row r="1201" spans="3:3" ht="15" customHeight="1">
      <c r="C1201" s="84"/>
    </row>
    <row r="1202" spans="3:3" ht="15" customHeight="1">
      <c r="C1202" s="84"/>
    </row>
    <row r="1203" spans="3:3" ht="15" customHeight="1">
      <c r="C1203" s="84"/>
    </row>
    <row r="1204" spans="3:3" ht="15" customHeight="1">
      <c r="C1204" s="84"/>
    </row>
    <row r="1205" spans="3:3" ht="15" customHeight="1">
      <c r="C1205" s="84"/>
    </row>
    <row r="1206" spans="3:3" ht="15" customHeight="1">
      <c r="C1206" s="84"/>
    </row>
    <row r="1207" spans="3:3" ht="15" customHeight="1">
      <c r="C1207" s="84"/>
    </row>
    <row r="1208" spans="3:3" ht="15" customHeight="1">
      <c r="C1208" s="84"/>
    </row>
    <row r="1209" spans="3:3" ht="15" customHeight="1">
      <c r="C1209" s="84"/>
    </row>
  </sheetData>
  <autoFilter ref="K1:L50" xr:uid="{00000000-0009-0000-0000-000004000000}"/>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sheetPr>
  <dimension ref="A1:AT1008"/>
  <sheetViews>
    <sheetView workbookViewId="0"/>
  </sheetViews>
  <sheetFormatPr baseColWidth="10" defaultColWidth="14.42578125" defaultRowHeight="15" customHeight="1"/>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c r="A1" s="180"/>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52"/>
      <c r="AH1" s="52"/>
      <c r="AI1" s="52"/>
      <c r="AJ1" s="52"/>
      <c r="AK1" s="52"/>
      <c r="AL1" s="52"/>
      <c r="AM1" s="52"/>
      <c r="AN1" s="52"/>
      <c r="AO1" s="52"/>
      <c r="AP1" s="52"/>
      <c r="AQ1" s="52"/>
      <c r="AR1" s="52"/>
      <c r="AS1" s="52"/>
    </row>
    <row r="2" spans="1:46" ht="15" customHeight="1">
      <c r="A2" s="181"/>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52"/>
      <c r="AH2" s="52"/>
      <c r="AI2" s="52"/>
      <c r="AJ2" s="52"/>
      <c r="AK2" s="52"/>
      <c r="AL2" s="52"/>
      <c r="AM2" s="52"/>
      <c r="AN2" s="52"/>
      <c r="AO2" s="52"/>
      <c r="AP2" s="52"/>
      <c r="AQ2" s="52"/>
      <c r="AR2" s="52"/>
      <c r="AS2" s="52"/>
    </row>
    <row r="3" spans="1:46" ht="22.5" customHeight="1">
      <c r="A3" s="181"/>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52"/>
      <c r="AH3" s="52"/>
      <c r="AI3" s="52"/>
      <c r="AJ3" s="52"/>
      <c r="AK3" s="52"/>
      <c r="AL3" s="52"/>
      <c r="AM3" s="52"/>
      <c r="AN3" s="52"/>
      <c r="AO3" s="52"/>
      <c r="AP3" s="52"/>
      <c r="AQ3" s="52"/>
      <c r="AR3" s="52"/>
      <c r="AS3" s="52"/>
    </row>
    <row r="4" spans="1:46" ht="38.25">
      <c r="A4" s="114" t="s">
        <v>0</v>
      </c>
      <c r="B4" s="115" t="s">
        <v>1753</v>
      </c>
      <c r="C4" s="115" t="s">
        <v>1</v>
      </c>
      <c r="D4" s="116" t="s">
        <v>2</v>
      </c>
      <c r="E4" s="115" t="s">
        <v>3</v>
      </c>
      <c r="F4" s="115" t="s">
        <v>1754</v>
      </c>
      <c r="G4" s="115" t="s">
        <v>1755</v>
      </c>
      <c r="H4" s="116" t="s">
        <v>5</v>
      </c>
      <c r="I4" s="116" t="s">
        <v>1756</v>
      </c>
      <c r="J4" s="115" t="s">
        <v>9</v>
      </c>
      <c r="K4" s="115" t="s">
        <v>10</v>
      </c>
      <c r="L4" s="115" t="s">
        <v>11</v>
      </c>
      <c r="M4" s="115" t="s">
        <v>12</v>
      </c>
      <c r="N4" s="115" t="s">
        <v>17</v>
      </c>
      <c r="O4" s="115" t="s">
        <v>18</v>
      </c>
      <c r="P4" s="115" t="s">
        <v>19</v>
      </c>
      <c r="Q4" s="115" t="s">
        <v>20</v>
      </c>
      <c r="R4" s="115" t="s">
        <v>22</v>
      </c>
      <c r="S4" s="115" t="s">
        <v>23</v>
      </c>
      <c r="T4" s="115" t="s">
        <v>24</v>
      </c>
      <c r="U4" s="115" t="s">
        <v>25</v>
      </c>
      <c r="V4" s="115" t="s">
        <v>26</v>
      </c>
      <c r="W4" s="115" t="s">
        <v>27</v>
      </c>
      <c r="X4" s="115" t="s">
        <v>28</v>
      </c>
      <c r="Y4" s="115" t="s">
        <v>29</v>
      </c>
      <c r="Z4" s="115" t="s">
        <v>30</v>
      </c>
      <c r="AA4" s="115" t="s">
        <v>31</v>
      </c>
      <c r="AB4" s="115" t="s">
        <v>32</v>
      </c>
      <c r="AC4" s="115" t="s">
        <v>33</v>
      </c>
      <c r="AD4" s="115" t="s">
        <v>1757</v>
      </c>
      <c r="AE4" s="115" t="s">
        <v>1758</v>
      </c>
      <c r="AF4" s="115" t="s">
        <v>34</v>
      </c>
      <c r="AG4" s="115" t="s">
        <v>1759</v>
      </c>
      <c r="AH4" s="115" t="s">
        <v>1760</v>
      </c>
      <c r="AI4" s="59"/>
      <c r="AJ4" s="59"/>
      <c r="AK4" s="59"/>
      <c r="AL4" s="59"/>
      <c r="AM4" s="59"/>
      <c r="AN4" s="59"/>
      <c r="AO4" s="59"/>
      <c r="AP4" s="59"/>
      <c r="AQ4" s="59"/>
      <c r="AR4" s="59"/>
      <c r="AS4" s="59"/>
    </row>
    <row r="5" spans="1:46" ht="76.5">
      <c r="A5" s="117" t="s">
        <v>1761</v>
      </c>
      <c r="B5" s="118">
        <v>44565</v>
      </c>
      <c r="C5" s="119" t="s">
        <v>68</v>
      </c>
      <c r="D5" s="120">
        <v>1037613675</v>
      </c>
      <c r="E5" s="119" t="s">
        <v>1762</v>
      </c>
      <c r="F5" s="119">
        <v>38818995</v>
      </c>
      <c r="G5" s="119">
        <f>SUMIF('Modificaciones al contrato'!B:B,'Contratos 2022'!A5,'Modificaciones al contrato'!F:F)</f>
        <v>0</v>
      </c>
      <c r="H5" s="121"/>
      <c r="I5" s="122" t="str">
        <f>'Modificaciones al contrato'!N11</f>
        <v>N/A</v>
      </c>
      <c r="J5" s="121">
        <v>3405175</v>
      </c>
      <c r="K5" s="119" t="s">
        <v>1763</v>
      </c>
      <c r="L5" s="118">
        <v>44566</v>
      </c>
      <c r="M5" s="118">
        <v>44911</v>
      </c>
      <c r="N5" s="123" t="s">
        <v>40</v>
      </c>
      <c r="O5" s="123" t="str">
        <f>IFERROR(VLOOKUP(N5,'Listas de Valores 2'!$A$1:$B$25,2,0),"")</f>
        <v>Contratación Directa</v>
      </c>
      <c r="P5" s="119" t="s">
        <v>1723</v>
      </c>
      <c r="Q5" s="119" t="str">
        <f>IFERROR(VLOOKUP(P5,'Listas de Valores 2'!$K$1:$L$46,2,0),"")</f>
        <v>Secretaría General</v>
      </c>
      <c r="R5" s="119" t="s">
        <v>1764</v>
      </c>
      <c r="S5" s="118">
        <v>44565</v>
      </c>
      <c r="T5" s="119" t="s">
        <v>1764</v>
      </c>
      <c r="U5" s="118">
        <v>44565</v>
      </c>
      <c r="V5" s="124">
        <v>0</v>
      </c>
      <c r="W5" s="123" t="s">
        <v>79</v>
      </c>
      <c r="X5" s="125">
        <v>44565</v>
      </c>
      <c r="Y5" s="125">
        <v>44566</v>
      </c>
      <c r="Z5" s="123" t="s">
        <v>1765</v>
      </c>
      <c r="AA5" s="118">
        <v>44566</v>
      </c>
      <c r="AB5" s="126" t="s">
        <v>44</v>
      </c>
      <c r="AC5" s="118">
        <v>44565</v>
      </c>
      <c r="AD5" s="126"/>
      <c r="AE5" s="127"/>
      <c r="AF5" s="119" t="s">
        <v>45</v>
      </c>
      <c r="AG5" s="128" t="s">
        <v>57</v>
      </c>
      <c r="AH5" s="129" t="s">
        <v>1766</v>
      </c>
      <c r="AI5" s="63"/>
      <c r="AJ5" s="63"/>
      <c r="AK5" s="63"/>
      <c r="AL5" s="63"/>
      <c r="AM5" s="63"/>
      <c r="AN5" s="63"/>
      <c r="AO5" s="63"/>
      <c r="AP5" s="63"/>
      <c r="AQ5" s="63"/>
      <c r="AR5" s="63"/>
      <c r="AS5" s="63"/>
    </row>
    <row r="6" spans="1:46" ht="38.25" customHeight="1">
      <c r="A6" s="130" t="s">
        <v>1767</v>
      </c>
      <c r="B6" s="131">
        <v>44084</v>
      </c>
      <c r="C6" s="129"/>
      <c r="D6" s="132"/>
      <c r="E6" s="129"/>
      <c r="F6" s="129"/>
      <c r="G6" s="129"/>
      <c r="H6" s="133">
        <v>10000000</v>
      </c>
      <c r="I6" s="133"/>
      <c r="J6" s="133"/>
      <c r="K6" s="129"/>
      <c r="L6" s="131"/>
      <c r="M6" s="131"/>
      <c r="N6" s="128"/>
      <c r="O6" s="128"/>
      <c r="P6" s="129"/>
      <c r="Q6" s="129"/>
      <c r="R6" s="129" t="s">
        <v>1768</v>
      </c>
      <c r="S6" s="131"/>
      <c r="T6" s="129" t="s">
        <v>1769</v>
      </c>
      <c r="U6" s="131"/>
      <c r="V6" s="124"/>
      <c r="W6" s="128"/>
      <c r="X6" s="134"/>
      <c r="Y6" s="134"/>
      <c r="Z6" s="128" t="s">
        <v>1770</v>
      </c>
      <c r="AA6" s="131"/>
      <c r="AB6" s="135"/>
      <c r="AC6" s="131">
        <v>44814</v>
      </c>
      <c r="AD6" s="135"/>
      <c r="AE6" s="136"/>
      <c r="AF6" s="129"/>
      <c r="AG6" s="128"/>
      <c r="AH6" s="129"/>
      <c r="AI6" s="63"/>
      <c r="AJ6" s="63"/>
      <c r="AK6" s="63"/>
      <c r="AL6" s="63"/>
      <c r="AM6" s="63"/>
      <c r="AN6" s="63"/>
      <c r="AO6" s="63"/>
      <c r="AP6" s="63"/>
      <c r="AQ6" s="63"/>
      <c r="AR6" s="63"/>
      <c r="AS6" s="63"/>
      <c r="AT6" s="52"/>
    </row>
    <row r="7" spans="1:46" ht="15" customHeight="1">
      <c r="A7" s="52" t="s">
        <v>1771</v>
      </c>
      <c r="B7" s="137">
        <v>44793</v>
      </c>
      <c r="M7" s="137">
        <v>44913</v>
      </c>
    </row>
    <row r="8" spans="1:46" ht="76.5">
      <c r="A8" s="117" t="s">
        <v>1772</v>
      </c>
      <c r="B8" s="118">
        <v>44565</v>
      </c>
      <c r="C8" s="119" t="s">
        <v>1773</v>
      </c>
      <c r="D8" s="120">
        <v>21556293</v>
      </c>
      <c r="E8" s="119" t="s">
        <v>1774</v>
      </c>
      <c r="F8" s="119"/>
      <c r="G8" s="119"/>
      <c r="H8" s="121">
        <v>27500000</v>
      </c>
      <c r="I8" s="121"/>
      <c r="J8" s="121">
        <v>5500000</v>
      </c>
      <c r="K8" s="119" t="s">
        <v>1775</v>
      </c>
      <c r="L8" s="118">
        <v>44566</v>
      </c>
      <c r="M8" s="118">
        <v>44716</v>
      </c>
      <c r="N8" s="123" t="s">
        <v>40</v>
      </c>
      <c r="O8" s="123" t="str">
        <f>IFERROR(VLOOKUP(N8,'Listas de Valores 2'!$A$1:$B$25,2,0),"")</f>
        <v>Contratación Directa</v>
      </c>
      <c r="P8" s="119" t="s">
        <v>1723</v>
      </c>
      <c r="Q8" s="119" t="str">
        <f>IFERROR(VLOOKUP(P8,'Listas de Valores 2'!$K$1:$L$46,2,0),"")</f>
        <v>Secretaría General</v>
      </c>
      <c r="R8" s="119" t="s">
        <v>1776</v>
      </c>
      <c r="S8" s="118">
        <v>44565</v>
      </c>
      <c r="T8" s="119" t="s">
        <v>1776</v>
      </c>
      <c r="U8" s="118">
        <v>44565</v>
      </c>
      <c r="V8" s="124">
        <v>0</v>
      </c>
      <c r="W8" s="123" t="s">
        <v>79</v>
      </c>
      <c r="X8" s="125">
        <v>44565</v>
      </c>
      <c r="Y8" s="125">
        <v>44566</v>
      </c>
      <c r="Z8" s="123" t="s">
        <v>1777</v>
      </c>
      <c r="AA8" s="118">
        <v>44567</v>
      </c>
      <c r="AB8" s="126" t="s">
        <v>44</v>
      </c>
      <c r="AC8" s="118">
        <v>44565</v>
      </c>
      <c r="AD8" s="126"/>
      <c r="AE8" s="127"/>
      <c r="AF8" s="119" t="s">
        <v>45</v>
      </c>
      <c r="AG8" s="128" t="s">
        <v>57</v>
      </c>
      <c r="AH8" s="129" t="s">
        <v>1766</v>
      </c>
      <c r="AI8" s="63"/>
      <c r="AJ8" s="63"/>
      <c r="AK8" s="63"/>
      <c r="AL8" s="63"/>
      <c r="AM8" s="63"/>
      <c r="AN8" s="63"/>
      <c r="AO8" s="63"/>
      <c r="AP8" s="63"/>
      <c r="AQ8" s="63"/>
      <c r="AR8" s="63"/>
      <c r="AS8" s="63"/>
    </row>
    <row r="9" spans="1:46" ht="76.5">
      <c r="A9" s="117" t="s">
        <v>1778</v>
      </c>
      <c r="B9" s="118">
        <v>44565</v>
      </c>
      <c r="C9" s="119" t="s">
        <v>1779</v>
      </c>
      <c r="D9" s="120">
        <v>1017274117</v>
      </c>
      <c r="E9" s="119" t="s">
        <v>1780</v>
      </c>
      <c r="F9" s="119"/>
      <c r="G9" s="119"/>
      <c r="H9" s="121">
        <v>15315840</v>
      </c>
      <c r="I9" s="121"/>
      <c r="J9" s="121">
        <v>2552640</v>
      </c>
      <c r="K9" s="119" t="s">
        <v>1781</v>
      </c>
      <c r="L9" s="118">
        <v>44566</v>
      </c>
      <c r="M9" s="118">
        <v>44746</v>
      </c>
      <c r="N9" s="123" t="s">
        <v>40</v>
      </c>
      <c r="O9" s="123" t="str">
        <f>IFERROR(VLOOKUP(N9,'Listas de Valores 2'!$A$1:$B$25,2,0),"")</f>
        <v>Contratación Directa</v>
      </c>
      <c r="P9" s="119" t="s">
        <v>1723</v>
      </c>
      <c r="Q9" s="119" t="str">
        <f>IFERROR(VLOOKUP(P9,'Listas de Valores 2'!$K$1:$L$46,2,0),"")</f>
        <v>Secretaría General</v>
      </c>
      <c r="R9" s="119" t="s">
        <v>1782</v>
      </c>
      <c r="S9" s="118">
        <v>44565</v>
      </c>
      <c r="T9" s="119" t="s">
        <v>1782</v>
      </c>
      <c r="U9" s="118">
        <v>44565</v>
      </c>
      <c r="V9" s="124">
        <v>0</v>
      </c>
      <c r="W9" s="123" t="s">
        <v>79</v>
      </c>
      <c r="X9" s="125">
        <v>44565</v>
      </c>
      <c r="Y9" s="125">
        <v>44566</v>
      </c>
      <c r="Z9" s="123" t="s">
        <v>1783</v>
      </c>
      <c r="AA9" s="118">
        <v>44566</v>
      </c>
      <c r="AB9" s="126" t="s">
        <v>44</v>
      </c>
      <c r="AC9" s="118">
        <v>44565</v>
      </c>
      <c r="AD9" s="126"/>
      <c r="AE9" s="127"/>
      <c r="AF9" s="119" t="s">
        <v>45</v>
      </c>
      <c r="AG9" s="128" t="s">
        <v>57</v>
      </c>
      <c r="AH9" s="129" t="s">
        <v>1766</v>
      </c>
      <c r="AI9" s="63"/>
      <c r="AJ9" s="63"/>
      <c r="AK9" s="63"/>
      <c r="AL9" s="63"/>
      <c r="AM9" s="63"/>
      <c r="AN9" s="63"/>
      <c r="AO9" s="63"/>
      <c r="AP9" s="63"/>
      <c r="AQ9" s="63"/>
      <c r="AR9" s="63"/>
      <c r="AS9" s="63"/>
    </row>
    <row r="10" spans="1:46" ht="76.5">
      <c r="A10" s="117" t="s">
        <v>1784</v>
      </c>
      <c r="B10" s="118">
        <v>44565</v>
      </c>
      <c r="C10" s="119" t="s">
        <v>1785</v>
      </c>
      <c r="D10" s="120">
        <v>1017187231</v>
      </c>
      <c r="E10" s="119" t="s">
        <v>1774</v>
      </c>
      <c r="F10" s="119"/>
      <c r="G10" s="119"/>
      <c r="H10" s="121">
        <v>27500000</v>
      </c>
      <c r="I10" s="121"/>
      <c r="J10" s="121">
        <v>5500000</v>
      </c>
      <c r="K10" s="119" t="s">
        <v>1786</v>
      </c>
      <c r="L10" s="118">
        <v>44566</v>
      </c>
      <c r="M10" s="118">
        <v>44716</v>
      </c>
      <c r="N10" s="123" t="s">
        <v>40</v>
      </c>
      <c r="O10" s="123" t="str">
        <f>IFERROR(VLOOKUP(N10,'Listas de Valores 2'!$A$1:$B$25,2,0),"")</f>
        <v>Contratación Directa</v>
      </c>
      <c r="P10" s="119" t="s">
        <v>1723</v>
      </c>
      <c r="Q10" s="119" t="str">
        <f>IFERROR(VLOOKUP(P10,'Listas de Valores 2'!$K$1:$L$46,2,0),"")</f>
        <v>Secretaría General</v>
      </c>
      <c r="R10" s="119" t="s">
        <v>1787</v>
      </c>
      <c r="S10" s="118">
        <v>44565</v>
      </c>
      <c r="T10" s="119" t="s">
        <v>1787</v>
      </c>
      <c r="U10" s="118">
        <v>44565</v>
      </c>
      <c r="V10" s="124">
        <v>0</v>
      </c>
      <c r="W10" s="123" t="s">
        <v>79</v>
      </c>
      <c r="X10" s="125">
        <v>44565</v>
      </c>
      <c r="Y10" s="125">
        <v>44566</v>
      </c>
      <c r="Z10" s="123" t="s">
        <v>1788</v>
      </c>
      <c r="AA10" s="118">
        <v>44566</v>
      </c>
      <c r="AB10" s="126" t="s">
        <v>44</v>
      </c>
      <c r="AC10" s="118">
        <v>44565</v>
      </c>
      <c r="AD10" s="126"/>
      <c r="AE10" s="127"/>
      <c r="AF10" s="119" t="s">
        <v>45</v>
      </c>
      <c r="AG10" s="128" t="s">
        <v>57</v>
      </c>
      <c r="AH10" s="129" t="s">
        <v>1766</v>
      </c>
      <c r="AI10" s="63"/>
      <c r="AJ10" s="63"/>
      <c r="AK10" s="63"/>
      <c r="AL10" s="63"/>
      <c r="AM10" s="63"/>
      <c r="AN10" s="63"/>
      <c r="AO10" s="63"/>
      <c r="AP10" s="63"/>
      <c r="AQ10" s="63"/>
      <c r="AR10" s="63"/>
      <c r="AS10" s="63"/>
    </row>
    <row r="11" spans="1:46" ht="89.25">
      <c r="A11" s="117" t="s">
        <v>1789</v>
      </c>
      <c r="B11" s="118">
        <v>44565</v>
      </c>
      <c r="C11" s="119" t="s">
        <v>227</v>
      </c>
      <c r="D11" s="120">
        <v>1017212417</v>
      </c>
      <c r="E11" s="119" t="s">
        <v>1790</v>
      </c>
      <c r="F11" s="119"/>
      <c r="G11" s="119"/>
      <c r="H11" s="121">
        <v>51300000</v>
      </c>
      <c r="I11" s="121"/>
      <c r="J11" s="121">
        <v>4500000</v>
      </c>
      <c r="K11" s="119" t="s">
        <v>1791</v>
      </c>
      <c r="L11" s="118">
        <v>44566</v>
      </c>
      <c r="M11" s="118">
        <v>44911</v>
      </c>
      <c r="N11" s="123" t="s">
        <v>40</v>
      </c>
      <c r="O11" s="123" t="str">
        <f>IFERROR(VLOOKUP(N11,'Listas de Valores 2'!$A$1:$B$25,2,0),"")</f>
        <v>Contratación Directa</v>
      </c>
      <c r="P11" s="119" t="s">
        <v>106</v>
      </c>
      <c r="Q11" s="119" t="str">
        <f>IFERROR(VLOOKUP(P11,'Listas de Valores 2'!$K$1:$L$46,2,0),"")</f>
        <v>Secretaría General</v>
      </c>
      <c r="R11" s="119" t="s">
        <v>1792</v>
      </c>
      <c r="S11" s="118">
        <v>44565</v>
      </c>
      <c r="T11" s="119" t="s">
        <v>1792</v>
      </c>
      <c r="U11" s="118">
        <v>44565</v>
      </c>
      <c r="V11" s="124">
        <v>0</v>
      </c>
      <c r="W11" s="123" t="s">
        <v>506</v>
      </c>
      <c r="X11" s="125">
        <v>44565</v>
      </c>
      <c r="Y11" s="125">
        <v>44566</v>
      </c>
      <c r="Z11" s="123" t="s">
        <v>1793</v>
      </c>
      <c r="AA11" s="118">
        <v>44566</v>
      </c>
      <c r="AB11" s="126" t="s">
        <v>44</v>
      </c>
      <c r="AC11" s="118">
        <v>44565</v>
      </c>
      <c r="AD11" s="126"/>
      <c r="AE11" s="127"/>
      <c r="AF11" s="119" t="s">
        <v>45</v>
      </c>
      <c r="AG11" s="128" t="s">
        <v>57</v>
      </c>
      <c r="AH11" s="129" t="s">
        <v>1766</v>
      </c>
      <c r="AI11" s="63"/>
      <c r="AJ11" s="63"/>
      <c r="AK11" s="63"/>
      <c r="AL11" s="63"/>
      <c r="AM11" s="63"/>
      <c r="AN11" s="63"/>
      <c r="AO11" s="63"/>
      <c r="AP11" s="63"/>
      <c r="AQ11" s="63"/>
      <c r="AR11" s="63"/>
      <c r="AS11" s="63"/>
    </row>
    <row r="12" spans="1:46" ht="76.5">
      <c r="A12" s="117" t="s">
        <v>1794</v>
      </c>
      <c r="B12" s="118">
        <v>44567</v>
      </c>
      <c r="C12" s="119" t="s">
        <v>1795</v>
      </c>
      <c r="D12" s="120">
        <v>1023802541</v>
      </c>
      <c r="E12" s="119" t="s">
        <v>1796</v>
      </c>
      <c r="F12" s="119"/>
      <c r="G12" s="119"/>
      <c r="H12" s="121">
        <v>29015008</v>
      </c>
      <c r="I12" s="121"/>
      <c r="J12" s="121">
        <v>2552640</v>
      </c>
      <c r="K12" s="119" t="s">
        <v>1797</v>
      </c>
      <c r="L12" s="118">
        <v>44567</v>
      </c>
      <c r="M12" s="118">
        <v>44911</v>
      </c>
      <c r="N12" s="123" t="s">
        <v>40</v>
      </c>
      <c r="O12" s="123" t="str">
        <f>IFERROR(VLOOKUP(N12,'Listas de Valores 2'!$A$1:$B$25,2,0),"")</f>
        <v>Contratación Directa</v>
      </c>
      <c r="P12" s="119" t="s">
        <v>1723</v>
      </c>
      <c r="Q12" s="119" t="str">
        <f>IFERROR(VLOOKUP(P12,'Listas de Valores 2'!$K$1:$L$46,2,0),"")</f>
        <v>Secretaría General</v>
      </c>
      <c r="R12" s="119" t="s">
        <v>1798</v>
      </c>
      <c r="S12" s="118">
        <v>44566</v>
      </c>
      <c r="T12" s="119" t="s">
        <v>1799</v>
      </c>
      <c r="U12" s="118">
        <v>44567</v>
      </c>
      <c r="V12" s="124">
        <v>0</v>
      </c>
      <c r="W12" s="123" t="s">
        <v>506</v>
      </c>
      <c r="X12" s="125">
        <v>44566</v>
      </c>
      <c r="Y12" s="125">
        <v>44567</v>
      </c>
      <c r="Z12" s="123" t="s">
        <v>1800</v>
      </c>
      <c r="AA12" s="118">
        <v>44567</v>
      </c>
      <c r="AB12" s="126" t="s">
        <v>44</v>
      </c>
      <c r="AC12" s="118">
        <v>44566</v>
      </c>
      <c r="AD12" s="126"/>
      <c r="AE12" s="127"/>
      <c r="AF12" s="119" t="s">
        <v>45</v>
      </c>
      <c r="AG12" s="128" t="s">
        <v>57</v>
      </c>
      <c r="AH12" s="129" t="s">
        <v>1766</v>
      </c>
      <c r="AI12" s="63"/>
      <c r="AJ12" s="63"/>
      <c r="AK12" s="63"/>
      <c r="AL12" s="63"/>
      <c r="AM12" s="63"/>
      <c r="AN12" s="63"/>
      <c r="AO12" s="63"/>
      <c r="AP12" s="63"/>
      <c r="AQ12" s="63"/>
      <c r="AR12" s="63"/>
      <c r="AS12" s="63"/>
    </row>
    <row r="13" spans="1:46" ht="76.5">
      <c r="A13" s="117" t="s">
        <v>1801</v>
      </c>
      <c r="B13" s="118">
        <v>44567</v>
      </c>
      <c r="C13" s="119" t="s">
        <v>1802</v>
      </c>
      <c r="D13" s="120">
        <v>43255481</v>
      </c>
      <c r="E13" s="119" t="s">
        <v>1790</v>
      </c>
      <c r="F13" s="119"/>
      <c r="G13" s="119"/>
      <c r="H13" s="121">
        <v>51150000</v>
      </c>
      <c r="I13" s="121"/>
      <c r="J13" s="121">
        <v>4500000</v>
      </c>
      <c r="K13" s="119" t="s">
        <v>1797</v>
      </c>
      <c r="L13" s="118">
        <v>44567</v>
      </c>
      <c r="M13" s="118">
        <v>44900</v>
      </c>
      <c r="N13" s="123" t="s">
        <v>40</v>
      </c>
      <c r="O13" s="123" t="str">
        <f>IFERROR(VLOOKUP(N13,'Listas de Valores 2'!$A$1:$B$25,2,0),"")</f>
        <v>Contratación Directa</v>
      </c>
      <c r="P13" s="119" t="s">
        <v>106</v>
      </c>
      <c r="Q13" s="119" t="str">
        <f>IFERROR(VLOOKUP(P13,'Listas de Valores 2'!$K$1:$L$46,2,0),"")</f>
        <v>Secretaría General</v>
      </c>
      <c r="R13" s="119" t="s">
        <v>1803</v>
      </c>
      <c r="S13" s="118">
        <v>44566</v>
      </c>
      <c r="T13" s="119" t="s">
        <v>1804</v>
      </c>
      <c r="U13" s="118">
        <v>44567</v>
      </c>
      <c r="V13" s="124">
        <v>0</v>
      </c>
      <c r="W13" s="123" t="s">
        <v>506</v>
      </c>
      <c r="X13" s="125">
        <v>44566</v>
      </c>
      <c r="Y13" s="125">
        <v>44567</v>
      </c>
      <c r="Z13" s="123" t="s">
        <v>1805</v>
      </c>
      <c r="AA13" s="118">
        <v>44567</v>
      </c>
      <c r="AB13" s="126" t="s">
        <v>44</v>
      </c>
      <c r="AC13" s="118">
        <v>44566</v>
      </c>
      <c r="AD13" s="126"/>
      <c r="AE13" s="127"/>
      <c r="AF13" s="119" t="s">
        <v>45</v>
      </c>
      <c r="AG13" s="128" t="s">
        <v>57</v>
      </c>
      <c r="AH13" s="129" t="s">
        <v>1766</v>
      </c>
      <c r="AI13" s="63"/>
      <c r="AJ13" s="63"/>
      <c r="AK13" s="63"/>
      <c r="AL13" s="63"/>
      <c r="AM13" s="63"/>
      <c r="AN13" s="63"/>
      <c r="AO13" s="63"/>
      <c r="AP13" s="63"/>
      <c r="AQ13" s="63"/>
      <c r="AR13" s="63"/>
      <c r="AS13" s="63"/>
    </row>
    <row r="14" spans="1:46" ht="76.5">
      <c r="A14" s="117" t="s">
        <v>1806</v>
      </c>
      <c r="B14" s="118">
        <v>44567</v>
      </c>
      <c r="C14" s="119" t="s">
        <v>435</v>
      </c>
      <c r="D14" s="120">
        <v>1071356737</v>
      </c>
      <c r="E14" s="119" t="s">
        <v>1790</v>
      </c>
      <c r="F14" s="119"/>
      <c r="G14" s="119"/>
      <c r="H14" s="121">
        <v>24250074</v>
      </c>
      <c r="I14" s="121"/>
      <c r="J14" s="121">
        <v>4041679</v>
      </c>
      <c r="K14" s="119" t="s">
        <v>1807</v>
      </c>
      <c r="L14" s="118">
        <v>44568</v>
      </c>
      <c r="M14" s="118">
        <v>44748</v>
      </c>
      <c r="N14" s="123" t="s">
        <v>40</v>
      </c>
      <c r="O14" s="123" t="str">
        <f>IFERROR(VLOOKUP(N14,'Listas de Valores 2'!$A$1:$B$25,2,0),"")</f>
        <v>Contratación Directa</v>
      </c>
      <c r="P14" s="119" t="s">
        <v>106</v>
      </c>
      <c r="Q14" s="119" t="str">
        <f>IFERROR(VLOOKUP(P14,'Listas de Valores 2'!$K$1:$L$46,2,0),"")</f>
        <v>Secretaría General</v>
      </c>
      <c r="R14" s="119" t="s">
        <v>1808</v>
      </c>
      <c r="S14" s="118">
        <v>44566</v>
      </c>
      <c r="T14" s="119" t="s">
        <v>1809</v>
      </c>
      <c r="U14" s="118">
        <v>44567</v>
      </c>
      <c r="V14" s="124">
        <v>0</v>
      </c>
      <c r="W14" s="123" t="s">
        <v>79</v>
      </c>
      <c r="X14" s="125">
        <v>44566</v>
      </c>
      <c r="Y14" s="125">
        <v>44567</v>
      </c>
      <c r="Z14" s="123" t="s">
        <v>1810</v>
      </c>
      <c r="AA14" s="118">
        <v>44567</v>
      </c>
      <c r="AB14" s="126" t="s">
        <v>44</v>
      </c>
      <c r="AC14" s="118">
        <v>44566</v>
      </c>
      <c r="AD14" s="126"/>
      <c r="AE14" s="127"/>
      <c r="AF14" s="119" t="s">
        <v>45</v>
      </c>
      <c r="AG14" s="128" t="s">
        <v>57</v>
      </c>
      <c r="AH14" s="129" t="s">
        <v>1766</v>
      </c>
      <c r="AI14" s="63"/>
      <c r="AJ14" s="63"/>
      <c r="AK14" s="63"/>
      <c r="AL14" s="63"/>
      <c r="AM14" s="63"/>
      <c r="AN14" s="63"/>
      <c r="AO14" s="63"/>
      <c r="AP14" s="63"/>
      <c r="AQ14" s="63"/>
      <c r="AR14" s="63"/>
      <c r="AS14" s="63"/>
    </row>
    <row r="15" spans="1:46" ht="89.25">
      <c r="A15" s="117" t="s">
        <v>1811</v>
      </c>
      <c r="B15" s="118">
        <v>44568</v>
      </c>
      <c r="C15" s="119" t="s">
        <v>1812</v>
      </c>
      <c r="D15" s="120">
        <v>39358415</v>
      </c>
      <c r="E15" s="119" t="s">
        <v>1813</v>
      </c>
      <c r="F15" s="119"/>
      <c r="G15" s="119"/>
      <c r="H15" s="121">
        <v>57872692</v>
      </c>
      <c r="I15" s="121"/>
      <c r="J15" s="121">
        <v>5511685</v>
      </c>
      <c r="K15" s="119" t="s">
        <v>1814</v>
      </c>
      <c r="L15" s="118">
        <v>44572</v>
      </c>
      <c r="M15" s="118">
        <v>44890</v>
      </c>
      <c r="N15" s="123" t="s">
        <v>40</v>
      </c>
      <c r="O15" s="123" t="str">
        <f>IFERROR(VLOOKUP(N15,'Listas de Valores 2'!$A$1:$B$25,2,0),"")</f>
        <v>Contratación Directa</v>
      </c>
      <c r="P15" s="119" t="s">
        <v>1815</v>
      </c>
      <c r="Q15" s="119" t="str">
        <f>IFERROR(VLOOKUP(P15,'Listas de Valores 2'!$K$1:$L$46,2,0),"")</f>
        <v/>
      </c>
      <c r="R15" s="119" t="s">
        <v>1799</v>
      </c>
      <c r="S15" s="118">
        <v>44565</v>
      </c>
      <c r="T15" s="119" t="s">
        <v>1816</v>
      </c>
      <c r="U15" s="118">
        <v>44568</v>
      </c>
      <c r="V15" s="124">
        <v>0</v>
      </c>
      <c r="W15" s="123" t="s">
        <v>506</v>
      </c>
      <c r="X15" s="125">
        <v>44568</v>
      </c>
      <c r="Y15" s="125">
        <v>44572</v>
      </c>
      <c r="Z15" s="123" t="s">
        <v>1817</v>
      </c>
      <c r="AA15" s="118">
        <v>44568</v>
      </c>
      <c r="AB15" s="126" t="s">
        <v>44</v>
      </c>
      <c r="AC15" s="118">
        <v>44567</v>
      </c>
      <c r="AD15" s="126"/>
      <c r="AE15" s="127"/>
      <c r="AF15" s="119" t="s">
        <v>45</v>
      </c>
      <c r="AG15" s="129" t="s">
        <v>57</v>
      </c>
      <c r="AH15" s="129" t="s">
        <v>35</v>
      </c>
      <c r="AI15" s="63"/>
      <c r="AJ15" s="63"/>
      <c r="AK15" s="63"/>
      <c r="AL15" s="63"/>
      <c r="AM15" s="63"/>
      <c r="AN15" s="63"/>
      <c r="AO15" s="63"/>
      <c r="AP15" s="63"/>
      <c r="AQ15" s="63"/>
      <c r="AR15" s="63"/>
      <c r="AS15" s="63"/>
    </row>
    <row r="16" spans="1:46" ht="76.5">
      <c r="A16" s="117" t="s">
        <v>1818</v>
      </c>
      <c r="B16" s="118">
        <v>44568</v>
      </c>
      <c r="C16" s="119" t="s">
        <v>581</v>
      </c>
      <c r="D16" s="120">
        <v>43097840</v>
      </c>
      <c r="E16" s="119" t="s">
        <v>1819</v>
      </c>
      <c r="F16" s="119"/>
      <c r="G16" s="119"/>
      <c r="H16" s="121">
        <v>21504865</v>
      </c>
      <c r="I16" s="121"/>
      <c r="J16" s="121">
        <v>1880892</v>
      </c>
      <c r="K16" s="119" t="s">
        <v>1820</v>
      </c>
      <c r="L16" s="118">
        <v>44572</v>
      </c>
      <c r="M16" s="118">
        <v>44918</v>
      </c>
      <c r="N16" s="123" t="s">
        <v>40</v>
      </c>
      <c r="O16" s="123" t="str">
        <f>IFERROR(VLOOKUP(N16,'Listas de Valores 2'!$A$1:$B$25,2,0),"")</f>
        <v>Contratación Directa</v>
      </c>
      <c r="P16" s="119" t="s">
        <v>169</v>
      </c>
      <c r="Q16" s="119" t="str">
        <f>IFERROR(VLOOKUP(P16,'Listas de Valores 2'!$K$1:$L$46,2,0),"")</f>
        <v>Dirección De Tecnología</v>
      </c>
      <c r="R16" s="119" t="s">
        <v>1821</v>
      </c>
      <c r="S16" s="118">
        <v>44566</v>
      </c>
      <c r="T16" s="119" t="s">
        <v>1798</v>
      </c>
      <c r="U16" s="118">
        <v>44572</v>
      </c>
      <c r="V16" s="124">
        <v>0</v>
      </c>
      <c r="W16" s="123" t="s">
        <v>79</v>
      </c>
      <c r="X16" s="125">
        <v>44568</v>
      </c>
      <c r="Y16" s="125">
        <v>44572</v>
      </c>
      <c r="Z16" s="123" t="s">
        <v>1822</v>
      </c>
      <c r="AA16" s="118">
        <v>44572</v>
      </c>
      <c r="AB16" s="126" t="s">
        <v>44</v>
      </c>
      <c r="AC16" s="118">
        <v>44567</v>
      </c>
      <c r="AD16" s="126"/>
      <c r="AE16" s="127"/>
      <c r="AF16" s="119" t="s">
        <v>45</v>
      </c>
      <c r="AG16" s="129" t="s">
        <v>1823</v>
      </c>
      <c r="AH16" s="129" t="s">
        <v>1824</v>
      </c>
      <c r="AI16" s="63"/>
      <c r="AJ16" s="63"/>
      <c r="AK16" s="63"/>
      <c r="AL16" s="63"/>
      <c r="AM16" s="63"/>
      <c r="AN16" s="63"/>
      <c r="AO16" s="63"/>
      <c r="AP16" s="63"/>
      <c r="AQ16" s="63"/>
      <c r="AR16" s="63"/>
      <c r="AS16" s="63"/>
    </row>
    <row r="17" spans="1:45" ht="89.25">
      <c r="A17" s="117" t="s">
        <v>1825</v>
      </c>
      <c r="B17" s="118">
        <v>44568</v>
      </c>
      <c r="C17" s="119" t="s">
        <v>1826</v>
      </c>
      <c r="D17" s="120">
        <v>1020476464</v>
      </c>
      <c r="E17" s="119" t="s">
        <v>1827</v>
      </c>
      <c r="F17" s="119"/>
      <c r="G17" s="119"/>
      <c r="H17" s="121">
        <v>24009973</v>
      </c>
      <c r="I17" s="121"/>
      <c r="J17" s="121">
        <v>2106138</v>
      </c>
      <c r="K17" s="119" t="s">
        <v>1828</v>
      </c>
      <c r="L17" s="118">
        <v>44574</v>
      </c>
      <c r="M17" s="118">
        <v>44918</v>
      </c>
      <c r="N17" s="123" t="s">
        <v>40</v>
      </c>
      <c r="O17" s="123" t="str">
        <f>IFERROR(VLOOKUP(N17,'Listas de Valores 2'!$A$1:$B$25,2,0),"")</f>
        <v>Contratación Directa</v>
      </c>
      <c r="P17" s="119" t="s">
        <v>1829</v>
      </c>
      <c r="Q17" s="119" t="str">
        <f>IFERROR(VLOOKUP(P17,'Listas de Valores 2'!$K$1:$L$46,2,0),"")</f>
        <v/>
      </c>
      <c r="R17" s="119" t="s">
        <v>1830</v>
      </c>
      <c r="S17" s="118">
        <v>44567</v>
      </c>
      <c r="T17" s="119" t="s">
        <v>1831</v>
      </c>
      <c r="U17" s="118">
        <v>44568</v>
      </c>
      <c r="V17" s="124">
        <v>0</v>
      </c>
      <c r="W17" s="123" t="s">
        <v>506</v>
      </c>
      <c r="X17" s="125">
        <v>44574</v>
      </c>
      <c r="Y17" s="125">
        <v>44575</v>
      </c>
      <c r="Z17" s="123" t="s">
        <v>1832</v>
      </c>
      <c r="AA17" s="118">
        <v>44572</v>
      </c>
      <c r="AB17" s="126" t="s">
        <v>44</v>
      </c>
      <c r="AC17" s="118">
        <v>44568</v>
      </c>
      <c r="AD17" s="126"/>
      <c r="AE17" s="127"/>
      <c r="AF17" s="119" t="s">
        <v>45</v>
      </c>
      <c r="AG17" s="129" t="s">
        <v>1823</v>
      </c>
      <c r="AH17" s="129" t="s">
        <v>1824</v>
      </c>
      <c r="AI17" s="63"/>
      <c r="AJ17" s="63"/>
      <c r="AK17" s="63"/>
      <c r="AL17" s="63"/>
      <c r="AM17" s="63"/>
      <c r="AN17" s="63"/>
      <c r="AO17" s="63"/>
      <c r="AP17" s="63"/>
      <c r="AQ17" s="63"/>
      <c r="AR17" s="63"/>
      <c r="AS17" s="63"/>
    </row>
    <row r="18" spans="1:45" ht="76.5">
      <c r="A18" s="117" t="s">
        <v>1833</v>
      </c>
      <c r="B18" s="118">
        <v>44572</v>
      </c>
      <c r="C18" s="119" t="s">
        <v>1834</v>
      </c>
      <c r="D18" s="120">
        <v>1022036732</v>
      </c>
      <c r="E18" s="119" t="s">
        <v>1835</v>
      </c>
      <c r="F18" s="119"/>
      <c r="G18" s="119"/>
      <c r="H18" s="121">
        <v>28589568</v>
      </c>
      <c r="I18" s="121"/>
      <c r="J18" s="121">
        <v>2552640</v>
      </c>
      <c r="K18" s="119" t="s">
        <v>1836</v>
      </c>
      <c r="L18" s="118">
        <v>44573</v>
      </c>
      <c r="M18" s="118">
        <v>44912</v>
      </c>
      <c r="N18" s="123" t="s">
        <v>40</v>
      </c>
      <c r="O18" s="123" t="str">
        <f>IFERROR(VLOOKUP(N18,'Listas de Valores 2'!$A$1:$B$25,2,0),"")</f>
        <v>Contratación Directa</v>
      </c>
      <c r="P18" s="119" t="s">
        <v>169</v>
      </c>
      <c r="Q18" s="119" t="str">
        <f>IFERROR(VLOOKUP(P18,'Listas de Valores 2'!$K$1:$L$46,2,0),"")</f>
        <v>Dirección De Tecnología</v>
      </c>
      <c r="R18" s="119" t="s">
        <v>1837</v>
      </c>
      <c r="S18" s="118">
        <v>44566</v>
      </c>
      <c r="T18" s="119" t="s">
        <v>1808</v>
      </c>
      <c r="U18" s="118">
        <v>44572</v>
      </c>
      <c r="V18" s="124">
        <v>0</v>
      </c>
      <c r="W18" s="123" t="s">
        <v>79</v>
      </c>
      <c r="X18" s="125">
        <v>44572</v>
      </c>
      <c r="Y18" s="125">
        <v>44573</v>
      </c>
      <c r="Z18" s="123" t="s">
        <v>1838</v>
      </c>
      <c r="AA18" s="118">
        <v>44572</v>
      </c>
      <c r="AB18" s="126" t="s">
        <v>44</v>
      </c>
      <c r="AC18" s="118">
        <v>44568</v>
      </c>
      <c r="AD18" s="126"/>
      <c r="AE18" s="127"/>
      <c r="AF18" s="119" t="s">
        <v>45</v>
      </c>
      <c r="AG18" s="129" t="s">
        <v>1823</v>
      </c>
      <c r="AH18" s="129" t="s">
        <v>1824</v>
      </c>
      <c r="AI18" s="63"/>
      <c r="AJ18" s="63"/>
      <c r="AK18" s="63"/>
      <c r="AL18" s="63"/>
      <c r="AM18" s="63"/>
      <c r="AN18" s="63"/>
      <c r="AO18" s="63"/>
      <c r="AP18" s="63"/>
      <c r="AQ18" s="63"/>
      <c r="AR18" s="63"/>
      <c r="AS18" s="63"/>
    </row>
    <row r="19" spans="1:45" ht="76.5">
      <c r="A19" s="117" t="s">
        <v>1839</v>
      </c>
      <c r="B19" s="118">
        <v>44572</v>
      </c>
      <c r="C19" s="119" t="s">
        <v>1840</v>
      </c>
      <c r="D19" s="120">
        <v>91462837</v>
      </c>
      <c r="E19" s="119" t="s">
        <v>1841</v>
      </c>
      <c r="F19" s="119"/>
      <c r="G19" s="119"/>
      <c r="H19" s="121">
        <v>51450000</v>
      </c>
      <c r="I19" s="121"/>
      <c r="J19" s="121">
        <v>4500000</v>
      </c>
      <c r="K19" s="119" t="s">
        <v>1842</v>
      </c>
      <c r="L19" s="118">
        <v>44572</v>
      </c>
      <c r="M19" s="118">
        <v>44918</v>
      </c>
      <c r="N19" s="123" t="s">
        <v>40</v>
      </c>
      <c r="O19" s="123" t="str">
        <f>IFERROR(VLOOKUP(N19,'Listas de Valores 2'!$A$1:$B$25,2,0),"")</f>
        <v>Contratación Directa</v>
      </c>
      <c r="P19" s="119" t="s">
        <v>633</v>
      </c>
      <c r="Q19" s="119" t="str">
        <f>IFERROR(VLOOKUP(P19,'Listas de Valores 2'!$K$1:$L$46,2,0),"")</f>
        <v>Vicerrectoría Administrativa Y Financiera</v>
      </c>
      <c r="R19" s="119" t="s">
        <v>1843</v>
      </c>
      <c r="S19" s="118">
        <v>44566</v>
      </c>
      <c r="T19" s="119" t="s">
        <v>1844</v>
      </c>
      <c r="U19" s="118">
        <v>44572</v>
      </c>
      <c r="V19" s="124">
        <v>0</v>
      </c>
      <c r="W19" s="123" t="s">
        <v>506</v>
      </c>
      <c r="X19" s="125">
        <v>44568</v>
      </c>
      <c r="Y19" s="125">
        <v>44572</v>
      </c>
      <c r="Z19" s="123" t="s">
        <v>1845</v>
      </c>
      <c r="AA19" s="118">
        <v>44568</v>
      </c>
      <c r="AB19" s="126" t="s">
        <v>44</v>
      </c>
      <c r="AC19" s="118">
        <v>44568</v>
      </c>
      <c r="AD19" s="126"/>
      <c r="AE19" s="127"/>
      <c r="AF19" s="119" t="s">
        <v>45</v>
      </c>
      <c r="AG19" s="129" t="s">
        <v>35</v>
      </c>
      <c r="AH19" s="129" t="s">
        <v>1846</v>
      </c>
      <c r="AI19" s="63"/>
      <c r="AJ19" s="63"/>
      <c r="AK19" s="63"/>
      <c r="AL19" s="63"/>
      <c r="AM19" s="63"/>
      <c r="AN19" s="63"/>
      <c r="AO19" s="63"/>
      <c r="AP19" s="63"/>
      <c r="AQ19" s="63"/>
      <c r="AR19" s="63"/>
      <c r="AS19" s="63"/>
    </row>
    <row r="20" spans="1:45" ht="76.5">
      <c r="A20" s="117" t="s">
        <v>1847</v>
      </c>
      <c r="B20" s="118">
        <v>44573</v>
      </c>
      <c r="C20" s="119" t="s">
        <v>1848</v>
      </c>
      <c r="D20" s="120">
        <v>1152435911</v>
      </c>
      <c r="E20" s="119" t="s">
        <v>1849</v>
      </c>
      <c r="F20" s="119"/>
      <c r="G20" s="119"/>
      <c r="H20" s="121">
        <v>71500000</v>
      </c>
      <c r="I20" s="121"/>
      <c r="J20" s="121">
        <v>6500000</v>
      </c>
      <c r="K20" s="119" t="s">
        <v>1850</v>
      </c>
      <c r="L20" s="118">
        <v>44574</v>
      </c>
      <c r="M20" s="118">
        <v>44905</v>
      </c>
      <c r="N20" s="123" t="s">
        <v>40</v>
      </c>
      <c r="O20" s="123" t="str">
        <f>IFERROR(VLOOKUP(N20,'Listas de Valores 2'!$A$1:$B$25,2,0),"")</f>
        <v>Contratación Directa</v>
      </c>
      <c r="P20" s="119" t="s">
        <v>99</v>
      </c>
      <c r="Q20" s="119" t="str">
        <f>IFERROR(VLOOKUP(P20,'Listas de Valores 2'!$K$1:$L$46,2,0),"")</f>
        <v>Vicerrectoría Académica</v>
      </c>
      <c r="R20" s="119" t="s">
        <v>1851</v>
      </c>
      <c r="S20" s="118">
        <v>44567</v>
      </c>
      <c r="T20" s="119" t="s">
        <v>1852</v>
      </c>
      <c r="U20" s="118">
        <v>44573</v>
      </c>
      <c r="V20" s="124">
        <v>0</v>
      </c>
      <c r="W20" s="123" t="s">
        <v>79</v>
      </c>
      <c r="X20" s="125">
        <v>44573</v>
      </c>
      <c r="Y20" s="125">
        <v>44574</v>
      </c>
      <c r="Z20" s="123" t="s">
        <v>1853</v>
      </c>
      <c r="AA20" s="118">
        <v>44573</v>
      </c>
      <c r="AB20" s="126" t="s">
        <v>44</v>
      </c>
      <c r="AC20" s="118">
        <v>44572</v>
      </c>
      <c r="AD20" s="126"/>
      <c r="AE20" s="127"/>
      <c r="AF20" s="119" t="s">
        <v>45</v>
      </c>
      <c r="AG20" s="129" t="s">
        <v>35</v>
      </c>
      <c r="AH20" s="129" t="s">
        <v>1846</v>
      </c>
      <c r="AI20" s="63"/>
      <c r="AJ20" s="63"/>
      <c r="AK20" s="63"/>
      <c r="AL20" s="63"/>
      <c r="AM20" s="63"/>
      <c r="AN20" s="63"/>
      <c r="AO20" s="63"/>
      <c r="AP20" s="63"/>
      <c r="AQ20" s="63"/>
      <c r="AR20" s="63"/>
      <c r="AS20" s="63"/>
    </row>
    <row r="21" spans="1:45" ht="76.5">
      <c r="A21" s="117" t="s">
        <v>1854</v>
      </c>
      <c r="B21" s="118">
        <v>44573</v>
      </c>
      <c r="C21" s="119" t="s">
        <v>1855</v>
      </c>
      <c r="D21" s="120">
        <v>1037667955</v>
      </c>
      <c r="E21" s="119" t="s">
        <v>1856</v>
      </c>
      <c r="F21" s="119"/>
      <c r="G21" s="119"/>
      <c r="H21" s="121">
        <v>38434644</v>
      </c>
      <c r="I21" s="121"/>
      <c r="J21" s="121">
        <v>3371460</v>
      </c>
      <c r="K21" s="119" t="s">
        <v>1857</v>
      </c>
      <c r="L21" s="118">
        <v>44574</v>
      </c>
      <c r="M21" s="118">
        <v>44918</v>
      </c>
      <c r="N21" s="123" t="s">
        <v>40</v>
      </c>
      <c r="O21" s="123" t="str">
        <f>IFERROR(VLOOKUP(N21,'Listas de Valores 2'!$A$1:$B$25,2,0),"")</f>
        <v>Contratación Directa</v>
      </c>
      <c r="P21" s="119" t="s">
        <v>1829</v>
      </c>
      <c r="Q21" s="119" t="str">
        <f>IFERROR(VLOOKUP(P21,'Listas de Valores 2'!$K$1:$L$46,2,0),"")</f>
        <v/>
      </c>
      <c r="R21" s="119" t="s">
        <v>1858</v>
      </c>
      <c r="S21" s="118">
        <v>44567</v>
      </c>
      <c r="T21" s="119" t="s">
        <v>1837</v>
      </c>
      <c r="U21" s="118">
        <v>44573</v>
      </c>
      <c r="V21" s="124">
        <v>0</v>
      </c>
      <c r="W21" s="123" t="s">
        <v>506</v>
      </c>
      <c r="X21" s="125">
        <v>44573</v>
      </c>
      <c r="Y21" s="125">
        <v>44574</v>
      </c>
      <c r="Z21" s="123" t="s">
        <v>1859</v>
      </c>
      <c r="AA21" s="118">
        <v>44573</v>
      </c>
      <c r="AB21" s="126" t="s">
        <v>44</v>
      </c>
      <c r="AC21" s="118">
        <v>44568</v>
      </c>
      <c r="AD21" s="126"/>
      <c r="AE21" s="127"/>
      <c r="AF21" s="119" t="s">
        <v>45</v>
      </c>
      <c r="AG21" s="129" t="s">
        <v>35</v>
      </c>
      <c r="AH21" s="129" t="s">
        <v>1846</v>
      </c>
      <c r="AI21" s="63"/>
      <c r="AJ21" s="63"/>
      <c r="AK21" s="63"/>
      <c r="AL21" s="63"/>
      <c r="AM21" s="63"/>
      <c r="AN21" s="63"/>
      <c r="AO21" s="63"/>
      <c r="AP21" s="63"/>
      <c r="AQ21" s="63"/>
      <c r="AR21" s="63"/>
      <c r="AS21" s="63"/>
    </row>
    <row r="22" spans="1:45" ht="76.5">
      <c r="A22" s="117" t="s">
        <v>1860</v>
      </c>
      <c r="B22" s="118">
        <v>44574</v>
      </c>
      <c r="C22" s="119" t="s">
        <v>364</v>
      </c>
      <c r="D22" s="120">
        <v>1022034988</v>
      </c>
      <c r="E22" s="119" t="s">
        <v>1861</v>
      </c>
      <c r="F22" s="119"/>
      <c r="G22" s="119"/>
      <c r="H22" s="121">
        <v>28811972</v>
      </c>
      <c r="I22" s="121"/>
      <c r="J22" s="121">
        <v>2527366</v>
      </c>
      <c r="K22" s="119" t="s">
        <v>1857</v>
      </c>
      <c r="L22" s="118">
        <v>44575</v>
      </c>
      <c r="M22" s="118">
        <v>44918</v>
      </c>
      <c r="N22" s="123" t="s">
        <v>40</v>
      </c>
      <c r="O22" s="123" t="str">
        <f>IFERROR(VLOOKUP(N22,'Listas de Valores 2'!$A$1:$B$25,2,0),"")</f>
        <v>Contratación Directa</v>
      </c>
      <c r="P22" s="119" t="s">
        <v>1829</v>
      </c>
      <c r="Q22" s="119" t="str">
        <f>IFERROR(VLOOKUP(P22,'Listas de Valores 2'!$K$1:$L$46,2,0),"")</f>
        <v/>
      </c>
      <c r="R22" s="119" t="s">
        <v>1862</v>
      </c>
      <c r="S22" s="118">
        <v>44567</v>
      </c>
      <c r="T22" s="119" t="s">
        <v>1862</v>
      </c>
      <c r="U22" s="118">
        <v>44574</v>
      </c>
      <c r="V22" s="124">
        <v>0</v>
      </c>
      <c r="W22" s="123" t="s">
        <v>500</v>
      </c>
      <c r="X22" s="125">
        <v>44574</v>
      </c>
      <c r="Y22" s="125">
        <v>44575</v>
      </c>
      <c r="Z22" s="123" t="s">
        <v>1863</v>
      </c>
      <c r="AA22" s="118">
        <v>44574</v>
      </c>
      <c r="AB22" s="126" t="s">
        <v>44</v>
      </c>
      <c r="AC22" s="118">
        <v>44568</v>
      </c>
      <c r="AD22" s="126"/>
      <c r="AE22" s="127"/>
      <c r="AF22" s="119" t="s">
        <v>45</v>
      </c>
      <c r="AG22" s="129" t="s">
        <v>35</v>
      </c>
      <c r="AH22" s="129" t="s">
        <v>1846</v>
      </c>
      <c r="AI22" s="63"/>
      <c r="AJ22" s="63"/>
      <c r="AK22" s="63"/>
      <c r="AL22" s="63"/>
      <c r="AM22" s="63"/>
      <c r="AN22" s="63"/>
      <c r="AO22" s="63"/>
      <c r="AP22" s="63"/>
      <c r="AQ22" s="63"/>
      <c r="AR22" s="63"/>
      <c r="AS22" s="63"/>
    </row>
    <row r="23" spans="1:45" ht="76.5">
      <c r="A23" s="117" t="s">
        <v>1864</v>
      </c>
      <c r="B23" s="118">
        <v>44573</v>
      </c>
      <c r="C23" s="119" t="s">
        <v>1865</v>
      </c>
      <c r="D23" s="120">
        <v>70094126</v>
      </c>
      <c r="E23" s="119" t="s">
        <v>1866</v>
      </c>
      <c r="F23" s="119"/>
      <c r="G23" s="119"/>
      <c r="H23" s="121">
        <v>74316667</v>
      </c>
      <c r="I23" s="121"/>
      <c r="J23" s="121">
        <v>6500000</v>
      </c>
      <c r="K23" s="119" t="s">
        <v>1867</v>
      </c>
      <c r="L23" s="118">
        <v>44574</v>
      </c>
      <c r="M23" s="118">
        <v>44920</v>
      </c>
      <c r="N23" s="123" t="s">
        <v>40</v>
      </c>
      <c r="O23" s="123" t="str">
        <f>IFERROR(VLOOKUP(N23,'Listas de Valores 2'!$A$1:$B$25,2,0),"")</f>
        <v>Contratación Directa</v>
      </c>
      <c r="P23" s="119" t="s">
        <v>535</v>
      </c>
      <c r="Q23" s="119" t="str">
        <f>IFERROR(VLOOKUP(P23,'Listas de Valores 2'!$K$1:$L$46,2,0),"")</f>
        <v>Vicerrectoría Administrativa Y Financiera</v>
      </c>
      <c r="R23" s="119" t="s">
        <v>1844</v>
      </c>
      <c r="S23" s="118">
        <v>44566</v>
      </c>
      <c r="T23" s="119" t="s">
        <v>1868</v>
      </c>
      <c r="U23" s="118">
        <v>44573</v>
      </c>
      <c r="V23" s="124">
        <v>0</v>
      </c>
      <c r="W23" s="123" t="s">
        <v>500</v>
      </c>
      <c r="X23" s="125">
        <v>44568</v>
      </c>
      <c r="Y23" s="125">
        <v>44572</v>
      </c>
      <c r="Z23" s="123" t="s">
        <v>1869</v>
      </c>
      <c r="AA23" s="118">
        <v>44572</v>
      </c>
      <c r="AB23" s="126" t="s">
        <v>44</v>
      </c>
      <c r="AC23" s="118">
        <v>44568</v>
      </c>
      <c r="AD23" s="126"/>
      <c r="AE23" s="127"/>
      <c r="AF23" s="119" t="s">
        <v>45</v>
      </c>
      <c r="AG23" s="129" t="s">
        <v>1870</v>
      </c>
      <c r="AH23" s="129" t="s">
        <v>1871</v>
      </c>
      <c r="AI23" s="63"/>
      <c r="AJ23" s="63"/>
      <c r="AK23" s="63"/>
      <c r="AL23" s="63"/>
      <c r="AM23" s="63"/>
      <c r="AN23" s="63"/>
      <c r="AO23" s="63"/>
      <c r="AP23" s="63"/>
      <c r="AQ23" s="63"/>
      <c r="AR23" s="63"/>
      <c r="AS23" s="63"/>
    </row>
    <row r="24" spans="1:45" ht="76.5">
      <c r="A24" s="117" t="s">
        <v>1872</v>
      </c>
      <c r="B24" s="118">
        <v>44574</v>
      </c>
      <c r="C24" s="119" t="s">
        <v>532</v>
      </c>
      <c r="D24" s="120">
        <v>42783907</v>
      </c>
      <c r="E24" s="119" t="s">
        <v>1873</v>
      </c>
      <c r="F24" s="119"/>
      <c r="G24" s="119"/>
      <c r="H24" s="121">
        <v>51450000</v>
      </c>
      <c r="I24" s="121"/>
      <c r="J24" s="121">
        <v>4500000</v>
      </c>
      <c r="K24" s="119" t="s">
        <v>1874</v>
      </c>
      <c r="L24" s="118">
        <v>44579</v>
      </c>
      <c r="M24" s="118">
        <v>44925</v>
      </c>
      <c r="N24" s="123" t="s">
        <v>40</v>
      </c>
      <c r="O24" s="123" t="str">
        <f>IFERROR(VLOOKUP(N24,'Listas de Valores 2'!$A$1:$B$25,2,0),"")</f>
        <v>Contratación Directa</v>
      </c>
      <c r="P24" s="119" t="s">
        <v>535</v>
      </c>
      <c r="Q24" s="119" t="str">
        <f>IFERROR(VLOOKUP(P24,'Listas de Valores 2'!$K$1:$L$46,2,0),"")</f>
        <v>Vicerrectoría Administrativa Y Financiera</v>
      </c>
      <c r="R24" s="119" t="s">
        <v>1831</v>
      </c>
      <c r="S24" s="118">
        <v>44566</v>
      </c>
      <c r="T24" s="119" t="s">
        <v>1858</v>
      </c>
      <c r="U24" s="118">
        <v>44574</v>
      </c>
      <c r="V24" s="124">
        <v>0</v>
      </c>
      <c r="W24" s="123" t="s">
        <v>500</v>
      </c>
      <c r="X24" s="125">
        <v>44575</v>
      </c>
      <c r="Y24" s="125">
        <v>44579</v>
      </c>
      <c r="Z24" s="123" t="s">
        <v>1875</v>
      </c>
      <c r="AA24" s="118">
        <v>44575</v>
      </c>
      <c r="AB24" s="126" t="s">
        <v>44</v>
      </c>
      <c r="AC24" s="118">
        <v>44572</v>
      </c>
      <c r="AD24" s="126"/>
      <c r="AE24" s="127"/>
      <c r="AF24" s="119" t="s">
        <v>45</v>
      </c>
      <c r="AG24" s="129" t="s">
        <v>1870</v>
      </c>
      <c r="AH24" s="129" t="s">
        <v>1871</v>
      </c>
      <c r="AI24" s="63"/>
      <c r="AJ24" s="63"/>
      <c r="AK24" s="63"/>
      <c r="AL24" s="63"/>
      <c r="AM24" s="63"/>
      <c r="AN24" s="63"/>
      <c r="AO24" s="63"/>
      <c r="AP24" s="63"/>
      <c r="AQ24" s="63"/>
      <c r="AR24" s="63"/>
      <c r="AS24" s="63"/>
    </row>
    <row r="25" spans="1:45" ht="76.5">
      <c r="A25" s="117" t="s">
        <v>1876</v>
      </c>
      <c r="B25" s="118">
        <v>44574</v>
      </c>
      <c r="C25" s="119" t="s">
        <v>1877</v>
      </c>
      <c r="D25" s="120">
        <v>43878105</v>
      </c>
      <c r="E25" s="119" t="s">
        <v>1878</v>
      </c>
      <c r="F25" s="119"/>
      <c r="G25" s="119"/>
      <c r="H25" s="121">
        <v>30906000</v>
      </c>
      <c r="I25" s="121"/>
      <c r="J25" s="121">
        <v>5454000</v>
      </c>
      <c r="K25" s="119" t="s">
        <v>1879</v>
      </c>
      <c r="L25" s="118">
        <v>44578</v>
      </c>
      <c r="M25" s="118">
        <v>44748</v>
      </c>
      <c r="N25" s="123" t="s">
        <v>40</v>
      </c>
      <c r="O25" s="123" t="str">
        <f>IFERROR(VLOOKUP(N25,'Listas de Valores 2'!$A$1:$B$25,2,0),"")</f>
        <v>Contratación Directa</v>
      </c>
      <c r="P25" s="119" t="s">
        <v>144</v>
      </c>
      <c r="Q25" s="119" t="str">
        <f>IFERROR(VLOOKUP(P25,'Listas de Valores 2'!$K$1:$L$46,2,0),"")</f>
        <v>Dirección De Tecnología</v>
      </c>
      <c r="R25" s="119" t="s">
        <v>1880</v>
      </c>
      <c r="S25" s="118">
        <v>44566</v>
      </c>
      <c r="T25" s="119" t="s">
        <v>1830</v>
      </c>
      <c r="U25" s="118">
        <v>44574</v>
      </c>
      <c r="V25" s="124">
        <v>0</v>
      </c>
      <c r="W25" s="123" t="s">
        <v>79</v>
      </c>
      <c r="X25" s="125">
        <v>44575</v>
      </c>
      <c r="Y25" s="125">
        <v>44578</v>
      </c>
      <c r="Z25" s="123" t="s">
        <v>1881</v>
      </c>
      <c r="AA25" s="118">
        <v>44575</v>
      </c>
      <c r="AB25" s="126" t="s">
        <v>44</v>
      </c>
      <c r="AC25" s="118">
        <v>44572</v>
      </c>
      <c r="AD25" s="126"/>
      <c r="AE25" s="127"/>
      <c r="AF25" s="119" t="s">
        <v>45</v>
      </c>
      <c r="AG25" s="129" t="s">
        <v>1870</v>
      </c>
      <c r="AH25" s="129" t="s">
        <v>1882</v>
      </c>
      <c r="AI25" s="63"/>
      <c r="AJ25" s="63"/>
      <c r="AK25" s="63"/>
      <c r="AL25" s="63"/>
      <c r="AM25" s="63"/>
      <c r="AN25" s="63"/>
      <c r="AO25" s="63"/>
      <c r="AP25" s="63"/>
      <c r="AQ25" s="63"/>
      <c r="AR25" s="63"/>
      <c r="AS25" s="63"/>
    </row>
    <row r="26" spans="1:45" ht="76.5">
      <c r="A26" s="117" t="s">
        <v>1883</v>
      </c>
      <c r="B26" s="118">
        <v>44573</v>
      </c>
      <c r="C26" s="119" t="s">
        <v>1884</v>
      </c>
      <c r="D26" s="120">
        <v>22069767</v>
      </c>
      <c r="E26" s="119" t="s">
        <v>1885</v>
      </c>
      <c r="F26" s="119"/>
      <c r="G26" s="119"/>
      <c r="H26" s="121">
        <v>62211100</v>
      </c>
      <c r="I26" s="121"/>
      <c r="J26" s="121">
        <v>5457114</v>
      </c>
      <c r="K26" s="119" t="s">
        <v>1857</v>
      </c>
      <c r="L26" s="118">
        <v>44578</v>
      </c>
      <c r="M26" s="118">
        <v>44918</v>
      </c>
      <c r="N26" s="123" t="s">
        <v>40</v>
      </c>
      <c r="O26" s="123" t="str">
        <f>IFERROR(VLOOKUP(N26,'Listas de Valores 2'!$A$1:$B$25,2,0),"")</f>
        <v>Contratación Directa</v>
      </c>
      <c r="P26" s="119" t="s">
        <v>1829</v>
      </c>
      <c r="Q26" s="119" t="str">
        <f>IFERROR(VLOOKUP(P26,'Listas de Valores 2'!$K$1:$L$46,2,0),"")</f>
        <v/>
      </c>
      <c r="R26" s="119" t="s">
        <v>1886</v>
      </c>
      <c r="S26" s="118">
        <v>44567</v>
      </c>
      <c r="T26" s="119" t="s">
        <v>1821</v>
      </c>
      <c r="U26" s="118">
        <v>44573</v>
      </c>
      <c r="V26" s="124">
        <v>0</v>
      </c>
      <c r="W26" s="123" t="s">
        <v>506</v>
      </c>
      <c r="X26" s="125">
        <v>44573</v>
      </c>
      <c r="Y26" s="125">
        <v>44574</v>
      </c>
      <c r="Z26" s="123" t="s">
        <v>1887</v>
      </c>
      <c r="AA26" s="118">
        <v>44575</v>
      </c>
      <c r="AB26" s="126" t="s">
        <v>44</v>
      </c>
      <c r="AC26" s="118">
        <v>44568</v>
      </c>
      <c r="AD26" s="126"/>
      <c r="AE26" s="127"/>
      <c r="AF26" s="119" t="s">
        <v>45</v>
      </c>
      <c r="AG26" s="129" t="s">
        <v>35</v>
      </c>
      <c r="AH26" s="129" t="s">
        <v>1846</v>
      </c>
      <c r="AI26" s="63"/>
      <c r="AJ26" s="63"/>
      <c r="AK26" s="63"/>
      <c r="AL26" s="63"/>
      <c r="AM26" s="63"/>
      <c r="AN26" s="63"/>
      <c r="AO26" s="63"/>
      <c r="AP26" s="63"/>
      <c r="AQ26" s="63"/>
      <c r="AR26" s="63"/>
      <c r="AS26" s="63"/>
    </row>
    <row r="27" spans="1:45">
      <c r="A27" s="117" t="s">
        <v>1888</v>
      </c>
      <c r="B27" s="118"/>
      <c r="C27" s="138" t="s">
        <v>440</v>
      </c>
      <c r="D27" s="120"/>
      <c r="E27" s="119"/>
      <c r="F27" s="119"/>
      <c r="G27" s="119"/>
      <c r="H27" s="121"/>
      <c r="I27" s="121"/>
      <c r="J27" s="121"/>
      <c r="K27" s="119"/>
      <c r="L27" s="118"/>
      <c r="M27" s="118"/>
      <c r="N27" s="123"/>
      <c r="O27" s="123" t="str">
        <f>IFERROR(VLOOKUP(N27,'Listas de Valores 2'!$A$1:$B$25,2,0),"")</f>
        <v/>
      </c>
      <c r="P27" s="119"/>
      <c r="Q27" s="119" t="str">
        <f>IFERROR(VLOOKUP(P27,'Listas de Valores 2'!$K$1:$L$46,2,0),"")</f>
        <v/>
      </c>
      <c r="R27" s="119"/>
      <c r="S27" s="118"/>
      <c r="T27" s="119"/>
      <c r="U27" s="118"/>
      <c r="V27" s="124">
        <v>0</v>
      </c>
      <c r="W27" s="123"/>
      <c r="X27" s="125"/>
      <c r="Y27" s="125"/>
      <c r="Z27" s="123"/>
      <c r="AA27" s="118"/>
      <c r="AB27" s="126"/>
      <c r="AC27" s="118"/>
      <c r="AD27" s="126"/>
      <c r="AE27" s="127"/>
      <c r="AF27" s="119" t="s">
        <v>45</v>
      </c>
      <c r="AG27" s="129" t="s">
        <v>1870</v>
      </c>
      <c r="AH27" s="129" t="s">
        <v>1871</v>
      </c>
      <c r="AI27" s="63"/>
      <c r="AJ27" s="63"/>
      <c r="AK27" s="63"/>
      <c r="AL27" s="63"/>
      <c r="AM27" s="63"/>
      <c r="AN27" s="63"/>
      <c r="AO27" s="63"/>
      <c r="AP27" s="63"/>
      <c r="AQ27" s="63"/>
      <c r="AR27" s="63"/>
      <c r="AS27" s="63"/>
    </row>
    <row r="28" spans="1:45" ht="63.75">
      <c r="A28" s="117" t="s">
        <v>1889</v>
      </c>
      <c r="B28" s="118">
        <v>44573</v>
      </c>
      <c r="C28" s="119" t="s">
        <v>174</v>
      </c>
      <c r="D28" s="120">
        <v>32297917</v>
      </c>
      <c r="E28" s="119" t="s">
        <v>1890</v>
      </c>
      <c r="F28" s="119"/>
      <c r="G28" s="119"/>
      <c r="H28" s="121">
        <v>26802720</v>
      </c>
      <c r="I28" s="121"/>
      <c r="J28" s="121">
        <v>2552640</v>
      </c>
      <c r="K28" s="119" t="s">
        <v>1891</v>
      </c>
      <c r="L28" s="118">
        <v>44575</v>
      </c>
      <c r="M28" s="118">
        <v>44893</v>
      </c>
      <c r="N28" s="123" t="s">
        <v>40</v>
      </c>
      <c r="O28" s="123" t="str">
        <f>IFERROR(VLOOKUP(N28,'Listas de Valores 2'!$A$1:$B$25,2,0),"")</f>
        <v>Contratación Directa</v>
      </c>
      <c r="P28" s="119" t="s">
        <v>149</v>
      </c>
      <c r="Q28" s="119" t="str">
        <f>IFERROR(VLOOKUP(P28,'Listas de Valores 2'!$K$1:$L$46,2,0),"")</f>
        <v>Comunicaciones</v>
      </c>
      <c r="R28" s="119" t="s">
        <v>1892</v>
      </c>
      <c r="S28" s="118">
        <v>44568</v>
      </c>
      <c r="T28" s="119" t="s">
        <v>1893</v>
      </c>
      <c r="U28" s="118">
        <v>44573</v>
      </c>
      <c r="V28" s="124">
        <v>0</v>
      </c>
      <c r="W28" s="123" t="s">
        <v>79</v>
      </c>
      <c r="X28" s="125">
        <v>44574</v>
      </c>
      <c r="Y28" s="125">
        <v>44575</v>
      </c>
      <c r="Z28" s="123" t="s">
        <v>1894</v>
      </c>
      <c r="AA28" s="118">
        <v>44574</v>
      </c>
      <c r="AB28" s="126" t="s">
        <v>44</v>
      </c>
      <c r="AC28" s="118">
        <v>44572</v>
      </c>
      <c r="AD28" s="126"/>
      <c r="AE28" s="127"/>
      <c r="AF28" s="119" t="s">
        <v>45</v>
      </c>
      <c r="AG28" s="129" t="s">
        <v>1870</v>
      </c>
      <c r="AH28" s="129" t="s">
        <v>1871</v>
      </c>
      <c r="AI28" s="63"/>
      <c r="AJ28" s="63"/>
      <c r="AK28" s="63"/>
      <c r="AL28" s="63"/>
      <c r="AM28" s="63"/>
      <c r="AN28" s="63"/>
      <c r="AO28" s="63"/>
      <c r="AP28" s="63"/>
      <c r="AQ28" s="63"/>
      <c r="AR28" s="63"/>
      <c r="AS28" s="63"/>
    </row>
    <row r="29" spans="1:45" ht="76.5">
      <c r="A29" s="117" t="s">
        <v>1895</v>
      </c>
      <c r="B29" s="118">
        <v>44572</v>
      </c>
      <c r="C29" s="119" t="s">
        <v>1896</v>
      </c>
      <c r="D29" s="120">
        <v>1036678588</v>
      </c>
      <c r="E29" s="119" t="s">
        <v>1897</v>
      </c>
      <c r="F29" s="119"/>
      <c r="G29" s="119"/>
      <c r="H29" s="121">
        <v>42437630</v>
      </c>
      <c r="I29" s="121"/>
      <c r="J29" s="121">
        <v>4041679</v>
      </c>
      <c r="K29" s="119" t="s">
        <v>1898</v>
      </c>
      <c r="L29" s="118">
        <v>44574</v>
      </c>
      <c r="M29" s="118">
        <v>44892</v>
      </c>
      <c r="N29" s="123" t="s">
        <v>40</v>
      </c>
      <c r="O29" s="123" t="str">
        <f>IFERROR(VLOOKUP(N29,'Listas de Valores 2'!$A$1:$B$25,2,0),"")</f>
        <v>Contratación Directa</v>
      </c>
      <c r="P29" s="119" t="s">
        <v>149</v>
      </c>
      <c r="Q29" s="119" t="str">
        <f>IFERROR(VLOOKUP(P29,'Listas de Valores 2'!$K$1:$L$46,2,0),"")</f>
        <v>Comunicaciones</v>
      </c>
      <c r="R29" s="119" t="s">
        <v>1899</v>
      </c>
      <c r="S29" s="118">
        <v>44568</v>
      </c>
      <c r="T29" s="119" t="s">
        <v>1803</v>
      </c>
      <c r="U29" s="118">
        <v>44572</v>
      </c>
      <c r="V29" s="124">
        <v>0</v>
      </c>
      <c r="W29" s="123" t="s">
        <v>506</v>
      </c>
      <c r="X29" s="125">
        <v>44573</v>
      </c>
      <c r="Y29" s="125">
        <v>44574</v>
      </c>
      <c r="Z29" s="123">
        <v>100158592</v>
      </c>
      <c r="AA29" s="118">
        <v>44573</v>
      </c>
      <c r="AB29" s="126" t="s">
        <v>44</v>
      </c>
      <c r="AC29" s="118">
        <v>44572</v>
      </c>
      <c r="AD29" s="126"/>
      <c r="AE29" s="127"/>
      <c r="AF29" s="119" t="s">
        <v>45</v>
      </c>
      <c r="AG29" s="129" t="s">
        <v>35</v>
      </c>
      <c r="AH29" s="129" t="s">
        <v>1846</v>
      </c>
      <c r="AI29" s="63"/>
      <c r="AJ29" s="63"/>
      <c r="AK29" s="63"/>
      <c r="AL29" s="63"/>
      <c r="AM29" s="63"/>
      <c r="AN29" s="63"/>
      <c r="AO29" s="63"/>
      <c r="AP29" s="63"/>
      <c r="AQ29" s="63"/>
      <c r="AR29" s="63"/>
      <c r="AS29" s="63"/>
    </row>
    <row r="30" spans="1:45" ht="63.75">
      <c r="A30" s="117" t="s">
        <v>1900</v>
      </c>
      <c r="B30" s="118">
        <v>44573</v>
      </c>
      <c r="C30" s="119" t="s">
        <v>1901</v>
      </c>
      <c r="D30" s="120">
        <v>1036664160</v>
      </c>
      <c r="E30" s="119" t="s">
        <v>1902</v>
      </c>
      <c r="F30" s="119"/>
      <c r="G30" s="119"/>
      <c r="H30" s="121">
        <v>35754338</v>
      </c>
      <c r="I30" s="121"/>
      <c r="J30" s="121">
        <v>3405175</v>
      </c>
      <c r="K30" s="119" t="s">
        <v>1903</v>
      </c>
      <c r="L30" s="118">
        <v>44578</v>
      </c>
      <c r="M30" s="118">
        <v>44896</v>
      </c>
      <c r="N30" s="123" t="s">
        <v>40</v>
      </c>
      <c r="O30" s="123" t="str">
        <f>IFERROR(VLOOKUP(N30,'Listas de Valores 2'!$A$1:$B$25,2,0),"")</f>
        <v>Contratación Directa</v>
      </c>
      <c r="P30" s="119" t="s">
        <v>149</v>
      </c>
      <c r="Q30" s="119" t="str">
        <f>IFERROR(VLOOKUP(P30,'Listas de Valores 2'!$K$1:$L$46,2,0),"")</f>
        <v>Comunicaciones</v>
      </c>
      <c r="R30" s="119" t="s">
        <v>1904</v>
      </c>
      <c r="S30" s="118">
        <v>44568</v>
      </c>
      <c r="T30" s="119" t="s">
        <v>1905</v>
      </c>
      <c r="U30" s="118">
        <v>44573</v>
      </c>
      <c r="V30" s="124">
        <v>0</v>
      </c>
      <c r="W30" s="123" t="s">
        <v>79</v>
      </c>
      <c r="X30" s="125">
        <v>44574</v>
      </c>
      <c r="Y30" s="125">
        <v>44575</v>
      </c>
      <c r="Z30" s="123" t="s">
        <v>1906</v>
      </c>
      <c r="AA30" s="118">
        <v>44574</v>
      </c>
      <c r="AB30" s="126" t="s">
        <v>44</v>
      </c>
      <c r="AC30" s="118">
        <v>44572</v>
      </c>
      <c r="AD30" s="126"/>
      <c r="AE30" s="127"/>
      <c r="AF30" s="119" t="s">
        <v>45</v>
      </c>
      <c r="AG30" s="129" t="s">
        <v>1870</v>
      </c>
      <c r="AH30" s="129" t="s">
        <v>1871</v>
      </c>
      <c r="AI30" s="63"/>
      <c r="AJ30" s="63"/>
      <c r="AK30" s="63"/>
      <c r="AL30" s="63"/>
      <c r="AM30" s="63"/>
      <c r="AN30" s="63"/>
      <c r="AO30" s="63"/>
      <c r="AP30" s="63"/>
      <c r="AQ30" s="63"/>
      <c r="AR30" s="63"/>
      <c r="AS30" s="63"/>
    </row>
    <row r="31" spans="1:45" ht="76.5">
      <c r="A31" s="117" t="s">
        <v>1907</v>
      </c>
      <c r="B31" s="118">
        <v>44573</v>
      </c>
      <c r="C31" s="119" t="s">
        <v>1908</v>
      </c>
      <c r="D31" s="120">
        <v>71361995</v>
      </c>
      <c r="E31" s="119" t="s">
        <v>1909</v>
      </c>
      <c r="F31" s="119"/>
      <c r="G31" s="119"/>
      <c r="H31" s="121">
        <v>57872693</v>
      </c>
      <c r="I31" s="121"/>
      <c r="J31" s="121">
        <v>5511685</v>
      </c>
      <c r="K31" s="119" t="s">
        <v>1814</v>
      </c>
      <c r="L31" s="118">
        <v>44574</v>
      </c>
      <c r="M31" s="118">
        <v>44892</v>
      </c>
      <c r="N31" s="123" t="s">
        <v>40</v>
      </c>
      <c r="O31" s="123" t="str">
        <f>IFERROR(VLOOKUP(N31,'Listas de Valores 2'!$A$1:$B$25,2,0),"")</f>
        <v>Contratación Directa</v>
      </c>
      <c r="P31" s="119" t="s">
        <v>149</v>
      </c>
      <c r="Q31" s="119" t="str">
        <f>IFERROR(VLOOKUP(P31,'Listas de Valores 2'!$K$1:$L$46,2,0),"")</f>
        <v>Comunicaciones</v>
      </c>
      <c r="R31" s="119" t="s">
        <v>1910</v>
      </c>
      <c r="S31" s="118">
        <v>44568</v>
      </c>
      <c r="T31" s="119" t="s">
        <v>1910</v>
      </c>
      <c r="U31" s="118">
        <v>44573</v>
      </c>
      <c r="V31" s="124">
        <v>0</v>
      </c>
      <c r="W31" s="123" t="s">
        <v>79</v>
      </c>
      <c r="X31" s="125">
        <v>44573</v>
      </c>
      <c r="Y31" s="125">
        <v>44574</v>
      </c>
      <c r="Z31" s="123" t="s">
        <v>1911</v>
      </c>
      <c r="AA31" s="118">
        <v>44573</v>
      </c>
      <c r="AB31" s="126" t="s">
        <v>44</v>
      </c>
      <c r="AC31" s="118">
        <v>44573</v>
      </c>
      <c r="AD31" s="126"/>
      <c r="AE31" s="127"/>
      <c r="AF31" s="119" t="s">
        <v>45</v>
      </c>
      <c r="AG31" s="129" t="s">
        <v>1870</v>
      </c>
      <c r="AH31" s="129" t="s">
        <v>1871</v>
      </c>
      <c r="AI31" s="63"/>
      <c r="AJ31" s="63"/>
      <c r="AK31" s="63"/>
      <c r="AL31" s="63"/>
      <c r="AM31" s="63"/>
      <c r="AN31" s="63"/>
      <c r="AO31" s="63"/>
      <c r="AP31" s="63"/>
      <c r="AQ31" s="63"/>
      <c r="AR31" s="63"/>
      <c r="AS31" s="63"/>
    </row>
    <row r="32" spans="1:45" ht="76.5">
      <c r="A32" s="117" t="s">
        <v>1912</v>
      </c>
      <c r="B32" s="118">
        <v>44578</v>
      </c>
      <c r="C32" s="119" t="s">
        <v>1913</v>
      </c>
      <c r="D32" s="120">
        <v>1022397224</v>
      </c>
      <c r="E32" s="119" t="s">
        <v>1914</v>
      </c>
      <c r="F32" s="119"/>
      <c r="G32" s="119"/>
      <c r="H32" s="121">
        <v>30906000</v>
      </c>
      <c r="I32" s="121"/>
      <c r="J32" s="121">
        <v>5454000</v>
      </c>
      <c r="K32" s="119" t="s">
        <v>1879</v>
      </c>
      <c r="L32" s="125">
        <v>44581</v>
      </c>
      <c r="M32" s="118">
        <v>44751</v>
      </c>
      <c r="N32" s="123" t="s">
        <v>40</v>
      </c>
      <c r="O32" s="123" t="str">
        <f>IFERROR(VLOOKUP(N32,'Listas de Valores 2'!$A$1:$B$25,2,0),"")</f>
        <v>Contratación Directa</v>
      </c>
      <c r="P32" s="119" t="s">
        <v>144</v>
      </c>
      <c r="Q32" s="119" t="str">
        <f>IFERROR(VLOOKUP(P32,'Listas de Valores 2'!$K$1:$L$46,2,0),"")</f>
        <v>Dirección De Tecnología</v>
      </c>
      <c r="R32" s="119" t="s">
        <v>1905</v>
      </c>
      <c r="S32" s="118">
        <v>44566</v>
      </c>
      <c r="T32" s="119" t="s">
        <v>1904</v>
      </c>
      <c r="U32" s="118">
        <v>44578</v>
      </c>
      <c r="V32" s="124">
        <v>0</v>
      </c>
      <c r="W32" s="123" t="s">
        <v>79</v>
      </c>
      <c r="X32" s="125">
        <v>44579</v>
      </c>
      <c r="Y32" s="125">
        <v>44580</v>
      </c>
      <c r="Z32" s="123" t="s">
        <v>1915</v>
      </c>
      <c r="AA32" s="125">
        <v>44580</v>
      </c>
      <c r="AB32" s="126" t="s">
        <v>44</v>
      </c>
      <c r="AC32" s="118">
        <v>44573</v>
      </c>
      <c r="AD32" s="126"/>
      <c r="AE32" s="127"/>
      <c r="AF32" s="119" t="s">
        <v>45</v>
      </c>
      <c r="AG32" s="129" t="s">
        <v>1823</v>
      </c>
      <c r="AH32" s="129" t="s">
        <v>1824</v>
      </c>
      <c r="AI32" s="63"/>
      <c r="AJ32" s="63"/>
      <c r="AK32" s="63"/>
      <c r="AL32" s="63"/>
      <c r="AM32" s="63"/>
      <c r="AN32" s="63"/>
      <c r="AO32" s="63"/>
      <c r="AP32" s="63"/>
      <c r="AQ32" s="63"/>
      <c r="AR32" s="63"/>
      <c r="AS32" s="63"/>
    </row>
    <row r="33" spans="1:45" ht="76.5">
      <c r="A33" s="117" t="s">
        <v>1916</v>
      </c>
      <c r="B33" s="118">
        <v>44578</v>
      </c>
      <c r="C33" s="119" t="s">
        <v>1917</v>
      </c>
      <c r="D33" s="120">
        <v>43432192</v>
      </c>
      <c r="E33" s="119" t="s">
        <v>1918</v>
      </c>
      <c r="F33" s="119"/>
      <c r="G33" s="119"/>
      <c r="H33" s="121">
        <v>62098318</v>
      </c>
      <c r="I33" s="121"/>
      <c r="J33" s="121">
        <v>5511685</v>
      </c>
      <c r="K33" s="119" t="s">
        <v>1919</v>
      </c>
      <c r="L33" s="125">
        <v>44581</v>
      </c>
      <c r="M33" s="118">
        <v>44912</v>
      </c>
      <c r="N33" s="123" t="s">
        <v>40</v>
      </c>
      <c r="O33" s="123" t="str">
        <f>IFERROR(VLOOKUP(N33,'Listas de Valores 2'!$A$1:$B$25,2,0),"")</f>
        <v>Contratación Directa</v>
      </c>
      <c r="P33" s="119" t="s">
        <v>210</v>
      </c>
      <c r="Q33" s="119" t="str">
        <f>IFERROR(VLOOKUP(P33,'Listas de Valores 2'!$K$1:$L$46,2,0),"")</f>
        <v>Vicerrectoría Administrativa Y Financiera</v>
      </c>
      <c r="R33" s="119" t="s">
        <v>1852</v>
      </c>
      <c r="S33" s="118">
        <v>44566</v>
      </c>
      <c r="T33" s="119" t="s">
        <v>1920</v>
      </c>
      <c r="U33" s="118">
        <v>44578</v>
      </c>
      <c r="V33" s="124">
        <v>0</v>
      </c>
      <c r="W33" s="123" t="s">
        <v>506</v>
      </c>
      <c r="X33" s="125">
        <v>44578</v>
      </c>
      <c r="Y33" s="125">
        <v>44579</v>
      </c>
      <c r="Z33" s="123" t="s">
        <v>1921</v>
      </c>
      <c r="AA33" s="125">
        <v>44579</v>
      </c>
      <c r="AB33" s="126" t="s">
        <v>44</v>
      </c>
      <c r="AC33" s="118">
        <v>44574</v>
      </c>
      <c r="AD33" s="126"/>
      <c r="AE33" s="127"/>
      <c r="AF33" s="119" t="s">
        <v>45</v>
      </c>
      <c r="AG33" s="129" t="s">
        <v>1823</v>
      </c>
      <c r="AH33" s="129" t="s">
        <v>1824</v>
      </c>
      <c r="AI33" s="63"/>
      <c r="AJ33" s="63"/>
      <c r="AK33" s="63"/>
      <c r="AL33" s="63"/>
      <c r="AM33" s="63"/>
      <c r="AN33" s="63"/>
      <c r="AO33" s="63"/>
      <c r="AP33" s="63"/>
      <c r="AQ33" s="63"/>
      <c r="AR33" s="63"/>
      <c r="AS33" s="63"/>
    </row>
    <row r="34" spans="1:45" ht="63.75">
      <c r="A34" s="117" t="s">
        <v>1922</v>
      </c>
      <c r="B34" s="118">
        <v>44583</v>
      </c>
      <c r="C34" s="119" t="s">
        <v>1923</v>
      </c>
      <c r="D34" s="120">
        <v>1037610992</v>
      </c>
      <c r="E34" s="119" t="s">
        <v>1924</v>
      </c>
      <c r="F34" s="119"/>
      <c r="G34" s="119"/>
      <c r="H34" s="121">
        <v>28291753</v>
      </c>
      <c r="I34" s="121"/>
      <c r="J34" s="121">
        <v>4041679</v>
      </c>
      <c r="K34" s="119" t="s">
        <v>1925</v>
      </c>
      <c r="L34" s="125">
        <v>44586</v>
      </c>
      <c r="M34" s="118">
        <v>44797</v>
      </c>
      <c r="N34" s="123" t="s">
        <v>40</v>
      </c>
      <c r="O34" s="123" t="str">
        <f>IFERROR(VLOOKUP(N34,'Listas de Valores 2'!$A$1:$B$25,2,0),"")</f>
        <v>Contratación Directa</v>
      </c>
      <c r="P34" s="119" t="s">
        <v>210</v>
      </c>
      <c r="Q34" s="119" t="str">
        <f>IFERROR(VLOOKUP(P34,'Listas de Valores 2'!$K$1:$L$46,2,0),"")</f>
        <v>Vicerrectoría Administrativa Y Financiera</v>
      </c>
      <c r="R34" s="119" t="s">
        <v>1926</v>
      </c>
      <c r="S34" s="118">
        <v>44568</v>
      </c>
      <c r="T34" s="119" t="s">
        <v>1927</v>
      </c>
      <c r="U34" s="118">
        <v>44583</v>
      </c>
      <c r="V34" s="124">
        <v>0</v>
      </c>
      <c r="W34" s="123"/>
      <c r="X34" s="125"/>
      <c r="Y34" s="125"/>
      <c r="Z34" s="123" t="s">
        <v>1928</v>
      </c>
      <c r="AA34" s="118">
        <v>44583</v>
      </c>
      <c r="AB34" s="126" t="s">
        <v>44</v>
      </c>
      <c r="AC34" s="118">
        <v>44574</v>
      </c>
      <c r="AD34" s="126"/>
      <c r="AE34" s="127"/>
      <c r="AF34" s="119" t="s">
        <v>45</v>
      </c>
      <c r="AG34" s="129" t="s">
        <v>1823</v>
      </c>
      <c r="AH34" s="129" t="s">
        <v>1824</v>
      </c>
      <c r="AI34" s="63"/>
      <c r="AJ34" s="63"/>
      <c r="AK34" s="63"/>
      <c r="AL34" s="63"/>
      <c r="AM34" s="63"/>
      <c r="AN34" s="63"/>
      <c r="AO34" s="63"/>
      <c r="AP34" s="63"/>
      <c r="AQ34" s="63"/>
      <c r="AR34" s="63"/>
      <c r="AS34" s="63"/>
    </row>
    <row r="35" spans="1:45" ht="76.5">
      <c r="A35" s="117" t="s">
        <v>1929</v>
      </c>
      <c r="B35" s="118">
        <v>44575</v>
      </c>
      <c r="C35" s="119" t="s">
        <v>1930</v>
      </c>
      <c r="D35" s="120">
        <v>1140818302</v>
      </c>
      <c r="E35" s="119" t="s">
        <v>1914</v>
      </c>
      <c r="F35" s="119"/>
      <c r="G35" s="119"/>
      <c r="H35" s="121">
        <v>30906000</v>
      </c>
      <c r="I35" s="121"/>
      <c r="J35" s="121">
        <v>5454000</v>
      </c>
      <c r="K35" s="119" t="s">
        <v>1931</v>
      </c>
      <c r="L35" s="125">
        <v>44580</v>
      </c>
      <c r="M35" s="125">
        <v>44750</v>
      </c>
      <c r="N35" s="123" t="s">
        <v>40</v>
      </c>
      <c r="O35" s="123" t="str">
        <f>IFERROR(VLOOKUP(N35,'Listas de Valores 2'!$A$1:$B$25,2,0),"")</f>
        <v>Contratación Directa</v>
      </c>
      <c r="P35" s="119" t="s">
        <v>144</v>
      </c>
      <c r="Q35" s="119" t="str">
        <f>IFERROR(VLOOKUP(P35,'Listas de Valores 2'!$K$1:$L$46,2,0),"")</f>
        <v>Dirección De Tecnología</v>
      </c>
      <c r="R35" s="119" t="s">
        <v>1868</v>
      </c>
      <c r="S35" s="118">
        <v>44566</v>
      </c>
      <c r="T35" s="119" t="s">
        <v>1886</v>
      </c>
      <c r="U35" s="118">
        <v>44575</v>
      </c>
      <c r="V35" s="124">
        <v>0</v>
      </c>
      <c r="W35" s="123" t="s">
        <v>506</v>
      </c>
      <c r="X35" s="125">
        <v>44578</v>
      </c>
      <c r="Y35" s="125">
        <v>44579</v>
      </c>
      <c r="Z35" s="123" t="s">
        <v>1932</v>
      </c>
      <c r="AA35" s="125">
        <v>44579</v>
      </c>
      <c r="AB35" s="126" t="s">
        <v>44</v>
      </c>
      <c r="AC35" s="118">
        <v>44574</v>
      </c>
      <c r="AD35" s="126"/>
      <c r="AE35" s="127"/>
      <c r="AF35" s="119" t="s">
        <v>45</v>
      </c>
      <c r="AG35" s="129" t="s">
        <v>1870</v>
      </c>
      <c r="AH35" s="129" t="s">
        <v>1871</v>
      </c>
      <c r="AI35" s="63"/>
      <c r="AJ35" s="63"/>
      <c r="AK35" s="63"/>
      <c r="AL35" s="63"/>
      <c r="AM35" s="63"/>
      <c r="AN35" s="63"/>
      <c r="AO35" s="63"/>
      <c r="AP35" s="63"/>
      <c r="AQ35" s="63"/>
      <c r="AR35" s="63"/>
      <c r="AS35" s="63"/>
    </row>
    <row r="36" spans="1:45" ht="89.25">
      <c r="A36" s="117" t="s">
        <v>1933</v>
      </c>
      <c r="B36" s="118">
        <v>44578</v>
      </c>
      <c r="C36" s="119" t="s">
        <v>818</v>
      </c>
      <c r="D36" s="120">
        <v>1036669666</v>
      </c>
      <c r="E36" s="119" t="s">
        <v>1934</v>
      </c>
      <c r="F36" s="119"/>
      <c r="G36" s="119"/>
      <c r="H36" s="121">
        <v>29794800</v>
      </c>
      <c r="I36" s="121"/>
      <c r="J36" s="121">
        <v>2837600</v>
      </c>
      <c r="K36" s="119" t="s">
        <v>1935</v>
      </c>
      <c r="L36" s="125">
        <v>44580</v>
      </c>
      <c r="M36" s="118">
        <v>44898</v>
      </c>
      <c r="N36" s="123" t="s">
        <v>40</v>
      </c>
      <c r="O36" s="123" t="str">
        <f>IFERROR(VLOOKUP(N36,'Listas de Valores 2'!$A$1:$B$25,2,0),"")</f>
        <v>Contratación Directa</v>
      </c>
      <c r="P36" s="119" t="s">
        <v>149</v>
      </c>
      <c r="Q36" s="119" t="str">
        <f>IFERROR(VLOOKUP(P36,'Listas de Valores 2'!$K$1:$L$46,2,0),"")</f>
        <v>Comunicaciones</v>
      </c>
      <c r="R36" s="119" t="s">
        <v>1920</v>
      </c>
      <c r="S36" s="118">
        <v>44568</v>
      </c>
      <c r="T36" s="119" t="s">
        <v>1936</v>
      </c>
      <c r="U36" s="118">
        <v>44578</v>
      </c>
      <c r="V36" s="124">
        <v>0</v>
      </c>
      <c r="W36" s="123" t="s">
        <v>506</v>
      </c>
      <c r="X36" s="125">
        <v>44578</v>
      </c>
      <c r="Y36" s="125">
        <v>44579</v>
      </c>
      <c r="Z36" s="123" t="s">
        <v>1937</v>
      </c>
      <c r="AA36" s="125">
        <v>44578</v>
      </c>
      <c r="AB36" s="126" t="s">
        <v>44</v>
      </c>
      <c r="AC36" s="118">
        <v>44574</v>
      </c>
      <c r="AD36" s="126"/>
      <c r="AE36" s="127"/>
      <c r="AF36" s="119" t="s">
        <v>45</v>
      </c>
      <c r="AG36" s="129" t="s">
        <v>1870</v>
      </c>
      <c r="AH36" s="129" t="s">
        <v>1882</v>
      </c>
      <c r="AI36" s="63"/>
      <c r="AJ36" s="63"/>
      <c r="AK36" s="63"/>
      <c r="AL36" s="63"/>
      <c r="AM36" s="63"/>
      <c r="AN36" s="63"/>
      <c r="AO36" s="63"/>
      <c r="AP36" s="63"/>
      <c r="AQ36" s="63"/>
      <c r="AR36" s="63"/>
      <c r="AS36" s="63"/>
    </row>
    <row r="37" spans="1:45" ht="63.75">
      <c r="A37" s="117" t="s">
        <v>1938</v>
      </c>
      <c r="B37" s="118">
        <v>44578</v>
      </c>
      <c r="C37" s="119" t="s">
        <v>1939</v>
      </c>
      <c r="D37" s="120">
        <v>1128441263</v>
      </c>
      <c r="E37" s="119" t="s">
        <v>1940</v>
      </c>
      <c r="F37" s="119"/>
      <c r="G37" s="119"/>
      <c r="H37" s="121">
        <v>20431050</v>
      </c>
      <c r="I37" s="121"/>
      <c r="J37" s="121">
        <v>3405175</v>
      </c>
      <c r="K37" s="119" t="s">
        <v>1941</v>
      </c>
      <c r="L37" s="125">
        <v>44579</v>
      </c>
      <c r="M37" s="118">
        <v>44759</v>
      </c>
      <c r="N37" s="123" t="s">
        <v>40</v>
      </c>
      <c r="O37" s="123" t="str">
        <f>IFERROR(VLOOKUP(N37,'Listas de Valores 2'!$A$1:$B$25,2,0),"")</f>
        <v>Contratación Directa</v>
      </c>
      <c r="P37" s="119" t="s">
        <v>106</v>
      </c>
      <c r="Q37" s="119" t="str">
        <f>IFERROR(VLOOKUP(P37,'Listas de Valores 2'!$K$1:$L$46,2,0),"")</f>
        <v>Secretaría General</v>
      </c>
      <c r="R37" s="119" t="s">
        <v>1942</v>
      </c>
      <c r="S37" s="118">
        <v>44572</v>
      </c>
      <c r="T37" s="119" t="s">
        <v>1943</v>
      </c>
      <c r="U37" s="118">
        <v>44578</v>
      </c>
      <c r="V37" s="124">
        <v>0</v>
      </c>
      <c r="W37" s="123" t="s">
        <v>79</v>
      </c>
      <c r="X37" s="125">
        <v>44578</v>
      </c>
      <c r="Y37" s="125">
        <v>44579</v>
      </c>
      <c r="Z37" s="123" t="s">
        <v>1944</v>
      </c>
      <c r="AA37" s="125">
        <v>44578</v>
      </c>
      <c r="AB37" s="126" t="s">
        <v>44</v>
      </c>
      <c r="AC37" s="118">
        <v>44575</v>
      </c>
      <c r="AD37" s="126"/>
      <c r="AE37" s="127"/>
      <c r="AF37" s="119" t="s">
        <v>45</v>
      </c>
      <c r="AG37" s="129" t="s">
        <v>35</v>
      </c>
      <c r="AH37" s="129" t="s">
        <v>1846</v>
      </c>
      <c r="AI37" s="63"/>
      <c r="AJ37" s="63"/>
      <c r="AK37" s="63"/>
      <c r="AL37" s="63"/>
      <c r="AM37" s="63"/>
      <c r="AN37" s="63"/>
      <c r="AO37" s="63"/>
      <c r="AP37" s="63"/>
      <c r="AQ37" s="63"/>
      <c r="AR37" s="63"/>
      <c r="AS37" s="63"/>
    </row>
    <row r="38" spans="1:45" ht="76.5">
      <c r="A38" s="117" t="s">
        <v>1945</v>
      </c>
      <c r="B38" s="118">
        <v>44578</v>
      </c>
      <c r="C38" s="119" t="s">
        <v>207</v>
      </c>
      <c r="D38" s="120">
        <v>43906088</v>
      </c>
      <c r="E38" s="119" t="s">
        <v>1946</v>
      </c>
      <c r="F38" s="119"/>
      <c r="G38" s="119"/>
      <c r="H38" s="121">
        <v>38932501</v>
      </c>
      <c r="I38" s="121"/>
      <c r="J38" s="121">
        <v>3405175</v>
      </c>
      <c r="K38" s="119" t="s">
        <v>1947</v>
      </c>
      <c r="L38" s="125">
        <v>44580</v>
      </c>
      <c r="M38" s="118">
        <v>44912</v>
      </c>
      <c r="N38" s="123" t="s">
        <v>40</v>
      </c>
      <c r="O38" s="123" t="str">
        <f>IFERROR(VLOOKUP(N38,'Listas de Valores 2'!$A$1:$B$25,2,0),"")</f>
        <v>Contratación Directa</v>
      </c>
      <c r="P38" s="119" t="s">
        <v>210</v>
      </c>
      <c r="Q38" s="119" t="str">
        <f>IFERROR(VLOOKUP(P38,'Listas de Valores 2'!$K$1:$L$46,2,0),"")</f>
        <v>Vicerrectoría Administrativa Y Financiera</v>
      </c>
      <c r="R38" s="119" t="s">
        <v>1948</v>
      </c>
      <c r="S38" s="118">
        <v>44568</v>
      </c>
      <c r="T38" s="119" t="s">
        <v>1926</v>
      </c>
      <c r="U38" s="118">
        <v>44578</v>
      </c>
      <c r="V38" s="124">
        <v>0</v>
      </c>
      <c r="W38" s="123" t="s">
        <v>79</v>
      </c>
      <c r="X38" s="125">
        <v>44578</v>
      </c>
      <c r="Y38" s="125">
        <v>44579</v>
      </c>
      <c r="Z38" s="123" t="s">
        <v>1949</v>
      </c>
      <c r="AA38" s="125">
        <v>44579</v>
      </c>
      <c r="AB38" s="126" t="s">
        <v>44</v>
      </c>
      <c r="AC38" s="118">
        <v>44574</v>
      </c>
      <c r="AD38" s="126"/>
      <c r="AE38" s="127"/>
      <c r="AF38" s="119" t="s">
        <v>45</v>
      </c>
      <c r="AG38" s="129" t="s">
        <v>35</v>
      </c>
      <c r="AH38" s="129" t="s">
        <v>1882</v>
      </c>
      <c r="AI38" s="63"/>
      <c r="AJ38" s="63"/>
      <c r="AK38" s="63"/>
      <c r="AL38" s="63"/>
      <c r="AM38" s="63"/>
      <c r="AN38" s="63"/>
      <c r="AO38" s="63"/>
      <c r="AP38" s="63"/>
      <c r="AQ38" s="63"/>
      <c r="AR38" s="63"/>
      <c r="AS38" s="63"/>
    </row>
    <row r="39" spans="1:45" ht="63.75">
      <c r="A39" s="117" t="s">
        <v>1950</v>
      </c>
      <c r="B39" s="118">
        <v>44578</v>
      </c>
      <c r="C39" s="119" t="s">
        <v>1951</v>
      </c>
      <c r="D39" s="120">
        <v>1000660740</v>
      </c>
      <c r="E39" s="119" t="s">
        <v>1952</v>
      </c>
      <c r="F39" s="119"/>
      <c r="G39" s="119"/>
      <c r="H39" s="121">
        <v>8111350</v>
      </c>
      <c r="I39" s="121"/>
      <c r="J39" s="121">
        <v>1622270</v>
      </c>
      <c r="K39" s="119" t="s">
        <v>1953</v>
      </c>
      <c r="L39" s="125">
        <v>44579</v>
      </c>
      <c r="M39" s="118">
        <v>44729</v>
      </c>
      <c r="N39" s="123" t="s">
        <v>40</v>
      </c>
      <c r="O39" s="123" t="str">
        <f>IFERROR(VLOOKUP(N39,'Listas de Valores 2'!$A$1:$B$25,2,0),"")</f>
        <v>Contratación Directa</v>
      </c>
      <c r="P39" s="119" t="s">
        <v>149</v>
      </c>
      <c r="Q39" s="119" t="str">
        <f>IFERROR(VLOOKUP(P39,'Listas de Valores 2'!$K$1:$L$46,2,0),"")</f>
        <v>Comunicaciones</v>
      </c>
      <c r="R39" s="119" t="s">
        <v>1954</v>
      </c>
      <c r="S39" s="118">
        <v>44568</v>
      </c>
      <c r="T39" s="119" t="s">
        <v>1955</v>
      </c>
      <c r="U39" s="118">
        <v>44578</v>
      </c>
      <c r="V39" s="124">
        <v>0</v>
      </c>
      <c r="W39" s="123" t="s">
        <v>79</v>
      </c>
      <c r="X39" s="125">
        <v>44578</v>
      </c>
      <c r="Y39" s="125">
        <v>44579</v>
      </c>
      <c r="Z39" s="123" t="s">
        <v>1956</v>
      </c>
      <c r="AA39" s="125">
        <v>44578</v>
      </c>
      <c r="AB39" s="126" t="s">
        <v>44</v>
      </c>
      <c r="AC39" s="118">
        <v>44574</v>
      </c>
      <c r="AD39" s="126"/>
      <c r="AE39" s="127"/>
      <c r="AF39" s="119" t="s">
        <v>45</v>
      </c>
      <c r="AG39" s="129" t="s">
        <v>1870</v>
      </c>
      <c r="AH39" s="129" t="s">
        <v>1871</v>
      </c>
      <c r="AI39" s="63"/>
      <c r="AJ39" s="63"/>
      <c r="AK39" s="63"/>
      <c r="AL39" s="63"/>
      <c r="AM39" s="63"/>
      <c r="AN39" s="63"/>
      <c r="AO39" s="63"/>
      <c r="AP39" s="63"/>
      <c r="AQ39" s="63"/>
      <c r="AR39" s="63"/>
      <c r="AS39" s="63"/>
    </row>
    <row r="40" spans="1:45" ht="63.75">
      <c r="A40" s="117" t="s">
        <v>1957</v>
      </c>
      <c r="B40" s="118">
        <v>44582</v>
      </c>
      <c r="C40" s="119" t="s">
        <v>358</v>
      </c>
      <c r="D40" s="120">
        <v>1035857080</v>
      </c>
      <c r="E40" s="119" t="s">
        <v>1934</v>
      </c>
      <c r="F40" s="119"/>
      <c r="G40" s="119"/>
      <c r="H40" s="121">
        <v>17025875</v>
      </c>
      <c r="I40" s="121"/>
      <c r="J40" s="121">
        <v>3405175</v>
      </c>
      <c r="K40" s="119" t="s">
        <v>1953</v>
      </c>
      <c r="L40" s="125">
        <v>44587</v>
      </c>
      <c r="M40" s="118">
        <v>44737</v>
      </c>
      <c r="N40" s="123" t="s">
        <v>40</v>
      </c>
      <c r="O40" s="123" t="str">
        <f>IFERROR(VLOOKUP(N40,'Listas de Valores 2'!$A$1:$B$25,2,0),"")</f>
        <v>Contratación Directa</v>
      </c>
      <c r="P40" s="119" t="s">
        <v>149</v>
      </c>
      <c r="Q40" s="119" t="str">
        <f>IFERROR(VLOOKUP(P40,'Listas de Valores 2'!$K$1:$L$46,2,0),"")</f>
        <v>Comunicaciones</v>
      </c>
      <c r="R40" s="119" t="s">
        <v>1936</v>
      </c>
      <c r="S40" s="118">
        <v>44568</v>
      </c>
      <c r="T40" s="119" t="s">
        <v>1958</v>
      </c>
      <c r="U40" s="118">
        <v>44582</v>
      </c>
      <c r="V40" s="124">
        <v>0</v>
      </c>
      <c r="W40" s="123" t="s">
        <v>506</v>
      </c>
      <c r="X40" s="125">
        <v>44582</v>
      </c>
      <c r="Y40" s="123" t="s">
        <v>1959</v>
      </c>
      <c r="Z40" s="123" t="s">
        <v>1960</v>
      </c>
      <c r="AA40" s="118">
        <v>44582</v>
      </c>
      <c r="AB40" s="126" t="s">
        <v>44</v>
      </c>
      <c r="AC40" s="118">
        <v>44575</v>
      </c>
      <c r="AD40" s="126"/>
      <c r="AE40" s="127"/>
      <c r="AF40" s="119" t="s">
        <v>45</v>
      </c>
      <c r="AG40" s="129" t="s">
        <v>35</v>
      </c>
      <c r="AH40" s="129" t="s">
        <v>1882</v>
      </c>
      <c r="AI40" s="63"/>
      <c r="AJ40" s="63"/>
      <c r="AK40" s="63"/>
      <c r="AL40" s="63"/>
      <c r="AM40" s="63"/>
      <c r="AN40" s="63"/>
      <c r="AO40" s="63"/>
      <c r="AP40" s="63"/>
      <c r="AQ40" s="63"/>
      <c r="AR40" s="63"/>
      <c r="AS40" s="63"/>
    </row>
    <row r="41" spans="1:45" ht="76.5">
      <c r="A41" s="117" t="s">
        <v>1961</v>
      </c>
      <c r="B41" s="118">
        <v>44579</v>
      </c>
      <c r="C41" s="119" t="s">
        <v>1962</v>
      </c>
      <c r="D41" s="120">
        <v>98512608</v>
      </c>
      <c r="E41" s="119" t="s">
        <v>1963</v>
      </c>
      <c r="F41" s="119"/>
      <c r="G41" s="119"/>
      <c r="H41" s="121">
        <v>27801026</v>
      </c>
      <c r="I41" s="121"/>
      <c r="J41" s="121">
        <v>2527366</v>
      </c>
      <c r="K41" s="119" t="s">
        <v>1964</v>
      </c>
      <c r="L41" s="125">
        <v>44580</v>
      </c>
      <c r="M41" s="118">
        <v>44912</v>
      </c>
      <c r="N41" s="123" t="s">
        <v>40</v>
      </c>
      <c r="O41" s="123" t="str">
        <f>IFERROR(VLOOKUP(N41,'Listas de Valores 2'!$A$1:$B$25,2,0),"")</f>
        <v>Contratación Directa</v>
      </c>
      <c r="P41" s="119" t="s">
        <v>404</v>
      </c>
      <c r="Q41" s="119" t="str">
        <f>IFERROR(VLOOKUP(P41,'Listas de Valores 2'!$K$1:$L$46,2,0),"")</f>
        <v>Vicerrectoría Académica</v>
      </c>
      <c r="R41" s="119" t="s">
        <v>1965</v>
      </c>
      <c r="S41" s="118">
        <v>44573</v>
      </c>
      <c r="T41" s="119" t="s">
        <v>1966</v>
      </c>
      <c r="U41" s="118">
        <v>44579</v>
      </c>
      <c r="V41" s="124">
        <v>0</v>
      </c>
      <c r="W41" s="123" t="s">
        <v>43</v>
      </c>
      <c r="X41" s="125">
        <v>44579</v>
      </c>
      <c r="Y41" s="125">
        <v>44580</v>
      </c>
      <c r="Z41" s="123" t="s">
        <v>1967</v>
      </c>
      <c r="AA41" s="125">
        <v>44579</v>
      </c>
      <c r="AB41" s="126" t="s">
        <v>44</v>
      </c>
      <c r="AC41" s="118">
        <v>44574</v>
      </c>
      <c r="AD41" s="126"/>
      <c r="AE41" s="127"/>
      <c r="AF41" s="119" t="s">
        <v>45</v>
      </c>
      <c r="AG41" s="129" t="s">
        <v>1870</v>
      </c>
      <c r="AH41" s="129" t="s">
        <v>1871</v>
      </c>
      <c r="AI41" s="63"/>
      <c r="AJ41" s="63"/>
      <c r="AK41" s="63"/>
      <c r="AL41" s="63"/>
      <c r="AM41" s="63"/>
      <c r="AN41" s="63"/>
      <c r="AO41" s="63"/>
      <c r="AP41" s="63"/>
      <c r="AQ41" s="63"/>
      <c r="AR41" s="63"/>
      <c r="AS41" s="63"/>
    </row>
    <row r="42" spans="1:45" ht="76.5">
      <c r="A42" s="117" t="s">
        <v>1968</v>
      </c>
      <c r="B42" s="118">
        <v>44578</v>
      </c>
      <c r="C42" s="119" t="s">
        <v>1969</v>
      </c>
      <c r="D42" s="120">
        <v>43273464</v>
      </c>
      <c r="E42" s="119" t="s">
        <v>1970</v>
      </c>
      <c r="F42" s="119"/>
      <c r="G42" s="119"/>
      <c r="H42" s="121">
        <v>71500000</v>
      </c>
      <c r="I42" s="121"/>
      <c r="J42" s="121">
        <v>6500000</v>
      </c>
      <c r="K42" s="119" t="s">
        <v>1971</v>
      </c>
      <c r="L42" s="125">
        <v>44579</v>
      </c>
      <c r="M42" s="118">
        <v>44911</v>
      </c>
      <c r="N42" s="123" t="s">
        <v>40</v>
      </c>
      <c r="O42" s="123" t="str">
        <f>IFERROR(VLOOKUP(N42,'Listas de Valores 2'!$A$1:$B$25,2,0),"")</f>
        <v>Contratación Directa</v>
      </c>
      <c r="P42" s="119" t="s">
        <v>169</v>
      </c>
      <c r="Q42" s="119" t="str">
        <f>IFERROR(VLOOKUP(P42,'Listas de Valores 2'!$K$1:$L$46,2,0),"")</f>
        <v>Dirección De Tecnología</v>
      </c>
      <c r="R42" s="119" t="s">
        <v>1972</v>
      </c>
      <c r="S42" s="118">
        <v>44574</v>
      </c>
      <c r="T42" s="119" t="s">
        <v>1948</v>
      </c>
      <c r="U42" s="118">
        <v>44578</v>
      </c>
      <c r="V42" s="124">
        <v>0</v>
      </c>
      <c r="W42" s="123" t="s">
        <v>79</v>
      </c>
      <c r="X42" s="125">
        <v>44578</v>
      </c>
      <c r="Y42" s="125">
        <v>44579</v>
      </c>
      <c r="Z42" s="123" t="s">
        <v>1973</v>
      </c>
      <c r="AA42" s="118">
        <v>44578</v>
      </c>
      <c r="AB42" s="126" t="s">
        <v>44</v>
      </c>
      <c r="AC42" s="118">
        <v>44575</v>
      </c>
      <c r="AD42" s="126"/>
      <c r="AE42" s="127"/>
      <c r="AF42" s="119" t="s">
        <v>45</v>
      </c>
      <c r="AG42" s="129" t="s">
        <v>1823</v>
      </c>
      <c r="AH42" s="129" t="s">
        <v>1824</v>
      </c>
      <c r="AI42" s="63"/>
      <c r="AJ42" s="63"/>
      <c r="AK42" s="63"/>
      <c r="AL42" s="63"/>
      <c r="AM42" s="63"/>
      <c r="AN42" s="63"/>
      <c r="AO42" s="63"/>
      <c r="AP42" s="63"/>
      <c r="AQ42" s="63"/>
      <c r="AR42" s="63"/>
      <c r="AS42" s="63"/>
    </row>
    <row r="43" spans="1:45" ht="76.5">
      <c r="A43" s="117" t="s">
        <v>1974</v>
      </c>
      <c r="B43" s="118">
        <v>44578</v>
      </c>
      <c r="C43" s="119" t="s">
        <v>1975</v>
      </c>
      <c r="D43" s="120">
        <v>71365888</v>
      </c>
      <c r="E43" s="119" t="s">
        <v>1976</v>
      </c>
      <c r="F43" s="119"/>
      <c r="G43" s="119"/>
      <c r="H43" s="121">
        <v>61783333</v>
      </c>
      <c r="I43" s="121"/>
      <c r="J43" s="121">
        <v>5500000</v>
      </c>
      <c r="K43" s="119" t="s">
        <v>1977</v>
      </c>
      <c r="L43" s="125">
        <v>44579</v>
      </c>
      <c r="M43" s="118">
        <v>44918</v>
      </c>
      <c r="N43" s="123" t="s">
        <v>40</v>
      </c>
      <c r="O43" s="123" t="str">
        <f>IFERROR(VLOOKUP(N43,'Listas de Valores 2'!$A$1:$B$25,2,0),"")</f>
        <v>Contratación Directa</v>
      </c>
      <c r="P43" s="119" t="s">
        <v>169</v>
      </c>
      <c r="Q43" s="119" t="str">
        <f>IFERROR(VLOOKUP(P43,'Listas de Valores 2'!$K$1:$L$46,2,0),"")</f>
        <v>Dirección De Tecnología</v>
      </c>
      <c r="R43" s="119" t="s">
        <v>1978</v>
      </c>
      <c r="S43" s="118">
        <v>44574</v>
      </c>
      <c r="T43" s="119" t="s">
        <v>1954</v>
      </c>
      <c r="U43" s="118">
        <v>44578</v>
      </c>
      <c r="V43" s="124">
        <v>0</v>
      </c>
      <c r="W43" s="123" t="s">
        <v>79</v>
      </c>
      <c r="X43" s="125">
        <v>44578</v>
      </c>
      <c r="Y43" s="125">
        <v>44579</v>
      </c>
      <c r="Z43" s="123" t="s">
        <v>1979</v>
      </c>
      <c r="AA43" s="125">
        <v>44579</v>
      </c>
      <c r="AB43" s="126" t="s">
        <v>44</v>
      </c>
      <c r="AC43" s="118">
        <v>44575</v>
      </c>
      <c r="AD43" s="126"/>
      <c r="AE43" s="127"/>
      <c r="AF43" s="119" t="s">
        <v>45</v>
      </c>
      <c r="AG43" s="129" t="s">
        <v>35</v>
      </c>
      <c r="AH43" s="129" t="s">
        <v>1846</v>
      </c>
      <c r="AI43" s="63"/>
      <c r="AJ43" s="63"/>
      <c r="AK43" s="63"/>
      <c r="AL43" s="63"/>
      <c r="AM43" s="63"/>
      <c r="AN43" s="63"/>
      <c r="AO43" s="63"/>
      <c r="AP43" s="63"/>
      <c r="AQ43" s="63"/>
      <c r="AR43" s="63"/>
      <c r="AS43" s="63"/>
    </row>
    <row r="44" spans="1:45" ht="76.5">
      <c r="A44" s="117" t="s">
        <v>1980</v>
      </c>
      <c r="B44" s="118">
        <v>44580</v>
      </c>
      <c r="C44" s="119" t="s">
        <v>41</v>
      </c>
      <c r="D44" s="120">
        <v>72277800</v>
      </c>
      <c r="E44" s="119" t="s">
        <v>1230</v>
      </c>
      <c r="F44" s="119"/>
      <c r="G44" s="119"/>
      <c r="H44" s="121">
        <v>60628535</v>
      </c>
      <c r="I44" s="121"/>
      <c r="J44" s="121">
        <v>5511685</v>
      </c>
      <c r="K44" s="119" t="s">
        <v>1981</v>
      </c>
      <c r="L44" s="125">
        <v>44582</v>
      </c>
      <c r="M44" s="118">
        <v>44911</v>
      </c>
      <c r="N44" s="123" t="s">
        <v>40</v>
      </c>
      <c r="O44" s="123" t="str">
        <f>IFERROR(VLOOKUP(N44,'Listas de Valores 2'!$A$1:$B$25,2,0),"")</f>
        <v>Contratación Directa</v>
      </c>
      <c r="P44" s="119" t="s">
        <v>169</v>
      </c>
      <c r="Q44" s="119" t="str">
        <f>IFERROR(VLOOKUP(P44,'Listas de Valores 2'!$K$1:$L$46,2,0),"")</f>
        <v>Dirección De Tecnología</v>
      </c>
      <c r="R44" s="119" t="s">
        <v>1982</v>
      </c>
      <c r="S44" s="118">
        <v>44574</v>
      </c>
      <c r="T44" s="119" t="s">
        <v>1983</v>
      </c>
      <c r="U44" s="118">
        <v>44580</v>
      </c>
      <c r="V44" s="124">
        <v>0</v>
      </c>
      <c r="W44" s="123" t="s">
        <v>43</v>
      </c>
      <c r="X44" s="125">
        <v>44581</v>
      </c>
      <c r="Y44" s="125">
        <v>44582</v>
      </c>
      <c r="Z44" s="123" t="s">
        <v>1984</v>
      </c>
      <c r="AA44" s="125">
        <v>44581</v>
      </c>
      <c r="AB44" s="126" t="s">
        <v>44</v>
      </c>
      <c r="AC44" s="125">
        <v>44579</v>
      </c>
      <c r="AD44" s="126"/>
      <c r="AE44" s="127"/>
      <c r="AF44" s="119" t="s">
        <v>45</v>
      </c>
      <c r="AG44" s="129" t="s">
        <v>35</v>
      </c>
      <c r="AH44" s="129" t="s">
        <v>1846</v>
      </c>
      <c r="AI44" s="63"/>
      <c r="AJ44" s="63"/>
      <c r="AK44" s="63"/>
      <c r="AL44" s="63"/>
      <c r="AM44" s="63"/>
      <c r="AN44" s="63"/>
      <c r="AO44" s="63"/>
      <c r="AP44" s="63"/>
      <c r="AQ44" s="63"/>
      <c r="AR44" s="63"/>
      <c r="AS44" s="63"/>
    </row>
    <row r="45" spans="1:45" ht="76.5">
      <c r="A45" s="117" t="s">
        <v>1985</v>
      </c>
      <c r="B45" s="118">
        <v>44578</v>
      </c>
      <c r="C45" s="119" t="s">
        <v>1229</v>
      </c>
      <c r="D45" s="120">
        <v>71755818</v>
      </c>
      <c r="E45" s="119" t="s">
        <v>1986</v>
      </c>
      <c r="F45" s="119"/>
      <c r="G45" s="119"/>
      <c r="H45" s="121">
        <v>52800000</v>
      </c>
      <c r="I45" s="121"/>
      <c r="J45" s="121">
        <v>4800000</v>
      </c>
      <c r="K45" s="119" t="s">
        <v>1987</v>
      </c>
      <c r="L45" s="125">
        <v>44580</v>
      </c>
      <c r="M45" s="118">
        <v>44911</v>
      </c>
      <c r="N45" s="123" t="s">
        <v>40</v>
      </c>
      <c r="O45" s="123" t="str">
        <f>IFERROR(VLOOKUP(N45,'Listas de Valores 2'!$A$1:$B$25,2,0),"")</f>
        <v>Contratación Directa</v>
      </c>
      <c r="P45" s="119" t="s">
        <v>169</v>
      </c>
      <c r="Q45" s="119" t="str">
        <f>IFERROR(VLOOKUP(P45,'Listas de Valores 2'!$K$1:$L$46,2,0),"")</f>
        <v>Dirección De Tecnología</v>
      </c>
      <c r="R45" s="119" t="s">
        <v>1988</v>
      </c>
      <c r="S45" s="118">
        <v>44574</v>
      </c>
      <c r="T45" s="119" t="s">
        <v>1910</v>
      </c>
      <c r="U45" s="118">
        <v>44578</v>
      </c>
      <c r="V45" s="124">
        <v>0</v>
      </c>
      <c r="W45" s="123" t="s">
        <v>506</v>
      </c>
      <c r="X45" s="125">
        <v>44579</v>
      </c>
      <c r="Y45" s="125">
        <v>44580</v>
      </c>
      <c r="Z45" s="123" t="s">
        <v>1989</v>
      </c>
      <c r="AA45" s="125">
        <v>44579</v>
      </c>
      <c r="AB45" s="126" t="s">
        <v>44</v>
      </c>
      <c r="AC45" s="118">
        <v>44575</v>
      </c>
      <c r="AD45" s="126"/>
      <c r="AE45" s="127"/>
      <c r="AF45" s="119" t="s">
        <v>45</v>
      </c>
      <c r="AG45" s="129" t="s">
        <v>1823</v>
      </c>
      <c r="AH45" s="129" t="s">
        <v>1824</v>
      </c>
      <c r="AI45" s="63"/>
      <c r="AJ45" s="63"/>
      <c r="AK45" s="63"/>
      <c r="AL45" s="63"/>
      <c r="AM45" s="63"/>
      <c r="AN45" s="63"/>
      <c r="AO45" s="63"/>
      <c r="AP45" s="63"/>
      <c r="AQ45" s="63"/>
      <c r="AR45" s="63"/>
      <c r="AS45" s="63"/>
    </row>
    <row r="46" spans="1:45" ht="76.5">
      <c r="A46" s="117" t="s">
        <v>1990</v>
      </c>
      <c r="B46" s="118">
        <v>44578</v>
      </c>
      <c r="C46" s="119" t="s">
        <v>1991</v>
      </c>
      <c r="D46" s="120">
        <v>43280439</v>
      </c>
      <c r="E46" s="119" t="s">
        <v>1992</v>
      </c>
      <c r="F46" s="119"/>
      <c r="G46" s="119"/>
      <c r="H46" s="121">
        <v>42000000</v>
      </c>
      <c r="I46" s="121"/>
      <c r="J46" s="121">
        <v>6000000</v>
      </c>
      <c r="K46" s="119" t="s">
        <v>1993</v>
      </c>
      <c r="L46" s="118">
        <v>44580</v>
      </c>
      <c r="M46" s="118">
        <v>44791</v>
      </c>
      <c r="N46" s="123" t="s">
        <v>40</v>
      </c>
      <c r="O46" s="123" t="str">
        <f>IFERROR(VLOOKUP(N46,'Listas de Valores 2'!$A$1:$B$25,2,0),"")</f>
        <v>Contratación Directa</v>
      </c>
      <c r="P46" s="119" t="s">
        <v>404</v>
      </c>
      <c r="Q46" s="119" t="str">
        <f>IFERROR(VLOOKUP(P46,'Listas de Valores 2'!$K$1:$L$46,2,0),"")</f>
        <v>Vicerrectoría Académica</v>
      </c>
      <c r="R46" s="119" t="s">
        <v>1994</v>
      </c>
      <c r="S46" s="118">
        <v>44573</v>
      </c>
      <c r="T46" s="119" t="s">
        <v>1892</v>
      </c>
      <c r="U46" s="118">
        <v>44578</v>
      </c>
      <c r="V46" s="124">
        <v>0</v>
      </c>
      <c r="W46" s="123" t="s">
        <v>79</v>
      </c>
      <c r="X46" s="125">
        <v>44579</v>
      </c>
      <c r="Y46" s="125">
        <v>44580</v>
      </c>
      <c r="Z46" s="123" t="s">
        <v>1995</v>
      </c>
      <c r="AA46" s="125">
        <v>44579</v>
      </c>
      <c r="AB46" s="126" t="s">
        <v>44</v>
      </c>
      <c r="AC46" s="118">
        <v>44576</v>
      </c>
      <c r="AD46" s="126"/>
      <c r="AE46" s="127"/>
      <c r="AF46" s="119" t="s">
        <v>45</v>
      </c>
      <c r="AG46" s="129" t="s">
        <v>35</v>
      </c>
      <c r="AH46" s="129" t="s">
        <v>1882</v>
      </c>
      <c r="AI46" s="63"/>
      <c r="AJ46" s="63"/>
      <c r="AK46" s="63"/>
      <c r="AL46" s="63"/>
      <c r="AM46" s="63"/>
      <c r="AN46" s="63"/>
      <c r="AO46" s="63"/>
      <c r="AP46" s="63"/>
      <c r="AQ46" s="63"/>
      <c r="AR46" s="63"/>
      <c r="AS46" s="63"/>
    </row>
    <row r="47" spans="1:45" ht="76.5">
      <c r="A47" s="117" t="s">
        <v>1996</v>
      </c>
      <c r="B47" s="118">
        <v>44578</v>
      </c>
      <c r="C47" s="119" t="s">
        <v>201</v>
      </c>
      <c r="D47" s="120">
        <v>43976785</v>
      </c>
      <c r="E47" s="119" t="s">
        <v>1997</v>
      </c>
      <c r="F47" s="119"/>
      <c r="G47" s="119"/>
      <c r="H47" s="121">
        <v>53920000</v>
      </c>
      <c r="I47" s="121"/>
      <c r="J47" s="121">
        <v>4800000</v>
      </c>
      <c r="K47" s="119" t="s">
        <v>1998</v>
      </c>
      <c r="L47" s="125">
        <v>44579</v>
      </c>
      <c r="M47" s="118">
        <v>44918</v>
      </c>
      <c r="N47" s="123" t="s">
        <v>40</v>
      </c>
      <c r="O47" s="123" t="str">
        <f>IFERROR(VLOOKUP(N47,'Listas de Valores 2'!$A$1:$B$25,2,0),"")</f>
        <v>Contratación Directa</v>
      </c>
      <c r="P47" s="119" t="s">
        <v>157</v>
      </c>
      <c r="Q47" s="119" t="str">
        <f>IFERROR(VLOOKUP(P47,'Listas de Valores 2'!$K$1:$L$46,2,0),"")</f>
        <v>Dirección De Tecnología</v>
      </c>
      <c r="R47" s="119" t="s">
        <v>1999</v>
      </c>
      <c r="S47" s="118">
        <v>44574</v>
      </c>
      <c r="T47" s="119" t="s">
        <v>2000</v>
      </c>
      <c r="U47" s="118">
        <v>44578</v>
      </c>
      <c r="V47" s="124">
        <v>0</v>
      </c>
      <c r="W47" s="123" t="s">
        <v>79</v>
      </c>
      <c r="X47" s="125">
        <v>44578</v>
      </c>
      <c r="Y47" s="125">
        <v>44579</v>
      </c>
      <c r="Z47" s="123" t="s">
        <v>2001</v>
      </c>
      <c r="AA47" s="118">
        <v>44578</v>
      </c>
      <c r="AB47" s="126" t="s">
        <v>44</v>
      </c>
      <c r="AC47" s="118">
        <v>44575</v>
      </c>
      <c r="AD47" s="126"/>
      <c r="AE47" s="127"/>
      <c r="AF47" s="119" t="s">
        <v>45</v>
      </c>
      <c r="AG47" s="129" t="s">
        <v>1823</v>
      </c>
      <c r="AH47" s="129" t="s">
        <v>1824</v>
      </c>
      <c r="AI47" s="63"/>
      <c r="AJ47" s="63"/>
      <c r="AK47" s="63"/>
      <c r="AL47" s="63"/>
      <c r="AM47" s="63"/>
      <c r="AN47" s="63"/>
      <c r="AO47" s="63"/>
      <c r="AP47" s="63"/>
      <c r="AQ47" s="63"/>
      <c r="AR47" s="63"/>
      <c r="AS47" s="63"/>
    </row>
    <row r="48" spans="1:45" ht="76.5">
      <c r="A48" s="117" t="s">
        <v>2002</v>
      </c>
      <c r="B48" s="118">
        <v>44580</v>
      </c>
      <c r="C48" s="119" t="s">
        <v>2003</v>
      </c>
      <c r="D48" s="120">
        <v>32141575</v>
      </c>
      <c r="E48" s="119" t="s">
        <v>2004</v>
      </c>
      <c r="F48" s="119"/>
      <c r="G48" s="119"/>
      <c r="H48" s="121">
        <v>60500000</v>
      </c>
      <c r="I48" s="121"/>
      <c r="J48" s="121">
        <v>5500000</v>
      </c>
      <c r="K48" s="119" t="s">
        <v>1987</v>
      </c>
      <c r="L48" s="125">
        <v>44582</v>
      </c>
      <c r="M48" s="118">
        <v>44911</v>
      </c>
      <c r="N48" s="123" t="s">
        <v>40</v>
      </c>
      <c r="O48" s="123" t="str">
        <f>IFERROR(VLOOKUP(N48,'Listas de Valores 2'!$A$1:$B$25,2,0),"")</f>
        <v>Contratación Directa</v>
      </c>
      <c r="P48" s="119" t="s">
        <v>169</v>
      </c>
      <c r="Q48" s="119" t="str">
        <f>IFERROR(VLOOKUP(P48,'Listas de Valores 2'!$K$1:$L$46,2,0),"")</f>
        <v>Dirección De Tecnología</v>
      </c>
      <c r="R48" s="119" t="s">
        <v>2005</v>
      </c>
      <c r="S48" s="118">
        <v>44574</v>
      </c>
      <c r="T48" s="119" t="s">
        <v>2006</v>
      </c>
      <c r="U48" s="118">
        <v>44580</v>
      </c>
      <c r="V48" s="124">
        <v>0</v>
      </c>
      <c r="W48" s="123" t="s">
        <v>43</v>
      </c>
      <c r="X48" s="125">
        <v>44580</v>
      </c>
      <c r="Y48" s="125">
        <v>44581</v>
      </c>
      <c r="Z48" s="123" t="s">
        <v>2007</v>
      </c>
      <c r="AA48" s="125">
        <v>44581</v>
      </c>
      <c r="AB48" s="126" t="s">
        <v>44</v>
      </c>
      <c r="AC48" s="118">
        <v>44575</v>
      </c>
      <c r="AD48" s="126"/>
      <c r="AE48" s="127"/>
      <c r="AF48" s="119" t="s">
        <v>45</v>
      </c>
      <c r="AG48" s="129" t="s">
        <v>1823</v>
      </c>
      <c r="AH48" s="129" t="s">
        <v>1824</v>
      </c>
      <c r="AI48" s="63"/>
      <c r="AJ48" s="63"/>
      <c r="AK48" s="63"/>
      <c r="AL48" s="63"/>
      <c r="AM48" s="63"/>
      <c r="AN48" s="63"/>
      <c r="AO48" s="63"/>
      <c r="AP48" s="63"/>
      <c r="AQ48" s="63"/>
      <c r="AR48" s="63"/>
      <c r="AS48" s="63"/>
    </row>
    <row r="49" spans="1:45" ht="63.75">
      <c r="A49" s="117" t="s">
        <v>2008</v>
      </c>
      <c r="B49" s="118">
        <v>44582</v>
      </c>
      <c r="C49" s="119" t="s">
        <v>2009</v>
      </c>
      <c r="D49" s="120">
        <v>1026154104</v>
      </c>
      <c r="E49" s="119" t="s">
        <v>2010</v>
      </c>
      <c r="F49" s="119"/>
      <c r="G49" s="119"/>
      <c r="H49" s="121">
        <v>35754338</v>
      </c>
      <c r="I49" s="121"/>
      <c r="J49" s="121">
        <v>3405175</v>
      </c>
      <c r="K49" s="119" t="s">
        <v>1903</v>
      </c>
      <c r="L49" s="118">
        <v>44585</v>
      </c>
      <c r="M49" s="118">
        <v>44903</v>
      </c>
      <c r="N49" s="123" t="s">
        <v>40</v>
      </c>
      <c r="O49" s="123" t="str">
        <f>IFERROR(VLOOKUP(N49,'Listas de Valores 2'!$A$1:$B$25,2,0),"")</f>
        <v>Contratación Directa</v>
      </c>
      <c r="P49" s="119" t="s">
        <v>149</v>
      </c>
      <c r="Q49" s="119" t="str">
        <f>IFERROR(VLOOKUP(P49,'Listas de Valores 2'!$K$1:$L$46,2,0),"")</f>
        <v>Comunicaciones</v>
      </c>
      <c r="R49" s="119" t="s">
        <v>2011</v>
      </c>
      <c r="S49" s="118">
        <v>44568</v>
      </c>
      <c r="T49" s="119" t="s">
        <v>2012</v>
      </c>
      <c r="U49" s="118">
        <v>44582</v>
      </c>
      <c r="V49" s="124">
        <v>0</v>
      </c>
      <c r="W49" s="123" t="s">
        <v>43</v>
      </c>
      <c r="X49" s="125">
        <v>44582</v>
      </c>
      <c r="Y49" s="125">
        <v>44585</v>
      </c>
      <c r="Z49" s="123" t="s">
        <v>2013</v>
      </c>
      <c r="AA49" s="125">
        <v>44582</v>
      </c>
      <c r="AB49" s="126" t="s">
        <v>44</v>
      </c>
      <c r="AC49" s="118">
        <v>44580</v>
      </c>
      <c r="AD49" s="126"/>
      <c r="AE49" s="127"/>
      <c r="AF49" s="119" t="s">
        <v>45</v>
      </c>
      <c r="AG49" s="129" t="s">
        <v>35</v>
      </c>
      <c r="AH49" s="129" t="s">
        <v>1882</v>
      </c>
      <c r="AI49" s="63"/>
      <c r="AJ49" s="63"/>
      <c r="AK49" s="63"/>
      <c r="AL49" s="63"/>
      <c r="AM49" s="63"/>
      <c r="AN49" s="63"/>
      <c r="AO49" s="63"/>
      <c r="AP49" s="63"/>
      <c r="AQ49" s="63"/>
      <c r="AR49" s="63"/>
      <c r="AS49" s="63"/>
    </row>
    <row r="50" spans="1:45" ht="76.5">
      <c r="A50" s="117" t="s">
        <v>2014</v>
      </c>
      <c r="B50" s="118">
        <v>44583</v>
      </c>
      <c r="C50" s="119" t="s">
        <v>468</v>
      </c>
      <c r="D50" s="120">
        <v>1026149957</v>
      </c>
      <c r="E50" s="119" t="s">
        <v>2015</v>
      </c>
      <c r="F50" s="119"/>
      <c r="G50" s="119"/>
      <c r="H50" s="121">
        <v>30904555</v>
      </c>
      <c r="I50" s="121"/>
      <c r="J50" s="121">
        <v>2809505</v>
      </c>
      <c r="K50" s="119" t="s">
        <v>2016</v>
      </c>
      <c r="L50" s="118">
        <v>44587</v>
      </c>
      <c r="M50" s="118">
        <v>44912</v>
      </c>
      <c r="N50" s="123" t="s">
        <v>40</v>
      </c>
      <c r="O50" s="123" t="str">
        <f>IFERROR(VLOOKUP(N50,'Listas de Valores 2'!$A$1:$B$25,2,0),"")</f>
        <v>Contratación Directa</v>
      </c>
      <c r="P50" s="119" t="s">
        <v>99</v>
      </c>
      <c r="Q50" s="119" t="str">
        <f>IFERROR(VLOOKUP(P50,'Listas de Valores 2'!$K$1:$L$46,2,0),"")</f>
        <v>Vicerrectoría Académica</v>
      </c>
      <c r="R50" s="119" t="s">
        <v>2017</v>
      </c>
      <c r="S50" s="118">
        <v>44573</v>
      </c>
      <c r="T50" s="119" t="s">
        <v>2018</v>
      </c>
      <c r="U50" s="118">
        <v>44583</v>
      </c>
      <c r="V50" s="124">
        <v>0</v>
      </c>
      <c r="W50" s="123" t="s">
        <v>79</v>
      </c>
      <c r="X50" s="125">
        <v>44585</v>
      </c>
      <c r="Y50" s="125">
        <v>44586</v>
      </c>
      <c r="Z50" s="123" t="s">
        <v>2019</v>
      </c>
      <c r="AA50" s="125">
        <v>44585</v>
      </c>
      <c r="AB50" s="126" t="s">
        <v>44</v>
      </c>
      <c r="AC50" s="118">
        <v>44578</v>
      </c>
      <c r="AD50" s="126"/>
      <c r="AE50" s="127"/>
      <c r="AF50" s="119" t="s">
        <v>45</v>
      </c>
      <c r="AG50" s="129" t="s">
        <v>35</v>
      </c>
      <c r="AH50" s="129" t="s">
        <v>1882</v>
      </c>
      <c r="AI50" s="63"/>
      <c r="AJ50" s="63"/>
      <c r="AK50" s="63"/>
      <c r="AL50" s="63"/>
      <c r="AM50" s="63"/>
      <c r="AN50" s="63"/>
      <c r="AO50" s="63"/>
      <c r="AP50" s="63"/>
      <c r="AQ50" s="63"/>
      <c r="AR50" s="63"/>
      <c r="AS50" s="63"/>
    </row>
    <row r="51" spans="1:45" ht="89.25">
      <c r="A51" s="117" t="s">
        <v>2020</v>
      </c>
      <c r="B51" s="118">
        <v>44583</v>
      </c>
      <c r="C51" s="119" t="s">
        <v>2021</v>
      </c>
      <c r="D51" s="120">
        <v>98648857</v>
      </c>
      <c r="E51" s="119" t="s">
        <v>2022</v>
      </c>
      <c r="F51" s="119"/>
      <c r="G51" s="119"/>
      <c r="H51" s="121">
        <v>17691562</v>
      </c>
      <c r="I51" s="121"/>
      <c r="J51" s="121">
        <v>2527366</v>
      </c>
      <c r="K51" s="119" t="s">
        <v>2023</v>
      </c>
      <c r="L51" s="118">
        <v>44587</v>
      </c>
      <c r="M51" s="118">
        <v>44798</v>
      </c>
      <c r="N51" s="123" t="s">
        <v>40</v>
      </c>
      <c r="O51" s="123" t="str">
        <f>IFERROR(VLOOKUP(N51,'Listas de Valores 2'!$A$1:$B$25,2,0),"")</f>
        <v>Contratación Directa</v>
      </c>
      <c r="P51" s="119" t="s">
        <v>1829</v>
      </c>
      <c r="Q51" s="119" t="str">
        <f>IFERROR(VLOOKUP(P51,'Listas de Valores 2'!$K$1:$L$46,2,0),"")</f>
        <v/>
      </c>
      <c r="R51" s="119" t="s">
        <v>2024</v>
      </c>
      <c r="S51" s="118">
        <v>44573</v>
      </c>
      <c r="T51" s="119" t="s">
        <v>2025</v>
      </c>
      <c r="U51" s="118">
        <v>44583</v>
      </c>
      <c r="V51" s="124">
        <v>0</v>
      </c>
      <c r="W51" s="123" t="s">
        <v>43</v>
      </c>
      <c r="X51" s="125">
        <v>44585</v>
      </c>
      <c r="Y51" s="125">
        <v>44586</v>
      </c>
      <c r="Z51" s="123" t="s">
        <v>2026</v>
      </c>
      <c r="AA51" s="125">
        <v>44585</v>
      </c>
      <c r="AB51" s="126" t="s">
        <v>44</v>
      </c>
      <c r="AC51" s="118">
        <v>44581</v>
      </c>
      <c r="AD51" s="126"/>
      <c r="AE51" s="127"/>
      <c r="AF51" s="119" t="s">
        <v>45</v>
      </c>
      <c r="AG51" s="129" t="s">
        <v>1823</v>
      </c>
      <c r="AH51" s="129" t="s">
        <v>1824</v>
      </c>
      <c r="AI51" s="63"/>
      <c r="AJ51" s="63"/>
      <c r="AK51" s="63"/>
      <c r="AL51" s="63"/>
      <c r="AM51" s="63"/>
      <c r="AN51" s="63"/>
      <c r="AO51" s="63"/>
      <c r="AP51" s="63"/>
      <c r="AQ51" s="63"/>
      <c r="AR51" s="63"/>
      <c r="AS51" s="63"/>
    </row>
    <row r="52" spans="1:45" ht="76.5">
      <c r="A52" s="117" t="s">
        <v>2027</v>
      </c>
      <c r="B52" s="118">
        <v>44578</v>
      </c>
      <c r="C52" s="119" t="s">
        <v>2028</v>
      </c>
      <c r="D52" s="120">
        <v>71367933</v>
      </c>
      <c r="E52" s="119" t="s">
        <v>1986</v>
      </c>
      <c r="F52" s="119"/>
      <c r="G52" s="119"/>
      <c r="H52" s="121">
        <v>52800000</v>
      </c>
      <c r="I52" s="121"/>
      <c r="J52" s="121">
        <v>4800000</v>
      </c>
      <c r="K52" s="119" t="s">
        <v>2029</v>
      </c>
      <c r="L52" s="125">
        <v>44580</v>
      </c>
      <c r="M52" s="118">
        <v>44911</v>
      </c>
      <c r="N52" s="123" t="s">
        <v>40</v>
      </c>
      <c r="O52" s="123" t="str">
        <f>IFERROR(VLOOKUP(N52,'Listas de Valores 2'!$A$1:$B$25,2,0),"")</f>
        <v>Contratación Directa</v>
      </c>
      <c r="P52" s="119" t="s">
        <v>144</v>
      </c>
      <c r="Q52" s="119" t="str">
        <f>IFERROR(VLOOKUP(P52,'Listas de Valores 2'!$K$1:$L$46,2,0),"")</f>
        <v>Dirección De Tecnología</v>
      </c>
      <c r="R52" s="119" t="s">
        <v>2030</v>
      </c>
      <c r="S52" s="118">
        <v>44574</v>
      </c>
      <c r="T52" s="119" t="s">
        <v>1899</v>
      </c>
      <c r="U52" s="118">
        <v>44578</v>
      </c>
      <c r="V52" s="124">
        <v>0</v>
      </c>
      <c r="W52" s="123" t="s">
        <v>506</v>
      </c>
      <c r="X52" s="125">
        <v>44578</v>
      </c>
      <c r="Y52" s="125">
        <v>44579</v>
      </c>
      <c r="Z52" s="123" t="s">
        <v>2031</v>
      </c>
      <c r="AA52" s="125">
        <v>44578</v>
      </c>
      <c r="AB52" s="126" t="s">
        <v>44</v>
      </c>
      <c r="AC52" s="118">
        <v>44578</v>
      </c>
      <c r="AD52" s="126"/>
      <c r="AE52" s="127"/>
      <c r="AF52" s="119" t="s">
        <v>45</v>
      </c>
      <c r="AG52" s="129" t="s">
        <v>35</v>
      </c>
      <c r="AH52" s="129" t="s">
        <v>1882</v>
      </c>
      <c r="AI52" s="63"/>
      <c r="AJ52" s="63"/>
      <c r="AK52" s="63"/>
      <c r="AL52" s="63"/>
      <c r="AM52" s="63"/>
      <c r="AN52" s="63"/>
      <c r="AO52" s="63"/>
      <c r="AP52" s="63"/>
      <c r="AQ52" s="63"/>
      <c r="AR52" s="63"/>
      <c r="AS52" s="63"/>
    </row>
    <row r="53" spans="1:45" ht="76.5">
      <c r="A53" s="117" t="s">
        <v>2032</v>
      </c>
      <c r="B53" s="118">
        <v>44580</v>
      </c>
      <c r="C53" s="119" t="s">
        <v>457</v>
      </c>
      <c r="D53" s="120">
        <v>38388086</v>
      </c>
      <c r="E53" s="119" t="s">
        <v>2033</v>
      </c>
      <c r="F53" s="119"/>
      <c r="G53" s="119"/>
      <c r="H53" s="121">
        <v>20484970</v>
      </c>
      <c r="I53" s="121"/>
      <c r="J53" s="121">
        <v>1862270</v>
      </c>
      <c r="K53" s="119" t="s">
        <v>2034</v>
      </c>
      <c r="L53" s="125">
        <v>44581</v>
      </c>
      <c r="M53" s="118">
        <v>44912</v>
      </c>
      <c r="N53" s="123" t="s">
        <v>40</v>
      </c>
      <c r="O53" s="123" t="str">
        <f>IFERROR(VLOOKUP(N53,'Listas de Valores 2'!$A$1:$B$25,2,0),"")</f>
        <v>Contratación Directa</v>
      </c>
      <c r="P53" s="119" t="s">
        <v>510</v>
      </c>
      <c r="Q53" s="119" t="str">
        <f>IFERROR(VLOOKUP(P53,'Listas de Valores 2'!$K$1:$L$46,2,0),"")</f>
        <v>Vicerrectoría Académica</v>
      </c>
      <c r="R53" s="119" t="s">
        <v>2035</v>
      </c>
      <c r="S53" s="118">
        <v>44573</v>
      </c>
      <c r="T53" s="119" t="s">
        <v>1994</v>
      </c>
      <c r="U53" s="118">
        <v>44580</v>
      </c>
      <c r="V53" s="124">
        <v>0</v>
      </c>
      <c r="W53" s="123" t="s">
        <v>43</v>
      </c>
      <c r="X53" s="125">
        <v>44580</v>
      </c>
      <c r="Y53" s="125">
        <v>44581</v>
      </c>
      <c r="Z53" s="123" t="s">
        <v>2036</v>
      </c>
      <c r="AA53" s="125">
        <v>44579</v>
      </c>
      <c r="AB53" s="126" t="s">
        <v>44</v>
      </c>
      <c r="AC53" s="118">
        <v>44578</v>
      </c>
      <c r="AD53" s="126"/>
      <c r="AE53" s="127"/>
      <c r="AF53" s="119" t="s">
        <v>45</v>
      </c>
      <c r="AG53" s="129" t="s">
        <v>35</v>
      </c>
      <c r="AH53" s="129" t="s">
        <v>1882</v>
      </c>
      <c r="AI53" s="63"/>
      <c r="AJ53" s="63"/>
      <c r="AK53" s="63"/>
      <c r="AL53" s="63"/>
      <c r="AM53" s="63"/>
      <c r="AN53" s="63"/>
      <c r="AO53" s="63"/>
      <c r="AP53" s="63"/>
      <c r="AQ53" s="63"/>
      <c r="AR53" s="63"/>
      <c r="AS53" s="63"/>
    </row>
    <row r="54" spans="1:45">
      <c r="A54" s="117" t="s">
        <v>2037</v>
      </c>
      <c r="B54" s="118"/>
      <c r="C54" s="138" t="s">
        <v>440</v>
      </c>
      <c r="D54" s="120"/>
      <c r="E54" s="119"/>
      <c r="F54" s="119"/>
      <c r="G54" s="119"/>
      <c r="H54" s="121"/>
      <c r="I54" s="121"/>
      <c r="J54" s="121"/>
      <c r="K54" s="119"/>
      <c r="L54" s="118"/>
      <c r="M54" s="118"/>
      <c r="N54" s="123"/>
      <c r="O54" s="123" t="str">
        <f>IFERROR(VLOOKUP(N54,'Listas de Valores 2'!$A$1:$B$25,2,0),"")</f>
        <v/>
      </c>
      <c r="P54" s="119"/>
      <c r="Q54" s="119" t="str">
        <f>IFERROR(VLOOKUP(P54,'Listas de Valores 2'!$K$1:$L$46,2,0),"")</f>
        <v/>
      </c>
      <c r="R54" s="119"/>
      <c r="S54" s="118"/>
      <c r="T54" s="119"/>
      <c r="U54" s="118"/>
      <c r="V54" s="124">
        <v>0</v>
      </c>
      <c r="W54" s="123"/>
      <c r="X54" s="125"/>
      <c r="Y54" s="125"/>
      <c r="Z54" s="123"/>
      <c r="AA54" s="118"/>
      <c r="AB54" s="126"/>
      <c r="AC54" s="118"/>
      <c r="AD54" s="126"/>
      <c r="AE54" s="127"/>
      <c r="AF54" s="119" t="s">
        <v>45</v>
      </c>
      <c r="AG54" s="129" t="s">
        <v>1870</v>
      </c>
      <c r="AH54" s="129" t="s">
        <v>1871</v>
      </c>
      <c r="AI54" s="63"/>
      <c r="AJ54" s="63"/>
      <c r="AK54" s="63"/>
      <c r="AL54" s="63"/>
      <c r="AM54" s="63"/>
      <c r="AN54" s="63"/>
      <c r="AO54" s="63"/>
      <c r="AP54" s="63"/>
      <c r="AQ54" s="63"/>
      <c r="AR54" s="63"/>
      <c r="AS54" s="63"/>
    </row>
    <row r="55" spans="1:45" ht="76.5">
      <c r="A55" s="117" t="s">
        <v>2038</v>
      </c>
      <c r="B55" s="118">
        <v>44582</v>
      </c>
      <c r="C55" s="119" t="s">
        <v>2039</v>
      </c>
      <c r="D55" s="120">
        <v>71747780</v>
      </c>
      <c r="E55" s="119" t="s">
        <v>2040</v>
      </c>
      <c r="F55" s="119"/>
      <c r="G55" s="119"/>
      <c r="H55" s="121">
        <v>46659200</v>
      </c>
      <c r="I55" s="121"/>
      <c r="J55" s="121">
        <v>4166000</v>
      </c>
      <c r="K55" s="119" t="s">
        <v>2041</v>
      </c>
      <c r="L55" s="118">
        <v>44585</v>
      </c>
      <c r="M55" s="118">
        <v>44918</v>
      </c>
      <c r="N55" s="123" t="s">
        <v>40</v>
      </c>
      <c r="O55" s="123" t="str">
        <f>IFERROR(VLOOKUP(N55,'Listas de Valores 2'!$A$1:$B$25,2,0),"")</f>
        <v>Contratación Directa</v>
      </c>
      <c r="P55" s="119" t="s">
        <v>106</v>
      </c>
      <c r="Q55" s="119" t="str">
        <f>IFERROR(VLOOKUP(P55,'Listas de Valores 2'!$K$1:$L$46,2,0),"")</f>
        <v>Secretaría General</v>
      </c>
      <c r="R55" s="119" t="s">
        <v>2042</v>
      </c>
      <c r="S55" s="118">
        <v>44574</v>
      </c>
      <c r="T55" s="119" t="s">
        <v>2043</v>
      </c>
      <c r="U55" s="118">
        <v>44582</v>
      </c>
      <c r="V55" s="124">
        <v>0</v>
      </c>
      <c r="W55" s="123" t="s">
        <v>43</v>
      </c>
      <c r="X55" s="125">
        <v>44582</v>
      </c>
      <c r="Y55" s="125">
        <v>44585</v>
      </c>
      <c r="Z55" s="123" t="s">
        <v>2044</v>
      </c>
      <c r="AA55" s="118">
        <v>44585</v>
      </c>
      <c r="AB55" s="126" t="s">
        <v>44</v>
      </c>
      <c r="AC55" s="118">
        <v>44578</v>
      </c>
      <c r="AD55" s="126"/>
      <c r="AE55" s="127"/>
      <c r="AF55" s="119" t="s">
        <v>45</v>
      </c>
      <c r="AG55" s="129" t="s">
        <v>1870</v>
      </c>
      <c r="AH55" s="129" t="s">
        <v>1871</v>
      </c>
      <c r="AI55" s="63"/>
      <c r="AJ55" s="63"/>
      <c r="AK55" s="63"/>
      <c r="AL55" s="63"/>
      <c r="AM55" s="63"/>
      <c r="AN55" s="63"/>
      <c r="AO55" s="63"/>
      <c r="AP55" s="63"/>
      <c r="AQ55" s="63"/>
      <c r="AR55" s="63"/>
      <c r="AS55" s="63"/>
    </row>
    <row r="56" spans="1:45" ht="102">
      <c r="A56" s="117" t="s">
        <v>2045</v>
      </c>
      <c r="B56" s="118">
        <v>44581</v>
      </c>
      <c r="C56" s="119" t="s">
        <v>96</v>
      </c>
      <c r="D56" s="120">
        <v>71796385</v>
      </c>
      <c r="E56" s="119" t="s">
        <v>2046</v>
      </c>
      <c r="F56" s="119"/>
      <c r="G56" s="119"/>
      <c r="H56" s="121">
        <v>21000000</v>
      </c>
      <c r="I56" s="121"/>
      <c r="J56" s="121">
        <v>3000000</v>
      </c>
      <c r="K56" s="119" t="s">
        <v>2047</v>
      </c>
      <c r="L56" s="118">
        <v>44582</v>
      </c>
      <c r="M56" s="118">
        <v>44793</v>
      </c>
      <c r="N56" s="123" t="s">
        <v>40</v>
      </c>
      <c r="O56" s="123" t="str">
        <f>IFERROR(VLOOKUP(N56,'Listas de Valores 2'!$A$1:$B$25,2,0),"")</f>
        <v>Contratación Directa</v>
      </c>
      <c r="P56" s="119" t="s">
        <v>99</v>
      </c>
      <c r="Q56" s="119" t="str">
        <f>IFERROR(VLOOKUP(P56,'Listas de Valores 2'!$K$1:$L$46,2,0),"")</f>
        <v>Vicerrectoría Académica</v>
      </c>
      <c r="R56" s="119" t="s">
        <v>1983</v>
      </c>
      <c r="S56" s="118">
        <v>44573</v>
      </c>
      <c r="T56" s="119" t="s">
        <v>2048</v>
      </c>
      <c r="U56" s="118">
        <v>44581</v>
      </c>
      <c r="V56" s="124">
        <v>0</v>
      </c>
      <c r="W56" s="123" t="s">
        <v>79</v>
      </c>
      <c r="X56" s="125">
        <v>44581</v>
      </c>
      <c r="Y56" s="125">
        <v>44582</v>
      </c>
      <c r="Z56" s="123" t="s">
        <v>2049</v>
      </c>
      <c r="AA56" s="125">
        <v>44581</v>
      </c>
      <c r="AB56" s="126" t="s">
        <v>44</v>
      </c>
      <c r="AC56" s="118">
        <v>44579</v>
      </c>
      <c r="AD56" s="126"/>
      <c r="AE56" s="127"/>
      <c r="AF56" s="119" t="s">
        <v>45</v>
      </c>
      <c r="AG56" s="129" t="s">
        <v>35</v>
      </c>
      <c r="AH56" s="129" t="s">
        <v>1846</v>
      </c>
      <c r="AI56" s="63"/>
      <c r="AJ56" s="63"/>
      <c r="AK56" s="63"/>
      <c r="AL56" s="63"/>
      <c r="AM56" s="63"/>
      <c r="AN56" s="63"/>
      <c r="AO56" s="63"/>
      <c r="AP56" s="63"/>
      <c r="AQ56" s="63"/>
      <c r="AR56" s="63"/>
      <c r="AS56" s="63"/>
    </row>
    <row r="57" spans="1:45" ht="89.25">
      <c r="A57" s="117" t="s">
        <v>2050</v>
      </c>
      <c r="B57" s="118">
        <v>44580</v>
      </c>
      <c r="C57" s="119" t="s">
        <v>2051</v>
      </c>
      <c r="D57" s="120">
        <v>1040752265</v>
      </c>
      <c r="E57" s="119" t="s">
        <v>2052</v>
      </c>
      <c r="F57" s="119"/>
      <c r="G57" s="119"/>
      <c r="H57" s="121">
        <v>44458469</v>
      </c>
      <c r="I57" s="121"/>
      <c r="J57" s="121">
        <v>4041679</v>
      </c>
      <c r="K57" s="119" t="s">
        <v>2053</v>
      </c>
      <c r="L57" s="118">
        <v>44582</v>
      </c>
      <c r="M57" s="118">
        <v>44915</v>
      </c>
      <c r="N57" s="123" t="s">
        <v>40</v>
      </c>
      <c r="O57" s="123" t="str">
        <f>IFERROR(VLOOKUP(N57,'Listas de Valores 2'!$A$1:$B$25,2,0),"")</f>
        <v>Contratación Directa</v>
      </c>
      <c r="P57" s="119" t="s">
        <v>210</v>
      </c>
      <c r="Q57" s="119" t="str">
        <f>IFERROR(VLOOKUP(P57,'Listas de Valores 2'!$K$1:$L$46,2,0),"")</f>
        <v>Vicerrectoría Administrativa Y Financiera</v>
      </c>
      <c r="R57" s="119" t="s">
        <v>1769</v>
      </c>
      <c r="S57" s="118">
        <v>44575</v>
      </c>
      <c r="T57" s="119" t="s">
        <v>2035</v>
      </c>
      <c r="U57" s="118">
        <v>44580</v>
      </c>
      <c r="V57" s="124">
        <v>0</v>
      </c>
      <c r="W57" s="123" t="s">
        <v>79</v>
      </c>
      <c r="X57" s="125">
        <v>44581</v>
      </c>
      <c r="Y57" s="125">
        <v>44582</v>
      </c>
      <c r="Z57" s="123" t="s">
        <v>2054</v>
      </c>
      <c r="AA57" s="118">
        <v>44580</v>
      </c>
      <c r="AB57" s="126" t="s">
        <v>44</v>
      </c>
      <c r="AC57" s="118">
        <v>44579</v>
      </c>
      <c r="AD57" s="126"/>
      <c r="AE57" s="127"/>
      <c r="AF57" s="119" t="s">
        <v>45</v>
      </c>
      <c r="AG57" s="129" t="s">
        <v>35</v>
      </c>
      <c r="AH57" s="129" t="s">
        <v>1846</v>
      </c>
      <c r="AI57" s="63"/>
      <c r="AJ57" s="63"/>
      <c r="AK57" s="63"/>
      <c r="AL57" s="63"/>
      <c r="AM57" s="63"/>
      <c r="AN57" s="63"/>
      <c r="AO57" s="63"/>
      <c r="AP57" s="63"/>
      <c r="AQ57" s="63"/>
      <c r="AR57" s="63"/>
      <c r="AS57" s="63"/>
    </row>
    <row r="58" spans="1:45" ht="76.5">
      <c r="A58" s="117" t="s">
        <v>2055</v>
      </c>
      <c r="B58" s="118">
        <v>44586</v>
      </c>
      <c r="C58" s="119" t="s">
        <v>2056</v>
      </c>
      <c r="D58" s="120">
        <v>1037584259</v>
      </c>
      <c r="E58" s="119" t="s">
        <v>2057</v>
      </c>
      <c r="F58" s="119"/>
      <c r="G58" s="119"/>
      <c r="H58" s="121">
        <v>27801026</v>
      </c>
      <c r="I58" s="121"/>
      <c r="J58" s="121">
        <v>2527366</v>
      </c>
      <c r="K58" s="119" t="s">
        <v>2058</v>
      </c>
      <c r="L58" s="118">
        <v>44588</v>
      </c>
      <c r="M58" s="118">
        <v>44912</v>
      </c>
      <c r="N58" s="123" t="s">
        <v>40</v>
      </c>
      <c r="O58" s="123" t="str">
        <f>IFERROR(VLOOKUP(N58,'Listas de Valores 2'!$A$1:$B$25,2,0),"")</f>
        <v>Contratación Directa</v>
      </c>
      <c r="P58" s="119" t="s">
        <v>404</v>
      </c>
      <c r="Q58" s="119" t="str">
        <f>IFERROR(VLOOKUP(P58,'Listas de Valores 2'!$K$1:$L$46,2,0),"")</f>
        <v>Vicerrectoría Académica</v>
      </c>
      <c r="R58" s="119" t="s">
        <v>2059</v>
      </c>
      <c r="S58" s="118">
        <v>44573</v>
      </c>
      <c r="T58" s="119" t="s">
        <v>2060</v>
      </c>
      <c r="U58" s="118">
        <v>44586</v>
      </c>
      <c r="V58" s="124">
        <v>0</v>
      </c>
      <c r="W58" s="123" t="s">
        <v>506</v>
      </c>
      <c r="X58" s="125">
        <v>44587</v>
      </c>
      <c r="Y58" s="125">
        <v>44588</v>
      </c>
      <c r="Z58" s="123" t="s">
        <v>2061</v>
      </c>
      <c r="AA58" s="118">
        <v>44586</v>
      </c>
      <c r="AB58" s="126" t="s">
        <v>44</v>
      </c>
      <c r="AC58" s="118">
        <v>44585</v>
      </c>
      <c r="AD58" s="126"/>
      <c r="AE58" s="127"/>
      <c r="AF58" s="119" t="s">
        <v>45</v>
      </c>
      <c r="AG58" s="129" t="s">
        <v>1823</v>
      </c>
      <c r="AH58" s="129" t="s">
        <v>1824</v>
      </c>
      <c r="AI58" s="63"/>
      <c r="AJ58" s="63"/>
      <c r="AK58" s="63"/>
      <c r="AL58" s="63"/>
      <c r="AM58" s="63"/>
      <c r="AN58" s="63"/>
      <c r="AO58" s="63"/>
      <c r="AP58" s="63"/>
      <c r="AQ58" s="63"/>
      <c r="AR58" s="63"/>
      <c r="AS58" s="63"/>
    </row>
    <row r="59" spans="1:45" ht="76.5">
      <c r="A59" s="117" t="s">
        <v>2062</v>
      </c>
      <c r="B59" s="118">
        <v>44587</v>
      </c>
      <c r="C59" s="119" t="s">
        <v>2063</v>
      </c>
      <c r="D59" s="120">
        <v>43871895</v>
      </c>
      <c r="E59" s="119" t="s">
        <v>2064</v>
      </c>
      <c r="F59" s="119"/>
      <c r="G59" s="119"/>
      <c r="H59" s="121">
        <v>15750000</v>
      </c>
      <c r="I59" s="121"/>
      <c r="J59" s="121">
        <v>3500000</v>
      </c>
      <c r="K59" s="119" t="s">
        <v>2065</v>
      </c>
      <c r="L59" s="118">
        <v>44599</v>
      </c>
      <c r="M59" s="118">
        <v>44733</v>
      </c>
      <c r="N59" s="123" t="s">
        <v>40</v>
      </c>
      <c r="O59" s="123" t="str">
        <f>IFERROR(VLOOKUP(N59,'Listas de Valores 2'!$A$1:$B$25,2,0),"")</f>
        <v>Contratación Directa</v>
      </c>
      <c r="P59" s="119" t="s">
        <v>210</v>
      </c>
      <c r="Q59" s="119" t="str">
        <f>IFERROR(VLOOKUP(P59,'Listas de Valores 2'!$K$1:$L$46,2,0),"")</f>
        <v>Vicerrectoría Administrativa Y Financiera</v>
      </c>
      <c r="R59" s="119" t="s">
        <v>2066</v>
      </c>
      <c r="S59" s="118">
        <v>44575</v>
      </c>
      <c r="T59" s="119" t="s">
        <v>2067</v>
      </c>
      <c r="U59" s="118">
        <v>44587</v>
      </c>
      <c r="V59" s="124">
        <v>0</v>
      </c>
      <c r="W59" s="123" t="s">
        <v>506</v>
      </c>
      <c r="X59" s="125">
        <v>44588</v>
      </c>
      <c r="Y59" s="125">
        <v>44589</v>
      </c>
      <c r="Z59" s="123" t="s">
        <v>2068</v>
      </c>
      <c r="AA59" s="125">
        <v>44593</v>
      </c>
      <c r="AB59" s="126" t="s">
        <v>44</v>
      </c>
      <c r="AC59" s="118">
        <v>44579</v>
      </c>
      <c r="AD59" s="126"/>
      <c r="AE59" s="127"/>
      <c r="AF59" s="119" t="s">
        <v>45</v>
      </c>
      <c r="AG59" s="129" t="s">
        <v>35</v>
      </c>
      <c r="AH59" s="129" t="s">
        <v>1882</v>
      </c>
      <c r="AI59" s="63"/>
      <c r="AJ59" s="63"/>
      <c r="AK59" s="63"/>
      <c r="AL59" s="63"/>
      <c r="AM59" s="63"/>
      <c r="AN59" s="63"/>
      <c r="AO59" s="63"/>
      <c r="AP59" s="63"/>
      <c r="AQ59" s="63"/>
      <c r="AR59" s="63"/>
      <c r="AS59" s="63"/>
    </row>
    <row r="60" spans="1:45" ht="63.75">
      <c r="A60" s="117" t="s">
        <v>2069</v>
      </c>
      <c r="B60" s="118">
        <v>44586</v>
      </c>
      <c r="C60" s="119" t="s">
        <v>2070</v>
      </c>
      <c r="D60" s="120">
        <v>71768055</v>
      </c>
      <c r="E60" s="119" t="s">
        <v>2071</v>
      </c>
      <c r="F60" s="119"/>
      <c r="G60" s="119"/>
      <c r="H60" s="121">
        <v>55116850</v>
      </c>
      <c r="I60" s="121"/>
      <c r="J60" s="121">
        <v>5511685</v>
      </c>
      <c r="K60" s="119" t="s">
        <v>2072</v>
      </c>
      <c r="L60" s="118">
        <v>44599</v>
      </c>
      <c r="M60" s="118">
        <v>44901</v>
      </c>
      <c r="N60" s="123" t="s">
        <v>40</v>
      </c>
      <c r="O60" s="123" t="str">
        <f>IFERROR(VLOOKUP(N60,'Listas de Valores 2'!$A$1:$B$25,2,0),"")</f>
        <v>Contratación Directa</v>
      </c>
      <c r="P60" s="119" t="s">
        <v>210</v>
      </c>
      <c r="Q60" s="119" t="str">
        <f>IFERROR(VLOOKUP(P60,'Listas de Valores 2'!$K$1:$L$46,2,0),"")</f>
        <v>Vicerrectoría Administrativa Y Financiera</v>
      </c>
      <c r="R60" s="119" t="s">
        <v>2073</v>
      </c>
      <c r="S60" s="118">
        <v>44575</v>
      </c>
      <c r="T60" s="119" t="s">
        <v>2074</v>
      </c>
      <c r="U60" s="118">
        <v>44586</v>
      </c>
      <c r="V60" s="124">
        <v>0</v>
      </c>
      <c r="W60" s="123" t="s">
        <v>43</v>
      </c>
      <c r="X60" s="125">
        <v>44587</v>
      </c>
      <c r="Y60" s="125">
        <v>44588</v>
      </c>
      <c r="Z60" s="123" t="s">
        <v>2075</v>
      </c>
      <c r="AA60" s="125">
        <v>44596</v>
      </c>
      <c r="AB60" s="126" t="s">
        <v>44</v>
      </c>
      <c r="AC60" s="118">
        <v>44581</v>
      </c>
      <c r="AD60" s="126"/>
      <c r="AE60" s="127"/>
      <c r="AF60" s="119" t="s">
        <v>45</v>
      </c>
      <c r="AG60" s="129" t="s">
        <v>35</v>
      </c>
      <c r="AH60" s="129" t="s">
        <v>1882</v>
      </c>
      <c r="AI60" s="63"/>
      <c r="AJ60" s="63"/>
      <c r="AK60" s="63"/>
      <c r="AL60" s="63"/>
      <c r="AM60" s="63"/>
      <c r="AN60" s="63"/>
      <c r="AO60" s="63"/>
      <c r="AP60" s="63"/>
      <c r="AQ60" s="63"/>
      <c r="AR60" s="63"/>
      <c r="AS60" s="63"/>
    </row>
    <row r="61" spans="1:45" ht="76.5">
      <c r="A61" s="117" t="s">
        <v>2076</v>
      </c>
      <c r="B61" s="118">
        <v>44579</v>
      </c>
      <c r="C61" s="119" t="s">
        <v>2077</v>
      </c>
      <c r="D61" s="120">
        <v>1037646073</v>
      </c>
      <c r="E61" s="119" t="s">
        <v>2078</v>
      </c>
      <c r="F61" s="119"/>
      <c r="G61" s="119"/>
      <c r="H61" s="121">
        <v>27801026</v>
      </c>
      <c r="I61" s="121"/>
      <c r="J61" s="121">
        <v>2527366</v>
      </c>
      <c r="K61" s="119" t="s">
        <v>1964</v>
      </c>
      <c r="L61" s="118">
        <v>44582</v>
      </c>
      <c r="M61" s="118">
        <v>44912</v>
      </c>
      <c r="N61" s="123" t="s">
        <v>40</v>
      </c>
      <c r="O61" s="123" t="str">
        <f>IFERROR(VLOOKUP(N61,'Listas de Valores 2'!$A$1:$B$25,2,0),"")</f>
        <v>Contratación Directa</v>
      </c>
      <c r="P61" s="119" t="s">
        <v>1730</v>
      </c>
      <c r="Q61" s="119" t="str">
        <f>IFERROR(VLOOKUP(P61,'Listas de Valores 2'!$K$1:$L$46,2,0),"")</f>
        <v>Vicerrectoría Académica</v>
      </c>
      <c r="R61" s="119" t="s">
        <v>2079</v>
      </c>
      <c r="S61" s="118">
        <v>44573</v>
      </c>
      <c r="T61" s="119" t="s">
        <v>2059</v>
      </c>
      <c r="U61" s="118"/>
      <c r="V61" s="124">
        <v>0</v>
      </c>
      <c r="W61" s="123" t="s">
        <v>79</v>
      </c>
      <c r="X61" s="125">
        <v>44581</v>
      </c>
      <c r="Y61" s="125">
        <v>44582</v>
      </c>
      <c r="Z61" s="123" t="s">
        <v>2080</v>
      </c>
      <c r="AA61" s="125">
        <v>44580</v>
      </c>
      <c r="AB61" s="126" t="s">
        <v>44</v>
      </c>
      <c r="AC61" s="118">
        <v>44579</v>
      </c>
      <c r="AD61" s="126"/>
      <c r="AE61" s="127"/>
      <c r="AF61" s="119" t="s">
        <v>45</v>
      </c>
      <c r="AG61" s="129" t="s">
        <v>1870</v>
      </c>
      <c r="AH61" s="129" t="s">
        <v>1871</v>
      </c>
      <c r="AI61" s="63"/>
      <c r="AJ61" s="63"/>
      <c r="AK61" s="63"/>
      <c r="AL61" s="63"/>
      <c r="AM61" s="63"/>
      <c r="AN61" s="63"/>
      <c r="AO61" s="63"/>
      <c r="AP61" s="63"/>
      <c r="AQ61" s="63"/>
      <c r="AR61" s="63"/>
      <c r="AS61" s="63"/>
    </row>
    <row r="62" spans="1:45" ht="63.75">
      <c r="A62" s="117" t="s">
        <v>2081</v>
      </c>
      <c r="B62" s="118">
        <v>44582</v>
      </c>
      <c r="C62" s="119" t="s">
        <v>2082</v>
      </c>
      <c r="D62" s="120">
        <v>1020421702</v>
      </c>
      <c r="E62" s="119" t="s">
        <v>2083</v>
      </c>
      <c r="F62" s="119"/>
      <c r="G62" s="119"/>
      <c r="H62" s="121">
        <v>68598000</v>
      </c>
      <c r="I62" s="121"/>
      <c r="J62" s="121">
        <v>6180000</v>
      </c>
      <c r="K62" s="119" t="s">
        <v>2084</v>
      </c>
      <c r="L62" s="118">
        <v>44585</v>
      </c>
      <c r="M62" s="118">
        <v>44918</v>
      </c>
      <c r="N62" s="123" t="s">
        <v>40</v>
      </c>
      <c r="O62" s="123" t="str">
        <f>IFERROR(VLOOKUP(N62,'Listas de Valores 2'!$A$1:$B$25,2,0),"")</f>
        <v>Contratación Directa</v>
      </c>
      <c r="P62" s="119" t="s">
        <v>50</v>
      </c>
      <c r="Q62" s="119" t="str">
        <f>IFERROR(VLOOKUP(P62,'Listas de Valores 2'!$K$1:$L$46,2,0),"")</f>
        <v>Dirección De Planeación</v>
      </c>
      <c r="R62" s="119" t="s">
        <v>2085</v>
      </c>
      <c r="S62" s="118">
        <v>44574</v>
      </c>
      <c r="T62" s="119" t="s">
        <v>2086</v>
      </c>
      <c r="U62" s="118">
        <v>44582</v>
      </c>
      <c r="V62" s="124">
        <v>0</v>
      </c>
      <c r="W62" s="123" t="s">
        <v>43</v>
      </c>
      <c r="X62" s="125">
        <v>44583</v>
      </c>
      <c r="Y62" s="125">
        <v>44585</v>
      </c>
      <c r="Z62" s="123" t="s">
        <v>2087</v>
      </c>
      <c r="AA62" s="125">
        <v>44583</v>
      </c>
      <c r="AB62" s="126" t="s">
        <v>44</v>
      </c>
      <c r="AC62" s="118">
        <v>44581</v>
      </c>
      <c r="AD62" s="126"/>
      <c r="AE62" s="127"/>
      <c r="AF62" s="119" t="s">
        <v>45</v>
      </c>
      <c r="AG62" s="129" t="s">
        <v>1823</v>
      </c>
      <c r="AH62" s="129" t="s">
        <v>1824</v>
      </c>
      <c r="AI62" s="63"/>
      <c r="AJ62" s="63"/>
      <c r="AK62" s="63"/>
      <c r="AL62" s="63"/>
      <c r="AM62" s="63"/>
      <c r="AN62" s="63"/>
      <c r="AO62" s="63"/>
      <c r="AP62" s="63"/>
      <c r="AQ62" s="63"/>
      <c r="AR62" s="63"/>
      <c r="AS62" s="63"/>
    </row>
    <row r="63" spans="1:45" ht="76.5">
      <c r="A63" s="117" t="s">
        <v>2088</v>
      </c>
      <c r="B63" s="118">
        <v>44582</v>
      </c>
      <c r="C63" s="119" t="s">
        <v>2089</v>
      </c>
      <c r="D63" s="120">
        <v>1000084704</v>
      </c>
      <c r="E63" s="119" t="s">
        <v>2090</v>
      </c>
      <c r="F63" s="119"/>
      <c r="G63" s="119"/>
      <c r="H63" s="121">
        <v>20484970</v>
      </c>
      <c r="I63" s="121"/>
      <c r="J63" s="121">
        <v>1862270</v>
      </c>
      <c r="K63" s="119" t="s">
        <v>2034</v>
      </c>
      <c r="L63" s="118">
        <v>44585</v>
      </c>
      <c r="M63" s="118">
        <v>44912</v>
      </c>
      <c r="N63" s="123" t="s">
        <v>40</v>
      </c>
      <c r="O63" s="123" t="str">
        <f>IFERROR(VLOOKUP(N63,'Listas de Valores 2'!$A$1:$B$25,2,0),"")</f>
        <v>Contratación Directa</v>
      </c>
      <c r="P63" s="119" t="s">
        <v>475</v>
      </c>
      <c r="Q63" s="119" t="str">
        <f>IFERROR(VLOOKUP(P63,'Listas de Valores 2'!$K$1:$L$46,2,0),"")</f>
        <v>Vicerrectoría Académica</v>
      </c>
      <c r="R63" s="119" t="s">
        <v>2091</v>
      </c>
      <c r="S63" s="118">
        <v>44573</v>
      </c>
      <c r="T63" s="119" t="s">
        <v>2092</v>
      </c>
      <c r="U63" s="118">
        <v>44582</v>
      </c>
      <c r="V63" s="124">
        <v>0</v>
      </c>
      <c r="W63" s="123" t="s">
        <v>506</v>
      </c>
      <c r="X63" s="125">
        <v>44582</v>
      </c>
      <c r="Y63" s="125">
        <v>44583</v>
      </c>
      <c r="Z63" s="123" t="s">
        <v>2093</v>
      </c>
      <c r="AA63" s="118">
        <v>44582</v>
      </c>
      <c r="AB63" s="126" t="s">
        <v>44</v>
      </c>
      <c r="AC63" s="118">
        <v>44579</v>
      </c>
      <c r="AD63" s="126"/>
      <c r="AE63" s="127"/>
      <c r="AF63" s="119" t="s">
        <v>45</v>
      </c>
      <c r="AG63" s="129" t="s">
        <v>35</v>
      </c>
      <c r="AH63" s="129" t="s">
        <v>1882</v>
      </c>
      <c r="AI63" s="63"/>
      <c r="AJ63" s="63"/>
      <c r="AK63" s="63"/>
      <c r="AL63" s="63"/>
      <c r="AM63" s="63"/>
      <c r="AN63" s="63"/>
      <c r="AO63" s="63"/>
      <c r="AP63" s="63"/>
      <c r="AQ63" s="63"/>
      <c r="AR63" s="63"/>
      <c r="AS63" s="63"/>
    </row>
    <row r="64" spans="1:45" ht="63.75">
      <c r="A64" s="117" t="s">
        <v>2094</v>
      </c>
      <c r="B64" s="118">
        <v>44581</v>
      </c>
      <c r="C64" s="119" t="s">
        <v>539</v>
      </c>
      <c r="D64" s="120">
        <v>1036647527</v>
      </c>
      <c r="E64" s="119" t="s">
        <v>2095</v>
      </c>
      <c r="F64" s="119"/>
      <c r="G64" s="119"/>
      <c r="H64" s="121">
        <v>27558425</v>
      </c>
      <c r="I64" s="121"/>
      <c r="J64" s="121">
        <v>5511685</v>
      </c>
      <c r="K64" s="119" t="s">
        <v>1953</v>
      </c>
      <c r="L64" s="118">
        <v>44585</v>
      </c>
      <c r="M64" s="118">
        <v>44735</v>
      </c>
      <c r="N64" s="123" t="s">
        <v>40</v>
      </c>
      <c r="O64" s="123" t="str">
        <f>IFERROR(VLOOKUP(N64,'Listas de Valores 2'!$A$1:$B$25,2,0),"")</f>
        <v>Contratación Directa</v>
      </c>
      <c r="P64" s="119" t="s">
        <v>1815</v>
      </c>
      <c r="Q64" s="119" t="str">
        <f>IFERROR(VLOOKUP(P64,'Listas de Valores 2'!$K$1:$L$46,2,0),"")</f>
        <v/>
      </c>
      <c r="R64" s="119" t="s">
        <v>1816</v>
      </c>
      <c r="S64" s="118">
        <v>44565</v>
      </c>
      <c r="T64" s="119" t="s">
        <v>1978</v>
      </c>
      <c r="U64" s="118">
        <v>44581</v>
      </c>
      <c r="V64" s="124">
        <v>0</v>
      </c>
      <c r="W64" s="123" t="s">
        <v>506</v>
      </c>
      <c r="X64" s="125">
        <v>44581</v>
      </c>
      <c r="Y64" s="125">
        <v>44582</v>
      </c>
      <c r="Z64" s="123" t="s">
        <v>2096</v>
      </c>
      <c r="AA64" s="118">
        <v>44582</v>
      </c>
      <c r="AB64" s="126" t="s">
        <v>44</v>
      </c>
      <c r="AC64" s="118">
        <v>44580</v>
      </c>
      <c r="AD64" s="126"/>
      <c r="AE64" s="127"/>
      <c r="AF64" s="119" t="s">
        <v>45</v>
      </c>
      <c r="AG64" s="129" t="s">
        <v>35</v>
      </c>
      <c r="AH64" s="129" t="s">
        <v>1846</v>
      </c>
      <c r="AI64" s="63"/>
      <c r="AJ64" s="63"/>
      <c r="AK64" s="63"/>
      <c r="AL64" s="63"/>
      <c r="AM64" s="63"/>
      <c r="AN64" s="63"/>
      <c r="AO64" s="63"/>
      <c r="AP64" s="63"/>
      <c r="AQ64" s="63"/>
      <c r="AR64" s="63"/>
      <c r="AS64" s="63"/>
    </row>
    <row r="65" spans="1:45" ht="76.5">
      <c r="A65" s="117" t="s">
        <v>2097</v>
      </c>
      <c r="B65" s="118">
        <v>44585</v>
      </c>
      <c r="C65" s="119" t="s">
        <v>2098</v>
      </c>
      <c r="D65" s="120">
        <v>1035916744</v>
      </c>
      <c r="E65" s="119" t="s">
        <v>1228</v>
      </c>
      <c r="F65" s="119"/>
      <c r="G65" s="119"/>
      <c r="H65" s="121">
        <v>37456925</v>
      </c>
      <c r="I65" s="121"/>
      <c r="J65" s="121">
        <v>3405175</v>
      </c>
      <c r="K65" s="119" t="s">
        <v>1987</v>
      </c>
      <c r="L65" s="118">
        <v>44588</v>
      </c>
      <c r="M65" s="118">
        <v>44911</v>
      </c>
      <c r="N65" s="123" t="s">
        <v>40</v>
      </c>
      <c r="O65" s="123" t="str">
        <f>IFERROR(VLOOKUP(N65,'Listas de Valores 2'!$A$1:$B$25,2,0),"")</f>
        <v>Contratación Directa</v>
      </c>
      <c r="P65" s="119" t="s">
        <v>157</v>
      </c>
      <c r="Q65" s="119" t="str">
        <f>IFERROR(VLOOKUP(P65,'Listas de Valores 2'!$K$1:$L$46,2,0),"")</f>
        <v>Dirección De Tecnología</v>
      </c>
      <c r="R65" s="119" t="s">
        <v>2099</v>
      </c>
      <c r="S65" s="118">
        <v>44574</v>
      </c>
      <c r="T65" s="119" t="s">
        <v>2100</v>
      </c>
      <c r="U65" s="118">
        <v>44586</v>
      </c>
      <c r="V65" s="124">
        <v>0</v>
      </c>
      <c r="W65" s="123"/>
      <c r="X65" s="125"/>
      <c r="Y65" s="125"/>
      <c r="Z65" s="123" t="s">
        <v>2101</v>
      </c>
      <c r="AA65" s="118">
        <v>44587</v>
      </c>
      <c r="AB65" s="126" t="s">
        <v>44</v>
      </c>
      <c r="AC65" s="118">
        <v>44580</v>
      </c>
      <c r="AD65" s="126"/>
      <c r="AE65" s="127"/>
      <c r="AF65" s="119" t="s">
        <v>45</v>
      </c>
      <c r="AG65" s="129" t="s">
        <v>35</v>
      </c>
      <c r="AH65" s="129" t="s">
        <v>1846</v>
      </c>
      <c r="AI65" s="63"/>
      <c r="AJ65" s="63"/>
      <c r="AK65" s="63"/>
      <c r="AL65" s="63"/>
      <c r="AM65" s="63"/>
      <c r="AN65" s="63"/>
      <c r="AO65" s="63"/>
      <c r="AP65" s="63"/>
      <c r="AQ65" s="63"/>
      <c r="AR65" s="63"/>
      <c r="AS65" s="63"/>
    </row>
    <row r="66" spans="1:45" ht="63.75">
      <c r="A66" s="117" t="s">
        <v>2102</v>
      </c>
      <c r="B66" s="118">
        <v>44582</v>
      </c>
      <c r="C66" s="119" t="s">
        <v>47</v>
      </c>
      <c r="D66" s="120">
        <v>1152197176</v>
      </c>
      <c r="E66" s="119" t="s">
        <v>2103</v>
      </c>
      <c r="F66" s="119"/>
      <c r="G66" s="119"/>
      <c r="H66" s="121">
        <v>59451600</v>
      </c>
      <c r="I66" s="121"/>
      <c r="J66" s="121">
        <v>5356000</v>
      </c>
      <c r="K66" s="119" t="s">
        <v>2084</v>
      </c>
      <c r="L66" s="118">
        <v>44587</v>
      </c>
      <c r="M66" s="118">
        <v>44918</v>
      </c>
      <c r="N66" s="123" t="s">
        <v>40</v>
      </c>
      <c r="O66" s="123" t="str">
        <f>IFERROR(VLOOKUP(N66,'Listas de Valores 2'!$A$1:$B$25,2,0),"")</f>
        <v>Contratación Directa</v>
      </c>
      <c r="P66" s="119" t="s">
        <v>50</v>
      </c>
      <c r="Q66" s="119" t="str">
        <f>IFERROR(VLOOKUP(P66,'Listas de Valores 2'!$K$1:$L$46,2,0),"")</f>
        <v>Dirección De Planeación</v>
      </c>
      <c r="R66" s="119" t="s">
        <v>2104</v>
      </c>
      <c r="S66" s="118">
        <v>44574</v>
      </c>
      <c r="T66" s="119" t="s">
        <v>2105</v>
      </c>
      <c r="U66" s="118">
        <v>44582</v>
      </c>
      <c r="V66" s="124">
        <v>0</v>
      </c>
      <c r="W66" s="123"/>
      <c r="X66" s="125"/>
      <c r="Y66" s="125"/>
      <c r="Z66" s="123" t="s">
        <v>2106</v>
      </c>
      <c r="AA66" s="118">
        <v>44582</v>
      </c>
      <c r="AB66" s="126" t="s">
        <v>44</v>
      </c>
      <c r="AC66" s="118">
        <v>44580</v>
      </c>
      <c r="AD66" s="126"/>
      <c r="AE66" s="127"/>
      <c r="AF66" s="119" t="s">
        <v>45</v>
      </c>
      <c r="AG66" s="129" t="s">
        <v>35</v>
      </c>
      <c r="AH66" s="129" t="s">
        <v>1846</v>
      </c>
      <c r="AI66" s="63"/>
      <c r="AJ66" s="63"/>
      <c r="AK66" s="63"/>
      <c r="AL66" s="63"/>
      <c r="AM66" s="63"/>
      <c r="AN66" s="63"/>
      <c r="AO66" s="63"/>
      <c r="AP66" s="63"/>
      <c r="AQ66" s="63"/>
      <c r="AR66" s="63"/>
      <c r="AS66" s="63"/>
    </row>
    <row r="67" spans="1:45" ht="63.75">
      <c r="A67" s="117" t="s">
        <v>2107</v>
      </c>
      <c r="B67" s="118">
        <v>44583</v>
      </c>
      <c r="C67" s="119" t="s">
        <v>2108</v>
      </c>
      <c r="D67" s="120">
        <v>1037592013</v>
      </c>
      <c r="E67" s="119" t="s">
        <v>2109</v>
      </c>
      <c r="F67" s="119"/>
      <c r="G67" s="119"/>
      <c r="H67" s="121">
        <v>27558425</v>
      </c>
      <c r="I67" s="121"/>
      <c r="J67" s="121">
        <v>5511685</v>
      </c>
      <c r="K67" s="119" t="s">
        <v>1953</v>
      </c>
      <c r="L67" s="118">
        <v>44587</v>
      </c>
      <c r="M67" s="118">
        <v>44737</v>
      </c>
      <c r="N67" s="123" t="s">
        <v>40</v>
      </c>
      <c r="O67" s="123" t="str">
        <f>IFERROR(VLOOKUP(N67,'Listas de Valores 2'!$A$1:$B$25,2,0),"")</f>
        <v>Contratación Directa</v>
      </c>
      <c r="P67" s="119" t="s">
        <v>1815</v>
      </c>
      <c r="Q67" s="119" t="str">
        <f>IFERROR(VLOOKUP(P67,'Listas de Valores 2'!$K$1:$L$46,2,0),"")</f>
        <v/>
      </c>
      <c r="R67" s="119" t="s">
        <v>1809</v>
      </c>
      <c r="S67" s="118">
        <v>44565</v>
      </c>
      <c r="T67" s="119" t="s">
        <v>2110</v>
      </c>
      <c r="U67" s="118">
        <v>44583</v>
      </c>
      <c r="V67" s="124">
        <v>0</v>
      </c>
      <c r="W67" s="123" t="s">
        <v>506</v>
      </c>
      <c r="X67" s="125">
        <v>44582</v>
      </c>
      <c r="Y67" s="125">
        <v>44585</v>
      </c>
      <c r="Z67" s="123" t="s">
        <v>2111</v>
      </c>
      <c r="AA67" s="125">
        <v>44585</v>
      </c>
      <c r="AB67" s="126" t="s">
        <v>44</v>
      </c>
      <c r="AC67" s="118">
        <v>44581</v>
      </c>
      <c r="AD67" s="126"/>
      <c r="AE67" s="127"/>
      <c r="AF67" s="119" t="s">
        <v>45</v>
      </c>
      <c r="AG67" s="129" t="s">
        <v>1870</v>
      </c>
      <c r="AH67" s="129" t="s">
        <v>1871</v>
      </c>
      <c r="AI67" s="63"/>
      <c r="AJ67" s="63"/>
      <c r="AK67" s="63"/>
      <c r="AL67" s="63"/>
      <c r="AM67" s="63"/>
      <c r="AN67" s="63"/>
      <c r="AO67" s="63"/>
      <c r="AP67" s="63"/>
      <c r="AQ67" s="63"/>
      <c r="AR67" s="63"/>
      <c r="AS67" s="63"/>
    </row>
    <row r="68" spans="1:45" ht="63.75">
      <c r="A68" s="117" t="s">
        <v>2112</v>
      </c>
      <c r="B68" s="118">
        <v>44582</v>
      </c>
      <c r="C68" s="119" t="s">
        <v>812</v>
      </c>
      <c r="D68" s="120">
        <v>98595711</v>
      </c>
      <c r="E68" s="119" t="s">
        <v>2113</v>
      </c>
      <c r="F68" s="119"/>
      <c r="G68" s="119"/>
      <c r="H68" s="121">
        <v>45392816</v>
      </c>
      <c r="I68" s="121"/>
      <c r="J68" s="121">
        <v>6484688</v>
      </c>
      <c r="K68" s="119" t="s">
        <v>2114</v>
      </c>
      <c r="L68" s="118">
        <v>44588</v>
      </c>
      <c r="M68" s="118">
        <v>44799</v>
      </c>
      <c r="N68" s="123" t="s">
        <v>40</v>
      </c>
      <c r="O68" s="123" t="str">
        <f>IFERROR(VLOOKUP(N68,'Listas de Valores 2'!$A$1:$B$25,2,0),"")</f>
        <v>Contratación Directa</v>
      </c>
      <c r="P68" s="119" t="s">
        <v>2115</v>
      </c>
      <c r="Q68" s="119" t="str">
        <f>IFERROR(VLOOKUP(P68,'Listas de Valores 2'!$K$1:$L$46,2,0),"")</f>
        <v/>
      </c>
      <c r="R68" s="119" t="s">
        <v>2116</v>
      </c>
      <c r="S68" s="118">
        <v>44578</v>
      </c>
      <c r="T68" s="119" t="s">
        <v>2117</v>
      </c>
      <c r="U68" s="118">
        <v>44582</v>
      </c>
      <c r="V68" s="124">
        <v>0</v>
      </c>
      <c r="W68" s="123" t="s">
        <v>43</v>
      </c>
      <c r="X68" s="125">
        <v>44582</v>
      </c>
      <c r="Y68" s="125">
        <v>44583</v>
      </c>
      <c r="Z68" s="123" t="s">
        <v>2118</v>
      </c>
      <c r="AA68" s="125">
        <v>44586</v>
      </c>
      <c r="AB68" s="126" t="s">
        <v>44</v>
      </c>
      <c r="AC68" s="118">
        <v>44580</v>
      </c>
      <c r="AD68" s="126"/>
      <c r="AE68" s="127"/>
      <c r="AF68" s="119" t="s">
        <v>45</v>
      </c>
      <c r="AG68" s="129" t="s">
        <v>35</v>
      </c>
      <c r="AH68" s="129" t="s">
        <v>1846</v>
      </c>
      <c r="AI68" s="63"/>
      <c r="AJ68" s="63"/>
      <c r="AK68" s="63"/>
      <c r="AL68" s="63"/>
      <c r="AM68" s="63"/>
      <c r="AN68" s="63"/>
      <c r="AO68" s="63"/>
      <c r="AP68" s="63"/>
      <c r="AQ68" s="63"/>
      <c r="AR68" s="63"/>
      <c r="AS68" s="63"/>
    </row>
    <row r="69" spans="1:45" ht="76.5">
      <c r="A69" s="117" t="s">
        <v>2119</v>
      </c>
      <c r="B69" s="118">
        <v>44582</v>
      </c>
      <c r="C69" s="119" t="s">
        <v>229</v>
      </c>
      <c r="D69" s="120">
        <v>1214734137</v>
      </c>
      <c r="E69" s="119" t="s">
        <v>2120</v>
      </c>
      <c r="F69" s="119"/>
      <c r="G69" s="119"/>
      <c r="H69" s="121">
        <v>45732000</v>
      </c>
      <c r="I69" s="121"/>
      <c r="J69" s="121">
        <v>4120000</v>
      </c>
      <c r="K69" s="119" t="s">
        <v>2121</v>
      </c>
      <c r="L69" s="118">
        <v>44585</v>
      </c>
      <c r="M69" s="118">
        <v>44918</v>
      </c>
      <c r="N69" s="123" t="s">
        <v>40</v>
      </c>
      <c r="O69" s="123" t="str">
        <f>IFERROR(VLOOKUP(N69,'Listas de Valores 2'!$A$1:$B$25,2,0),"")</f>
        <v>Contratación Directa</v>
      </c>
      <c r="P69" s="119" t="s">
        <v>50</v>
      </c>
      <c r="Q69" s="119" t="str">
        <f>IFERROR(VLOOKUP(P69,'Listas de Valores 2'!$K$1:$L$46,2,0),"")</f>
        <v>Dirección De Planeación</v>
      </c>
      <c r="R69" s="119" t="s">
        <v>2122</v>
      </c>
      <c r="S69" s="118">
        <v>44574</v>
      </c>
      <c r="T69" s="119" t="s">
        <v>2123</v>
      </c>
      <c r="U69" s="118">
        <v>44582</v>
      </c>
      <c r="V69" s="124">
        <v>0</v>
      </c>
      <c r="W69" s="123" t="s">
        <v>506</v>
      </c>
      <c r="X69" s="125">
        <v>44582</v>
      </c>
      <c r="Y69" s="125">
        <v>44585</v>
      </c>
      <c r="Z69" s="123" t="s">
        <v>2124</v>
      </c>
      <c r="AA69" s="118">
        <v>44582</v>
      </c>
      <c r="AB69" s="126" t="s">
        <v>44</v>
      </c>
      <c r="AC69" s="118">
        <v>44580</v>
      </c>
      <c r="AD69" s="126"/>
      <c r="AE69" s="127"/>
      <c r="AF69" s="119" t="s">
        <v>45</v>
      </c>
      <c r="AG69" s="129" t="s">
        <v>35</v>
      </c>
      <c r="AH69" s="129" t="s">
        <v>1882</v>
      </c>
      <c r="AI69" s="63"/>
      <c r="AJ69" s="63"/>
      <c r="AK69" s="63"/>
      <c r="AL69" s="63"/>
      <c r="AM69" s="63"/>
      <c r="AN69" s="63"/>
      <c r="AO69" s="63"/>
      <c r="AP69" s="63"/>
      <c r="AQ69" s="63"/>
      <c r="AR69" s="63"/>
      <c r="AS69" s="63"/>
    </row>
    <row r="70" spans="1:45" ht="76.5">
      <c r="A70" s="117" t="s">
        <v>2125</v>
      </c>
      <c r="B70" s="118">
        <v>44582</v>
      </c>
      <c r="C70" s="119" t="s">
        <v>768</v>
      </c>
      <c r="D70" s="120">
        <v>1020392946</v>
      </c>
      <c r="E70" s="119" t="s">
        <v>1230</v>
      </c>
      <c r="F70" s="119"/>
      <c r="G70" s="119"/>
      <c r="H70" s="121">
        <v>56100000</v>
      </c>
      <c r="I70" s="121"/>
      <c r="J70" s="121">
        <v>5100000</v>
      </c>
      <c r="K70" s="119" t="s">
        <v>2126</v>
      </c>
      <c r="L70" s="118">
        <v>44587</v>
      </c>
      <c r="M70" s="118">
        <v>44911</v>
      </c>
      <c r="N70" s="123" t="s">
        <v>40</v>
      </c>
      <c r="O70" s="123" t="str">
        <f>IFERROR(VLOOKUP(N70,'Listas de Valores 2'!$A$1:$B$25,2,0),"")</f>
        <v>Contratación Directa</v>
      </c>
      <c r="P70" s="119" t="s">
        <v>169</v>
      </c>
      <c r="Q70" s="119" t="str">
        <f>IFERROR(VLOOKUP(P70,'Listas de Valores 2'!$K$1:$L$46,2,0),"")</f>
        <v>Dirección De Tecnología</v>
      </c>
      <c r="R70" s="119" t="s">
        <v>2127</v>
      </c>
      <c r="S70" s="118">
        <v>44578</v>
      </c>
      <c r="T70" s="119" t="s">
        <v>2128</v>
      </c>
      <c r="U70" s="118">
        <v>44582</v>
      </c>
      <c r="V70" s="124">
        <v>0</v>
      </c>
      <c r="W70" s="123" t="s">
        <v>43</v>
      </c>
      <c r="X70" s="125">
        <v>44582</v>
      </c>
      <c r="Y70" s="125">
        <v>44585</v>
      </c>
      <c r="Z70" s="123" t="s">
        <v>2129</v>
      </c>
      <c r="AA70" s="118">
        <v>44582</v>
      </c>
      <c r="AB70" s="126" t="s">
        <v>44</v>
      </c>
      <c r="AC70" s="118">
        <v>44580</v>
      </c>
      <c r="AD70" s="126"/>
      <c r="AE70" s="127"/>
      <c r="AF70" s="119" t="s">
        <v>45</v>
      </c>
      <c r="AG70" s="129" t="s">
        <v>35</v>
      </c>
      <c r="AH70" s="129" t="s">
        <v>1846</v>
      </c>
      <c r="AI70" s="63"/>
      <c r="AJ70" s="63"/>
      <c r="AK70" s="63"/>
      <c r="AL70" s="63"/>
      <c r="AM70" s="63"/>
      <c r="AN70" s="63"/>
      <c r="AO70" s="63"/>
      <c r="AP70" s="63"/>
      <c r="AQ70" s="63"/>
      <c r="AR70" s="63"/>
      <c r="AS70" s="63"/>
    </row>
    <row r="71" spans="1:45" ht="76.5">
      <c r="A71" s="117" t="s">
        <v>2130</v>
      </c>
      <c r="B71" s="118">
        <v>44587</v>
      </c>
      <c r="C71" s="119" t="s">
        <v>2131</v>
      </c>
      <c r="D71" s="120">
        <v>1152463634</v>
      </c>
      <c r="E71" s="119" t="s">
        <v>2132</v>
      </c>
      <c r="F71" s="119"/>
      <c r="G71" s="119"/>
      <c r="H71" s="121">
        <v>26802720</v>
      </c>
      <c r="I71" s="121"/>
      <c r="J71" s="121">
        <v>2552640</v>
      </c>
      <c r="K71" s="119" t="s">
        <v>2133</v>
      </c>
      <c r="L71" s="118">
        <v>44593</v>
      </c>
      <c r="M71" s="118">
        <v>44910</v>
      </c>
      <c r="N71" s="123" t="s">
        <v>40</v>
      </c>
      <c r="O71" s="123" t="str">
        <f>IFERROR(VLOOKUP(N71,'Listas de Valores 2'!$A$1:$B$25,2,0),"")</f>
        <v>Contratación Directa</v>
      </c>
      <c r="P71" s="119" t="s">
        <v>149</v>
      </c>
      <c r="Q71" s="119" t="str">
        <f>IFERROR(VLOOKUP(P71,'Listas de Valores 2'!$K$1:$L$46,2,0),"")</f>
        <v>Comunicaciones</v>
      </c>
      <c r="R71" s="119" t="s">
        <v>2000</v>
      </c>
      <c r="S71" s="118">
        <v>44568</v>
      </c>
      <c r="T71" s="119" t="s">
        <v>2134</v>
      </c>
      <c r="U71" s="118">
        <v>44587</v>
      </c>
      <c r="V71" s="124">
        <v>0</v>
      </c>
      <c r="W71" s="123" t="s">
        <v>506</v>
      </c>
      <c r="X71" s="125">
        <v>44588</v>
      </c>
      <c r="Y71" s="125">
        <v>44589</v>
      </c>
      <c r="Z71" s="123" t="s">
        <v>2135</v>
      </c>
      <c r="AA71" s="125">
        <v>44588</v>
      </c>
      <c r="AB71" s="126" t="s">
        <v>44</v>
      </c>
      <c r="AC71" s="118">
        <v>44582</v>
      </c>
      <c r="AD71" s="126"/>
      <c r="AE71" s="127"/>
      <c r="AF71" s="119" t="s">
        <v>45</v>
      </c>
      <c r="AG71" s="129" t="s">
        <v>35</v>
      </c>
      <c r="AH71" s="129" t="s">
        <v>1846</v>
      </c>
      <c r="AI71" s="63"/>
      <c r="AJ71" s="63"/>
      <c r="AK71" s="63"/>
      <c r="AL71" s="63"/>
      <c r="AM71" s="63"/>
      <c r="AN71" s="63"/>
      <c r="AO71" s="63"/>
      <c r="AP71" s="63"/>
      <c r="AQ71" s="63"/>
      <c r="AR71" s="63"/>
      <c r="AS71" s="63"/>
    </row>
    <row r="72" spans="1:45" ht="76.5">
      <c r="A72" s="117" t="s">
        <v>2136</v>
      </c>
      <c r="B72" s="118">
        <v>44583</v>
      </c>
      <c r="C72" s="119" t="s">
        <v>471</v>
      </c>
      <c r="D72" s="120">
        <v>98666152</v>
      </c>
      <c r="E72" s="119" t="s">
        <v>1230</v>
      </c>
      <c r="F72" s="119"/>
      <c r="G72" s="119"/>
      <c r="H72" s="121">
        <v>56100000</v>
      </c>
      <c r="I72" s="121"/>
      <c r="J72" s="121">
        <v>5100000</v>
      </c>
      <c r="K72" s="119" t="s">
        <v>2029</v>
      </c>
      <c r="L72" s="118">
        <v>44587</v>
      </c>
      <c r="M72" s="118">
        <v>44911</v>
      </c>
      <c r="N72" s="123" t="s">
        <v>40</v>
      </c>
      <c r="O72" s="123" t="str">
        <f>IFERROR(VLOOKUP(N72,'Listas de Valores 2'!$A$1:$B$25,2,0),"")</f>
        <v>Contratación Directa</v>
      </c>
      <c r="P72" s="119" t="s">
        <v>169</v>
      </c>
      <c r="Q72" s="119" t="str">
        <f>IFERROR(VLOOKUP(P72,'Listas de Valores 2'!$K$1:$L$46,2,0),"")</f>
        <v>Dirección De Tecnología</v>
      </c>
      <c r="R72" s="119" t="s">
        <v>2137</v>
      </c>
      <c r="S72" s="118">
        <v>44578</v>
      </c>
      <c r="T72" s="119" t="s">
        <v>2138</v>
      </c>
      <c r="U72" s="118">
        <v>44583</v>
      </c>
      <c r="V72" s="124">
        <v>0</v>
      </c>
      <c r="W72" s="123" t="s">
        <v>506</v>
      </c>
      <c r="X72" s="125">
        <v>44585</v>
      </c>
      <c r="Y72" s="125">
        <v>44586</v>
      </c>
      <c r="Z72" s="123" t="s">
        <v>2139</v>
      </c>
      <c r="AA72" s="125">
        <v>44585</v>
      </c>
      <c r="AB72" s="126" t="s">
        <v>44</v>
      </c>
      <c r="AC72" s="118">
        <v>44581</v>
      </c>
      <c r="AD72" s="126"/>
      <c r="AE72" s="127"/>
      <c r="AF72" s="119" t="s">
        <v>45</v>
      </c>
      <c r="AG72" s="129" t="s">
        <v>35</v>
      </c>
      <c r="AH72" s="129" t="s">
        <v>1882</v>
      </c>
      <c r="AI72" s="63"/>
      <c r="AJ72" s="63"/>
      <c r="AK72" s="63"/>
      <c r="AL72" s="63"/>
      <c r="AM72" s="63"/>
      <c r="AN72" s="63"/>
      <c r="AO72" s="63"/>
      <c r="AP72" s="63"/>
      <c r="AQ72" s="63"/>
      <c r="AR72" s="63"/>
      <c r="AS72" s="63"/>
    </row>
    <row r="73" spans="1:45" ht="76.5">
      <c r="A73" s="117" t="s">
        <v>2140</v>
      </c>
      <c r="B73" s="118">
        <v>44582</v>
      </c>
      <c r="C73" s="119" t="s">
        <v>2141</v>
      </c>
      <c r="D73" s="120">
        <v>1214716016</v>
      </c>
      <c r="E73" s="119" t="s">
        <v>2142</v>
      </c>
      <c r="F73" s="119"/>
      <c r="G73" s="119"/>
      <c r="H73" s="121">
        <v>57872694</v>
      </c>
      <c r="I73" s="121"/>
      <c r="J73" s="121">
        <v>5261154</v>
      </c>
      <c r="K73" s="119" t="s">
        <v>2143</v>
      </c>
      <c r="L73" s="118">
        <v>44587</v>
      </c>
      <c r="M73" s="118">
        <v>44912</v>
      </c>
      <c r="N73" s="123" t="s">
        <v>40</v>
      </c>
      <c r="O73" s="123" t="str">
        <f>IFERROR(VLOOKUP(N73,'Listas de Valores 2'!$A$1:$B$25,2,0),"")</f>
        <v>Contratación Directa</v>
      </c>
      <c r="P73" s="119" t="s">
        <v>1815</v>
      </c>
      <c r="Q73" s="119" t="str">
        <f>IFERROR(VLOOKUP(P73,'Listas de Valores 2'!$K$1:$L$46,2,0),"")</f>
        <v/>
      </c>
      <c r="R73" s="119" t="s">
        <v>1804</v>
      </c>
      <c r="S73" s="118">
        <v>44565</v>
      </c>
      <c r="T73" s="119" t="s">
        <v>2144</v>
      </c>
      <c r="U73" s="118">
        <v>44582</v>
      </c>
      <c r="V73" s="124">
        <v>0</v>
      </c>
      <c r="W73" s="123" t="s">
        <v>506</v>
      </c>
      <c r="X73" s="125">
        <v>44582</v>
      </c>
      <c r="Y73" s="125">
        <v>44585</v>
      </c>
      <c r="Z73" s="123" t="s">
        <v>2145</v>
      </c>
      <c r="AA73" s="125">
        <v>44585</v>
      </c>
      <c r="AB73" s="126" t="s">
        <v>44</v>
      </c>
      <c r="AC73" s="118">
        <v>44580</v>
      </c>
      <c r="AD73" s="126"/>
      <c r="AE73" s="127"/>
      <c r="AF73" s="119" t="s">
        <v>45</v>
      </c>
      <c r="AG73" s="129" t="s">
        <v>1870</v>
      </c>
      <c r="AH73" s="129" t="s">
        <v>1871</v>
      </c>
      <c r="AI73" s="63"/>
      <c r="AJ73" s="63"/>
      <c r="AK73" s="63"/>
      <c r="AL73" s="63"/>
      <c r="AM73" s="63"/>
      <c r="AN73" s="63"/>
      <c r="AO73" s="63"/>
      <c r="AP73" s="63"/>
      <c r="AQ73" s="63"/>
      <c r="AR73" s="63"/>
      <c r="AS73" s="63"/>
    </row>
    <row r="74" spans="1:45">
      <c r="A74" s="117" t="s">
        <v>2146</v>
      </c>
      <c r="B74" s="118"/>
      <c r="C74" s="138" t="s">
        <v>440</v>
      </c>
      <c r="D74" s="32"/>
      <c r="E74" s="32"/>
      <c r="F74" s="32"/>
      <c r="G74" s="32"/>
      <c r="H74" s="121"/>
      <c r="I74" s="121"/>
      <c r="J74" s="121"/>
      <c r="K74" s="119"/>
      <c r="L74" s="118"/>
      <c r="M74" s="118"/>
      <c r="N74" s="123"/>
      <c r="O74" s="123" t="str">
        <f>IFERROR(VLOOKUP(N74,'Listas de Valores 2'!$A$1:$B$25,2,0),"")</f>
        <v/>
      </c>
      <c r="P74" s="119"/>
      <c r="Q74" s="119" t="str">
        <f>IFERROR(VLOOKUP(P74,'Listas de Valores 2'!$K$1:$L$46,2,0),"")</f>
        <v/>
      </c>
      <c r="R74" s="119"/>
      <c r="S74" s="118"/>
      <c r="T74" s="119"/>
      <c r="U74" s="118"/>
      <c r="V74" s="124">
        <v>0</v>
      </c>
      <c r="W74" s="123"/>
      <c r="X74" s="125"/>
      <c r="Y74" s="125"/>
      <c r="Z74" s="123"/>
      <c r="AA74" s="118"/>
      <c r="AB74" s="126"/>
      <c r="AC74" s="118"/>
      <c r="AD74" s="126"/>
      <c r="AE74" s="127"/>
      <c r="AF74" s="119" t="s">
        <v>45</v>
      </c>
      <c r="AG74" s="129" t="s">
        <v>35</v>
      </c>
      <c r="AH74" s="129" t="s">
        <v>1846</v>
      </c>
      <c r="AI74" s="63"/>
      <c r="AJ74" s="63"/>
      <c r="AK74" s="63"/>
      <c r="AL74" s="63"/>
      <c r="AM74" s="63"/>
      <c r="AN74" s="63"/>
      <c r="AO74" s="63"/>
      <c r="AP74" s="63"/>
      <c r="AQ74" s="63"/>
      <c r="AR74" s="63"/>
      <c r="AS74" s="63"/>
    </row>
    <row r="75" spans="1:45" ht="76.5">
      <c r="A75" s="117" t="s">
        <v>2147</v>
      </c>
      <c r="B75" s="118">
        <v>44582</v>
      </c>
      <c r="C75" s="119" t="s">
        <v>166</v>
      </c>
      <c r="D75" s="120">
        <v>1033646278</v>
      </c>
      <c r="E75" s="119" t="s">
        <v>1125</v>
      </c>
      <c r="F75" s="119"/>
      <c r="G75" s="119"/>
      <c r="H75" s="121">
        <v>37456925</v>
      </c>
      <c r="I75" s="121"/>
      <c r="J75" s="121">
        <v>3405175</v>
      </c>
      <c r="K75" s="119" t="s">
        <v>2148</v>
      </c>
      <c r="L75" s="118">
        <v>44586</v>
      </c>
      <c r="M75" s="118">
        <v>44911</v>
      </c>
      <c r="N75" s="123" t="s">
        <v>40</v>
      </c>
      <c r="O75" s="123" t="str">
        <f>IFERROR(VLOOKUP(N75,'Listas de Valores 2'!$A$1:$B$25,2,0),"")</f>
        <v>Contratación Directa</v>
      </c>
      <c r="P75" s="119" t="s">
        <v>169</v>
      </c>
      <c r="Q75" s="119" t="str">
        <f>IFERROR(VLOOKUP(P75,'Listas de Valores 2'!$K$1:$L$46,2,0),"")</f>
        <v>Dirección De Tecnología</v>
      </c>
      <c r="R75" s="119" t="s">
        <v>2149</v>
      </c>
      <c r="S75" s="118">
        <v>44578</v>
      </c>
      <c r="T75" s="119" t="s">
        <v>2150</v>
      </c>
      <c r="U75" s="118">
        <v>44582</v>
      </c>
      <c r="V75" s="124">
        <v>0</v>
      </c>
      <c r="W75" s="123" t="s">
        <v>79</v>
      </c>
      <c r="X75" s="125">
        <v>44583</v>
      </c>
      <c r="Y75" s="125">
        <v>44585</v>
      </c>
      <c r="Z75" s="123" t="s">
        <v>2151</v>
      </c>
      <c r="AA75" s="125">
        <v>44585</v>
      </c>
      <c r="AB75" s="126" t="s">
        <v>44</v>
      </c>
      <c r="AC75" s="118">
        <v>44581</v>
      </c>
      <c r="AD75" s="126"/>
      <c r="AE75" s="127"/>
      <c r="AF75" s="119" t="s">
        <v>45</v>
      </c>
      <c r="AG75" s="129" t="s">
        <v>35</v>
      </c>
      <c r="AH75" s="129" t="s">
        <v>1882</v>
      </c>
      <c r="AI75" s="63"/>
      <c r="AJ75" s="63"/>
      <c r="AK75" s="63"/>
      <c r="AL75" s="63"/>
      <c r="AM75" s="63"/>
      <c r="AN75" s="63"/>
      <c r="AO75" s="63"/>
      <c r="AP75" s="63"/>
      <c r="AQ75" s="63"/>
      <c r="AR75" s="63"/>
      <c r="AS75" s="63"/>
    </row>
    <row r="76" spans="1:45" ht="76.5">
      <c r="A76" s="117" t="s">
        <v>2152</v>
      </c>
      <c r="B76" s="118">
        <v>44582</v>
      </c>
      <c r="C76" s="119" t="s">
        <v>2153</v>
      </c>
      <c r="D76" s="120">
        <v>1032437402</v>
      </c>
      <c r="E76" s="119" t="s">
        <v>2154</v>
      </c>
      <c r="F76" s="119"/>
      <c r="G76" s="119"/>
      <c r="H76" s="121">
        <v>59950000</v>
      </c>
      <c r="I76" s="121"/>
      <c r="J76" s="121">
        <v>5500000</v>
      </c>
      <c r="K76" s="119" t="s">
        <v>2155</v>
      </c>
      <c r="L76" s="118">
        <v>44586</v>
      </c>
      <c r="M76" s="118">
        <v>44911</v>
      </c>
      <c r="N76" s="123" t="s">
        <v>40</v>
      </c>
      <c r="O76" s="123" t="str">
        <f>IFERROR(VLOOKUP(N76,'Listas de Valores 2'!$A$1:$B$25,2,0),"")</f>
        <v>Contratación Directa</v>
      </c>
      <c r="P76" s="119" t="s">
        <v>314</v>
      </c>
      <c r="Q76" s="119" t="str">
        <f>IFERROR(VLOOKUP(P76,'Listas de Valores 2'!$K$1:$L$46,2,0),"")</f>
        <v>Vicerrectoría Administrativa Y Financiera</v>
      </c>
      <c r="R76" s="119" t="s">
        <v>2156</v>
      </c>
      <c r="S76" s="118">
        <v>44578</v>
      </c>
      <c r="T76" s="119" t="s">
        <v>2157</v>
      </c>
      <c r="U76" s="118">
        <v>44582</v>
      </c>
      <c r="V76" s="124">
        <v>0</v>
      </c>
      <c r="W76" s="123" t="s">
        <v>79</v>
      </c>
      <c r="X76" s="125">
        <v>44585</v>
      </c>
      <c r="Y76" s="125">
        <v>44586</v>
      </c>
      <c r="Z76" s="123" t="s">
        <v>2158</v>
      </c>
      <c r="AA76" s="118">
        <v>44585</v>
      </c>
      <c r="AB76" s="126" t="s">
        <v>44</v>
      </c>
      <c r="AC76" s="118">
        <v>44582</v>
      </c>
      <c r="AD76" s="126"/>
      <c r="AE76" s="127"/>
      <c r="AF76" s="119" t="s">
        <v>45</v>
      </c>
      <c r="AG76" s="129" t="s">
        <v>35</v>
      </c>
      <c r="AH76" s="129" t="s">
        <v>1846</v>
      </c>
      <c r="AI76" s="63"/>
      <c r="AJ76" s="63"/>
      <c r="AK76" s="63"/>
      <c r="AL76" s="63"/>
      <c r="AM76" s="63"/>
      <c r="AN76" s="63"/>
      <c r="AO76" s="63"/>
      <c r="AP76" s="63"/>
      <c r="AQ76" s="63"/>
      <c r="AR76" s="63"/>
      <c r="AS76" s="63"/>
    </row>
    <row r="77" spans="1:45" ht="76.5">
      <c r="A77" s="117" t="s">
        <v>2159</v>
      </c>
      <c r="B77" s="118">
        <v>44586</v>
      </c>
      <c r="C77" s="119" t="s">
        <v>799</v>
      </c>
      <c r="D77" s="120">
        <v>8026502</v>
      </c>
      <c r="E77" s="119" t="s">
        <v>1125</v>
      </c>
      <c r="F77" s="119"/>
      <c r="G77" s="119"/>
      <c r="H77" s="121">
        <v>28079040</v>
      </c>
      <c r="I77" s="121"/>
      <c r="J77" s="121">
        <v>2552640</v>
      </c>
      <c r="K77" s="119" t="s">
        <v>1981</v>
      </c>
      <c r="L77" s="118">
        <v>44588</v>
      </c>
      <c r="M77" s="118">
        <v>44911</v>
      </c>
      <c r="N77" s="123" t="s">
        <v>40</v>
      </c>
      <c r="O77" s="123" t="str">
        <f>IFERROR(VLOOKUP(N77,'Listas de Valores 2'!$A$1:$B$25,2,0),"")</f>
        <v>Contratación Directa</v>
      </c>
      <c r="P77" s="119" t="s">
        <v>169</v>
      </c>
      <c r="Q77" s="119" t="str">
        <f>IFERROR(VLOOKUP(P77,'Listas de Valores 2'!$K$1:$L$46,2,0),"")</f>
        <v>Dirección De Tecnología</v>
      </c>
      <c r="R77" s="119" t="s">
        <v>2160</v>
      </c>
      <c r="S77" s="118">
        <v>44578</v>
      </c>
      <c r="T77" s="119"/>
      <c r="U77" s="118"/>
      <c r="V77" s="124">
        <v>0</v>
      </c>
      <c r="W77" s="123" t="s">
        <v>43</v>
      </c>
      <c r="X77" s="125">
        <v>44586</v>
      </c>
      <c r="Y77" s="125">
        <v>44587</v>
      </c>
      <c r="Z77" s="123" t="s">
        <v>2161</v>
      </c>
      <c r="AA77" s="118">
        <v>44586</v>
      </c>
      <c r="AB77" s="126" t="s">
        <v>44</v>
      </c>
      <c r="AC77" s="118">
        <v>44581</v>
      </c>
      <c r="AD77" s="126"/>
      <c r="AE77" s="127"/>
      <c r="AF77" s="119" t="s">
        <v>45</v>
      </c>
      <c r="AG77" s="129" t="s">
        <v>1870</v>
      </c>
      <c r="AH77" s="129" t="s">
        <v>1871</v>
      </c>
      <c r="AI77" s="63"/>
      <c r="AJ77" s="63"/>
      <c r="AK77" s="63"/>
      <c r="AL77" s="63"/>
      <c r="AM77" s="63"/>
      <c r="AN77" s="63"/>
      <c r="AO77" s="63"/>
      <c r="AP77" s="63"/>
      <c r="AQ77" s="63"/>
      <c r="AR77" s="63"/>
      <c r="AS77" s="63"/>
    </row>
    <row r="78" spans="1:45" ht="76.5">
      <c r="A78" s="117" t="s">
        <v>2162</v>
      </c>
      <c r="B78" s="118">
        <v>44582</v>
      </c>
      <c r="C78" s="119" t="s">
        <v>466</v>
      </c>
      <c r="D78" s="120">
        <v>1128280659</v>
      </c>
      <c r="E78" s="119" t="s">
        <v>1230</v>
      </c>
      <c r="F78" s="119"/>
      <c r="G78" s="119"/>
      <c r="H78" s="121">
        <v>56100000</v>
      </c>
      <c r="I78" s="121"/>
      <c r="J78" s="121">
        <v>5100000</v>
      </c>
      <c r="K78" s="119" t="s">
        <v>2029</v>
      </c>
      <c r="L78" s="118">
        <v>44588</v>
      </c>
      <c r="M78" s="118">
        <v>44911</v>
      </c>
      <c r="N78" s="123" t="s">
        <v>40</v>
      </c>
      <c r="O78" s="123" t="str">
        <f>IFERROR(VLOOKUP(N78,'Listas de Valores 2'!$A$1:$B$25,2,0),"")</f>
        <v>Contratación Directa</v>
      </c>
      <c r="P78" s="119" t="s">
        <v>169</v>
      </c>
      <c r="Q78" s="119" t="str">
        <f>IFERROR(VLOOKUP(P78,'Listas de Valores 2'!$K$1:$L$46,2,0),"")</f>
        <v>Dirección De Tecnología</v>
      </c>
      <c r="R78" s="119" t="s">
        <v>2163</v>
      </c>
      <c r="S78" s="118">
        <v>44578</v>
      </c>
      <c r="T78" s="119"/>
      <c r="U78" s="118"/>
      <c r="V78" s="124">
        <v>0</v>
      </c>
      <c r="W78" s="123" t="s">
        <v>506</v>
      </c>
      <c r="X78" s="125">
        <v>44582</v>
      </c>
      <c r="Y78" s="125">
        <v>44585</v>
      </c>
      <c r="Z78" s="123" t="s">
        <v>2164</v>
      </c>
      <c r="AA78" s="118">
        <v>44582</v>
      </c>
      <c r="AB78" s="126" t="s">
        <v>44</v>
      </c>
      <c r="AC78" s="118">
        <v>44580</v>
      </c>
      <c r="AD78" s="126"/>
      <c r="AE78" s="127"/>
      <c r="AF78" s="119" t="s">
        <v>45</v>
      </c>
      <c r="AG78" s="129" t="s">
        <v>35</v>
      </c>
      <c r="AH78" s="129" t="s">
        <v>1882</v>
      </c>
      <c r="AI78" s="63"/>
      <c r="AJ78" s="63"/>
      <c r="AK78" s="63"/>
      <c r="AL78" s="63"/>
      <c r="AM78" s="63"/>
      <c r="AN78" s="63"/>
      <c r="AO78" s="63"/>
      <c r="AP78" s="63"/>
      <c r="AQ78" s="63"/>
      <c r="AR78" s="63"/>
      <c r="AS78" s="63"/>
    </row>
    <row r="79" spans="1:45" ht="76.5">
      <c r="A79" s="117" t="s">
        <v>2165</v>
      </c>
      <c r="B79" s="118">
        <v>44582</v>
      </c>
      <c r="C79" s="119" t="s">
        <v>649</v>
      </c>
      <c r="D79" s="120">
        <v>42840301</v>
      </c>
      <c r="E79" s="119" t="s">
        <v>2166</v>
      </c>
      <c r="F79" s="119"/>
      <c r="G79" s="119"/>
      <c r="H79" s="121">
        <v>18614957</v>
      </c>
      <c r="I79" s="121"/>
      <c r="J79" s="121">
        <v>3405175</v>
      </c>
      <c r="K79" s="119" t="s">
        <v>2167</v>
      </c>
      <c r="L79" s="118">
        <v>44587</v>
      </c>
      <c r="M79" s="118">
        <v>44742</v>
      </c>
      <c r="N79" s="123" t="s">
        <v>40</v>
      </c>
      <c r="O79" s="123" t="str">
        <f>IFERROR(VLOOKUP(N79,'Listas de Valores 2'!$A$1:$B$25,2,0),"")</f>
        <v>Contratación Directa</v>
      </c>
      <c r="P79" s="119" t="s">
        <v>104</v>
      </c>
      <c r="Q79" s="119" t="str">
        <f>IFERROR(VLOOKUP(P79,'Listas de Valores 2'!$K$1:$L$46,2,0),"")</f>
        <v/>
      </c>
      <c r="R79" s="119" t="s">
        <v>2168</v>
      </c>
      <c r="S79" s="118">
        <v>44572</v>
      </c>
      <c r="T79" s="119"/>
      <c r="U79" s="118"/>
      <c r="V79" s="124">
        <v>0</v>
      </c>
      <c r="W79" s="123" t="s">
        <v>43</v>
      </c>
      <c r="X79" s="125">
        <v>44583</v>
      </c>
      <c r="Y79" s="125">
        <v>44585</v>
      </c>
      <c r="Z79" s="123" t="s">
        <v>2169</v>
      </c>
      <c r="AA79" s="118">
        <v>44585</v>
      </c>
      <c r="AB79" s="126" t="s">
        <v>44</v>
      </c>
      <c r="AC79" s="118">
        <v>44581</v>
      </c>
      <c r="AD79" s="126"/>
      <c r="AE79" s="127"/>
      <c r="AF79" s="119" t="s">
        <v>45</v>
      </c>
      <c r="AG79" s="129" t="s">
        <v>35</v>
      </c>
      <c r="AH79" s="129" t="s">
        <v>1882</v>
      </c>
      <c r="AI79" s="63"/>
      <c r="AJ79" s="63"/>
      <c r="AK79" s="63"/>
      <c r="AL79" s="63"/>
      <c r="AM79" s="63"/>
      <c r="AN79" s="63"/>
      <c r="AO79" s="63"/>
      <c r="AP79" s="63"/>
      <c r="AQ79" s="63"/>
      <c r="AR79" s="63"/>
      <c r="AS79" s="63"/>
    </row>
    <row r="80" spans="1:45" ht="76.5">
      <c r="A80" s="117" t="s">
        <v>2170</v>
      </c>
      <c r="B80" s="118">
        <v>44582</v>
      </c>
      <c r="C80" s="119" t="s">
        <v>346</v>
      </c>
      <c r="D80" s="120">
        <v>1037661139</v>
      </c>
      <c r="E80" s="119" t="s">
        <v>2171</v>
      </c>
      <c r="F80" s="119"/>
      <c r="G80" s="119"/>
      <c r="H80" s="121">
        <v>44862637</v>
      </c>
      <c r="I80" s="121"/>
      <c r="J80" s="121">
        <v>4041679</v>
      </c>
      <c r="K80" s="119" t="s">
        <v>2172</v>
      </c>
      <c r="L80" s="118">
        <v>44585</v>
      </c>
      <c r="M80" s="118">
        <v>44918</v>
      </c>
      <c r="N80" s="123" t="s">
        <v>40</v>
      </c>
      <c r="O80" s="123" t="str">
        <f>IFERROR(VLOOKUP(N80,'Listas de Valores 2'!$A$1:$B$25,2,0),"")</f>
        <v>Contratación Directa</v>
      </c>
      <c r="P80" s="119" t="s">
        <v>50</v>
      </c>
      <c r="Q80" s="119" t="str">
        <f>IFERROR(VLOOKUP(P80,'Listas de Valores 2'!$K$1:$L$46,2,0),"")</f>
        <v>Dirección De Planeación</v>
      </c>
      <c r="R80" s="119" t="s">
        <v>2173</v>
      </c>
      <c r="S80" s="118">
        <v>44574</v>
      </c>
      <c r="T80" s="119"/>
      <c r="U80" s="118"/>
      <c r="V80" s="124">
        <v>0</v>
      </c>
      <c r="W80" s="123"/>
      <c r="X80" s="125"/>
      <c r="Y80" s="125"/>
      <c r="Z80" s="123" t="s">
        <v>2174</v>
      </c>
      <c r="AA80" s="118">
        <v>44583</v>
      </c>
      <c r="AB80" s="126" t="s">
        <v>44</v>
      </c>
      <c r="AC80" s="118">
        <v>44581</v>
      </c>
      <c r="AD80" s="126"/>
      <c r="AE80" s="127"/>
      <c r="AF80" s="119" t="s">
        <v>45</v>
      </c>
      <c r="AG80" s="129" t="s">
        <v>1823</v>
      </c>
      <c r="AH80" s="129" t="s">
        <v>1824</v>
      </c>
      <c r="AI80" s="63"/>
      <c r="AJ80" s="63"/>
      <c r="AK80" s="63"/>
      <c r="AL80" s="63"/>
      <c r="AM80" s="63"/>
      <c r="AN80" s="63"/>
      <c r="AO80" s="63"/>
      <c r="AP80" s="63"/>
      <c r="AQ80" s="63"/>
      <c r="AR80" s="63"/>
      <c r="AS80" s="63"/>
    </row>
    <row r="81" spans="1:45" ht="76.5">
      <c r="A81" s="117" t="s">
        <v>2175</v>
      </c>
      <c r="B81" s="118">
        <v>44583</v>
      </c>
      <c r="C81" s="119" t="s">
        <v>2176</v>
      </c>
      <c r="D81" s="120">
        <v>43902729</v>
      </c>
      <c r="E81" s="119" t="s">
        <v>2177</v>
      </c>
      <c r="F81" s="119"/>
      <c r="G81" s="119"/>
      <c r="H81" s="121">
        <v>45392816</v>
      </c>
      <c r="I81" s="121"/>
      <c r="J81" s="121">
        <v>6484688</v>
      </c>
      <c r="K81" s="119" t="s">
        <v>2178</v>
      </c>
      <c r="L81" s="118">
        <v>44587</v>
      </c>
      <c r="M81" s="118">
        <v>44798</v>
      </c>
      <c r="N81" s="123" t="s">
        <v>40</v>
      </c>
      <c r="O81" s="123" t="str">
        <f>IFERROR(VLOOKUP(N81,'Listas de Valores 2'!$A$1:$B$25,2,0),"")</f>
        <v>Contratación Directa</v>
      </c>
      <c r="P81" s="119" t="s">
        <v>2115</v>
      </c>
      <c r="Q81" s="119" t="str">
        <f>IFERROR(VLOOKUP(P81,'Listas de Valores 2'!$K$1:$L$46,2,0),"")</f>
        <v/>
      </c>
      <c r="R81" s="119" t="s">
        <v>2179</v>
      </c>
      <c r="S81" s="118">
        <v>44578</v>
      </c>
      <c r="T81" s="119"/>
      <c r="U81" s="118"/>
      <c r="V81" s="124">
        <v>0</v>
      </c>
      <c r="W81" s="123" t="s">
        <v>43</v>
      </c>
      <c r="X81" s="125">
        <v>44585</v>
      </c>
      <c r="Y81" s="125">
        <v>44586</v>
      </c>
      <c r="Z81" s="123" t="s">
        <v>2180</v>
      </c>
      <c r="AA81" s="118">
        <v>44585</v>
      </c>
      <c r="AB81" s="126" t="s">
        <v>44</v>
      </c>
      <c r="AC81" s="118">
        <v>44581</v>
      </c>
      <c r="AD81" s="126"/>
      <c r="AE81" s="127"/>
      <c r="AF81" s="119" t="s">
        <v>45</v>
      </c>
      <c r="AG81" s="129" t="s">
        <v>1823</v>
      </c>
      <c r="AH81" s="129" t="s">
        <v>1824</v>
      </c>
      <c r="AI81" s="63"/>
      <c r="AJ81" s="63"/>
      <c r="AK81" s="63"/>
      <c r="AL81" s="63"/>
      <c r="AM81" s="63"/>
      <c r="AN81" s="63"/>
      <c r="AO81" s="63"/>
      <c r="AP81" s="63"/>
      <c r="AQ81" s="63"/>
      <c r="AR81" s="63"/>
      <c r="AS81" s="63"/>
    </row>
    <row r="82" spans="1:45" ht="89.25">
      <c r="A82" s="117" t="s">
        <v>2181</v>
      </c>
      <c r="B82" s="118">
        <v>44585</v>
      </c>
      <c r="C82" s="119" t="s">
        <v>2182</v>
      </c>
      <c r="D82" s="120">
        <v>1020443699</v>
      </c>
      <c r="E82" s="119" t="s">
        <v>2183</v>
      </c>
      <c r="F82" s="119"/>
      <c r="G82" s="119"/>
      <c r="H82" s="121">
        <v>36833333</v>
      </c>
      <c r="I82" s="121"/>
      <c r="J82" s="121">
        <v>3400000</v>
      </c>
      <c r="K82" s="119" t="s">
        <v>2184</v>
      </c>
      <c r="L82" s="118">
        <v>44588</v>
      </c>
      <c r="M82" s="118">
        <v>44911</v>
      </c>
      <c r="N82" s="123" t="s">
        <v>40</v>
      </c>
      <c r="O82" s="123" t="str">
        <f>IFERROR(VLOOKUP(N82,'Listas de Valores 2'!$A$1:$B$25,2,0),"")</f>
        <v>Contratación Directa</v>
      </c>
      <c r="P82" s="119" t="s">
        <v>314</v>
      </c>
      <c r="Q82" s="119" t="str">
        <f>IFERROR(VLOOKUP(P82,'Listas de Valores 2'!$K$1:$L$46,2,0),"")</f>
        <v>Vicerrectoría Administrativa Y Financiera</v>
      </c>
      <c r="R82" s="119" t="s">
        <v>2185</v>
      </c>
      <c r="S82" s="118">
        <v>44578</v>
      </c>
      <c r="T82" s="119"/>
      <c r="U82" s="118"/>
      <c r="V82" s="124">
        <v>0</v>
      </c>
      <c r="W82" s="123" t="s">
        <v>79</v>
      </c>
      <c r="X82" s="125">
        <v>44587</v>
      </c>
      <c r="Y82" s="125">
        <v>44588</v>
      </c>
      <c r="Z82" s="123" t="s">
        <v>2186</v>
      </c>
      <c r="AA82" s="118">
        <v>44586</v>
      </c>
      <c r="AB82" s="126" t="s">
        <v>44</v>
      </c>
      <c r="AC82" s="118">
        <v>44583</v>
      </c>
      <c r="AD82" s="126"/>
      <c r="AE82" s="127"/>
      <c r="AF82" s="119" t="s">
        <v>45</v>
      </c>
      <c r="AG82" s="129" t="s">
        <v>1823</v>
      </c>
      <c r="AH82" s="129" t="s">
        <v>1824</v>
      </c>
      <c r="AI82" s="63"/>
      <c r="AJ82" s="63"/>
      <c r="AK82" s="63"/>
      <c r="AL82" s="63"/>
      <c r="AM82" s="63"/>
      <c r="AN82" s="63"/>
      <c r="AO82" s="63"/>
      <c r="AP82" s="63"/>
      <c r="AQ82" s="63"/>
      <c r="AR82" s="63"/>
      <c r="AS82" s="63"/>
    </row>
    <row r="83" spans="1:45" ht="89.25">
      <c r="A83" s="117" t="s">
        <v>2187</v>
      </c>
      <c r="B83" s="118">
        <v>44585</v>
      </c>
      <c r="C83" s="119" t="s">
        <v>2188</v>
      </c>
      <c r="D83" s="120">
        <v>70731476</v>
      </c>
      <c r="E83" s="119" t="s">
        <v>2189</v>
      </c>
      <c r="F83" s="119"/>
      <c r="G83" s="119"/>
      <c r="H83" s="121">
        <v>23800000</v>
      </c>
      <c r="I83" s="121"/>
      <c r="J83" s="121">
        <v>4250000</v>
      </c>
      <c r="K83" s="119" t="s">
        <v>2190</v>
      </c>
      <c r="L83" s="125">
        <v>44594</v>
      </c>
      <c r="M83" s="125">
        <v>44742</v>
      </c>
      <c r="N83" s="123" t="s">
        <v>40</v>
      </c>
      <c r="O83" s="123" t="str">
        <f>IFERROR(VLOOKUP(N83,'Listas de Valores 2'!$A$1:$B$25,2,0),"")</f>
        <v>Contratación Directa</v>
      </c>
      <c r="P83" s="119" t="s">
        <v>104</v>
      </c>
      <c r="Q83" s="119" t="str">
        <f>IFERROR(VLOOKUP(P83,'Listas de Valores 2'!$K$1:$L$46,2,0),"")</f>
        <v/>
      </c>
      <c r="R83" s="119" t="s">
        <v>1768</v>
      </c>
      <c r="S83" s="118">
        <v>44572</v>
      </c>
      <c r="T83" s="119"/>
      <c r="U83" s="118"/>
      <c r="V83" s="124">
        <v>0</v>
      </c>
      <c r="W83" s="123" t="s">
        <v>79</v>
      </c>
      <c r="X83" s="125">
        <v>44587</v>
      </c>
      <c r="Y83" s="125">
        <v>44588</v>
      </c>
      <c r="Z83" s="123" t="s">
        <v>2191</v>
      </c>
      <c r="AA83" s="125">
        <v>44588</v>
      </c>
      <c r="AB83" s="126" t="s">
        <v>44</v>
      </c>
      <c r="AC83" s="118">
        <v>44583</v>
      </c>
      <c r="AD83" s="126"/>
      <c r="AE83" s="127"/>
      <c r="AF83" s="119" t="s">
        <v>45</v>
      </c>
      <c r="AG83" s="129" t="s">
        <v>1823</v>
      </c>
      <c r="AH83" s="129" t="s">
        <v>1824</v>
      </c>
      <c r="AI83" s="63"/>
      <c r="AJ83" s="63"/>
      <c r="AK83" s="63"/>
      <c r="AL83" s="63"/>
      <c r="AM83" s="63"/>
      <c r="AN83" s="63"/>
      <c r="AO83" s="63"/>
      <c r="AP83" s="63"/>
      <c r="AQ83" s="63"/>
      <c r="AR83" s="63"/>
      <c r="AS83" s="63"/>
    </row>
    <row r="84" spans="1:45" ht="76.5">
      <c r="A84" s="117" t="s">
        <v>2192</v>
      </c>
      <c r="B84" s="118">
        <v>44583</v>
      </c>
      <c r="C84" s="119" t="s">
        <v>2193</v>
      </c>
      <c r="D84" s="120">
        <v>1037659001</v>
      </c>
      <c r="E84" s="119" t="s">
        <v>2194</v>
      </c>
      <c r="F84" s="119"/>
      <c r="G84" s="119"/>
      <c r="H84" s="121">
        <v>19666535</v>
      </c>
      <c r="I84" s="121"/>
      <c r="J84" s="121">
        <v>2809505</v>
      </c>
      <c r="K84" s="119" t="s">
        <v>2195</v>
      </c>
      <c r="L84" s="125">
        <v>44588</v>
      </c>
      <c r="M84" s="125">
        <v>44799</v>
      </c>
      <c r="N84" s="123" t="s">
        <v>40</v>
      </c>
      <c r="O84" s="123" t="str">
        <f>IFERROR(VLOOKUP(N84,'Listas de Valores 2'!$A$1:$B$25,2,0),"")</f>
        <v>Contratación Directa</v>
      </c>
      <c r="P84" s="119" t="s">
        <v>1829</v>
      </c>
      <c r="Q84" s="119" t="str">
        <f>IFERROR(VLOOKUP(P84,'Listas de Valores 2'!$K$1:$L$46,2,0),"")</f>
        <v/>
      </c>
      <c r="R84" s="119" t="s">
        <v>2196</v>
      </c>
      <c r="S84" s="118">
        <v>44578</v>
      </c>
      <c r="T84" s="119"/>
      <c r="U84" s="118"/>
      <c r="V84" s="124">
        <v>0</v>
      </c>
      <c r="W84" s="123" t="s">
        <v>79</v>
      </c>
      <c r="X84" s="125">
        <v>44586</v>
      </c>
      <c r="Y84" s="125">
        <v>44587</v>
      </c>
      <c r="Z84" s="123" t="s">
        <v>2197</v>
      </c>
      <c r="AA84" s="125">
        <v>44587</v>
      </c>
      <c r="AB84" s="126" t="s">
        <v>44</v>
      </c>
      <c r="AC84" s="118">
        <v>44582</v>
      </c>
      <c r="AD84" s="126"/>
      <c r="AE84" s="127"/>
      <c r="AF84" s="119" t="s">
        <v>45</v>
      </c>
      <c r="AG84" s="129" t="s">
        <v>35</v>
      </c>
      <c r="AH84" s="129" t="s">
        <v>1846</v>
      </c>
      <c r="AI84" s="63"/>
      <c r="AJ84" s="63"/>
      <c r="AK84" s="63"/>
      <c r="AL84" s="63"/>
      <c r="AM84" s="63"/>
      <c r="AN84" s="63"/>
      <c r="AO84" s="63"/>
      <c r="AP84" s="63"/>
      <c r="AQ84" s="63"/>
      <c r="AR84" s="63"/>
      <c r="AS84" s="63"/>
    </row>
    <row r="85" spans="1:45" ht="76.5">
      <c r="A85" s="117" t="s">
        <v>2198</v>
      </c>
      <c r="B85" s="118">
        <v>44587</v>
      </c>
      <c r="C85" s="119" t="s">
        <v>2199</v>
      </c>
      <c r="D85" s="120">
        <v>8160965</v>
      </c>
      <c r="E85" s="119" t="s">
        <v>2200</v>
      </c>
      <c r="F85" s="119"/>
      <c r="G85" s="119"/>
      <c r="H85" s="121">
        <v>13035890</v>
      </c>
      <c r="I85" s="121"/>
      <c r="J85" s="121">
        <v>1862270</v>
      </c>
      <c r="K85" s="119" t="s">
        <v>2195</v>
      </c>
      <c r="L85" s="125">
        <v>44589</v>
      </c>
      <c r="M85" s="125">
        <v>44800</v>
      </c>
      <c r="N85" s="123" t="s">
        <v>40</v>
      </c>
      <c r="O85" s="123" t="str">
        <f>IFERROR(VLOOKUP(N85,'Listas de Valores 2'!$A$1:$B$25,2,0),"")</f>
        <v>Contratación Directa</v>
      </c>
      <c r="P85" s="119" t="s">
        <v>652</v>
      </c>
      <c r="Q85" s="119" t="str">
        <f>IFERROR(VLOOKUP(P85,'Listas de Valores 2'!$K$1:$L$46,2,0),"")</f>
        <v>Vicerrectoría Académica</v>
      </c>
      <c r="R85" s="119" t="s">
        <v>2201</v>
      </c>
      <c r="S85" s="118">
        <v>44578</v>
      </c>
      <c r="T85" s="119"/>
      <c r="U85" s="118"/>
      <c r="V85" s="124">
        <v>0</v>
      </c>
      <c r="W85" s="123" t="s">
        <v>43</v>
      </c>
      <c r="X85" s="125">
        <v>44588</v>
      </c>
      <c r="Y85" s="125">
        <v>44589</v>
      </c>
      <c r="Z85" s="123" t="s">
        <v>2202</v>
      </c>
      <c r="AA85" s="118">
        <v>44587</v>
      </c>
      <c r="AB85" s="126" t="s">
        <v>44</v>
      </c>
      <c r="AC85" s="118">
        <v>44583</v>
      </c>
      <c r="AD85" s="126"/>
      <c r="AE85" s="127"/>
      <c r="AF85" s="119" t="s">
        <v>45</v>
      </c>
      <c r="AG85" s="129" t="s">
        <v>35</v>
      </c>
      <c r="AH85" s="129" t="s">
        <v>1846</v>
      </c>
      <c r="AI85" s="63"/>
      <c r="AJ85" s="63"/>
      <c r="AK85" s="63"/>
      <c r="AL85" s="63"/>
      <c r="AM85" s="63"/>
      <c r="AN85" s="63"/>
      <c r="AO85" s="63"/>
      <c r="AP85" s="63"/>
      <c r="AQ85" s="63"/>
      <c r="AR85" s="63"/>
      <c r="AS85" s="63"/>
    </row>
    <row r="86" spans="1:45" ht="63.75">
      <c r="A86" s="117" t="s">
        <v>2203</v>
      </c>
      <c r="B86" s="118">
        <v>44585</v>
      </c>
      <c r="C86" s="119" t="s">
        <v>2204</v>
      </c>
      <c r="D86" s="120">
        <v>1039460380</v>
      </c>
      <c r="E86" s="119" t="s">
        <v>2205</v>
      </c>
      <c r="F86" s="119"/>
      <c r="G86" s="119"/>
      <c r="H86" s="121">
        <v>19666535</v>
      </c>
      <c r="I86" s="121"/>
      <c r="J86" s="121">
        <v>2809505</v>
      </c>
      <c r="K86" s="119" t="s">
        <v>2206</v>
      </c>
      <c r="L86" s="118">
        <v>44587</v>
      </c>
      <c r="M86" s="118">
        <v>44798</v>
      </c>
      <c r="N86" s="123" t="s">
        <v>40</v>
      </c>
      <c r="O86" s="123" t="str">
        <f>IFERROR(VLOOKUP(N86,'Listas de Valores 2'!$A$1:$B$25,2,0),"")</f>
        <v>Contratación Directa</v>
      </c>
      <c r="P86" s="119" t="s">
        <v>99</v>
      </c>
      <c r="Q86" s="119" t="str">
        <f>IFERROR(VLOOKUP(P86,'Listas de Valores 2'!$K$1:$L$46,2,0),"")</f>
        <v>Vicerrectoría Académica</v>
      </c>
      <c r="R86" s="119" t="s">
        <v>2207</v>
      </c>
      <c r="S86" s="118">
        <v>44578</v>
      </c>
      <c r="T86" s="119"/>
      <c r="U86" s="118"/>
      <c r="V86" s="124">
        <v>0</v>
      </c>
      <c r="W86" s="123" t="s">
        <v>43</v>
      </c>
      <c r="X86" s="125">
        <v>44586</v>
      </c>
      <c r="Y86" s="125">
        <v>44587</v>
      </c>
      <c r="Z86" s="123" t="s">
        <v>2208</v>
      </c>
      <c r="AA86" s="118">
        <v>44586</v>
      </c>
      <c r="AB86" s="126" t="s">
        <v>44</v>
      </c>
      <c r="AC86" s="118">
        <v>44583</v>
      </c>
      <c r="AD86" s="126"/>
      <c r="AE86" s="127"/>
      <c r="AF86" s="119" t="s">
        <v>45</v>
      </c>
      <c r="AG86" s="129" t="s">
        <v>1823</v>
      </c>
      <c r="AH86" s="129" t="s">
        <v>1824</v>
      </c>
      <c r="AI86" s="63"/>
      <c r="AJ86" s="63"/>
      <c r="AK86" s="63"/>
      <c r="AL86" s="63"/>
      <c r="AM86" s="63"/>
      <c r="AN86" s="63"/>
      <c r="AO86" s="63"/>
      <c r="AP86" s="63"/>
      <c r="AQ86" s="63"/>
      <c r="AR86" s="63"/>
      <c r="AS86" s="63"/>
    </row>
    <row r="87" spans="1:45" ht="89.25">
      <c r="A87" s="117" t="s">
        <v>2209</v>
      </c>
      <c r="B87" s="118">
        <v>44586</v>
      </c>
      <c r="C87" s="119" t="s">
        <v>2210</v>
      </c>
      <c r="D87" s="120">
        <v>1035226014</v>
      </c>
      <c r="E87" s="119" t="s">
        <v>2211</v>
      </c>
      <c r="F87" s="119"/>
      <c r="G87" s="119"/>
      <c r="H87" s="121">
        <v>38199798</v>
      </c>
      <c r="I87" s="121"/>
      <c r="J87" s="121">
        <v>5457114</v>
      </c>
      <c r="K87" s="119" t="s">
        <v>2206</v>
      </c>
      <c r="L87" s="118">
        <v>44588</v>
      </c>
      <c r="M87" s="118">
        <v>44799</v>
      </c>
      <c r="N87" s="123" t="s">
        <v>40</v>
      </c>
      <c r="O87" s="123" t="str">
        <f>IFERROR(VLOOKUP(N87,'Listas de Valores 2'!$A$1:$B$25,2,0),"")</f>
        <v>Contratación Directa</v>
      </c>
      <c r="P87" s="119" t="s">
        <v>652</v>
      </c>
      <c r="Q87" s="119" t="str">
        <f>IFERROR(VLOOKUP(P87,'Listas de Valores 2'!$K$1:$L$46,2,0),"")</f>
        <v>Vicerrectoría Académica</v>
      </c>
      <c r="R87" s="119" t="s">
        <v>2212</v>
      </c>
      <c r="S87" s="118">
        <v>44578</v>
      </c>
      <c r="T87" s="119"/>
      <c r="U87" s="118"/>
      <c r="V87" s="124">
        <v>0</v>
      </c>
      <c r="W87" s="123" t="s">
        <v>506</v>
      </c>
      <c r="X87" s="125">
        <v>44587</v>
      </c>
      <c r="Y87" s="125">
        <v>44588</v>
      </c>
      <c r="Z87" s="123" t="s">
        <v>2213</v>
      </c>
      <c r="AA87" s="118">
        <v>44586</v>
      </c>
      <c r="AB87" s="126" t="s">
        <v>44</v>
      </c>
      <c r="AC87" s="118">
        <v>44583</v>
      </c>
      <c r="AD87" s="126"/>
      <c r="AE87" s="127"/>
      <c r="AF87" s="119" t="s">
        <v>45</v>
      </c>
      <c r="AG87" s="129" t="s">
        <v>1823</v>
      </c>
      <c r="AH87" s="129" t="s">
        <v>1824</v>
      </c>
      <c r="AI87" s="63"/>
      <c r="AJ87" s="63"/>
      <c r="AK87" s="63"/>
      <c r="AL87" s="63"/>
      <c r="AM87" s="63"/>
      <c r="AN87" s="63"/>
      <c r="AO87" s="63"/>
      <c r="AP87" s="63"/>
      <c r="AQ87" s="63"/>
      <c r="AR87" s="63"/>
      <c r="AS87" s="63"/>
    </row>
    <row r="88" spans="1:45" ht="89.25">
      <c r="A88" s="117" t="s">
        <v>2214</v>
      </c>
      <c r="B88" s="118">
        <v>44585</v>
      </c>
      <c r="C88" s="119" t="s">
        <v>556</v>
      </c>
      <c r="D88" s="120">
        <v>43902373</v>
      </c>
      <c r="E88" s="119" t="s">
        <v>2215</v>
      </c>
      <c r="F88" s="119"/>
      <c r="G88" s="119"/>
      <c r="H88" s="121">
        <v>62130000</v>
      </c>
      <c r="I88" s="121"/>
      <c r="J88" s="121">
        <v>5700000</v>
      </c>
      <c r="K88" s="119" t="s">
        <v>2216</v>
      </c>
      <c r="L88" s="118">
        <v>44588</v>
      </c>
      <c r="M88" s="118">
        <v>44911</v>
      </c>
      <c r="N88" s="123" t="s">
        <v>40</v>
      </c>
      <c r="O88" s="123" t="str">
        <f>IFERROR(VLOOKUP(N88,'Listas de Valores 2'!$A$1:$B$25,2,0),"")</f>
        <v>Contratación Directa</v>
      </c>
      <c r="P88" s="119" t="s">
        <v>314</v>
      </c>
      <c r="Q88" s="119" t="str">
        <f>IFERROR(VLOOKUP(P88,'Listas de Valores 2'!$K$1:$L$46,2,0),"")</f>
        <v>Vicerrectoría Administrativa Y Financiera</v>
      </c>
      <c r="R88" s="119" t="s">
        <v>2217</v>
      </c>
      <c r="S88" s="118">
        <v>44578</v>
      </c>
      <c r="T88" s="119"/>
      <c r="U88" s="118"/>
      <c r="V88" s="124">
        <v>0</v>
      </c>
      <c r="W88" s="123" t="s">
        <v>43</v>
      </c>
      <c r="X88" s="125">
        <v>44587</v>
      </c>
      <c r="Y88" s="125">
        <v>44588</v>
      </c>
      <c r="Z88" s="123" t="s">
        <v>2218</v>
      </c>
      <c r="AA88" s="125">
        <v>44587</v>
      </c>
      <c r="AB88" s="126" t="s">
        <v>44</v>
      </c>
      <c r="AC88" s="118">
        <v>44582</v>
      </c>
      <c r="AD88" s="126"/>
      <c r="AE88" s="127"/>
      <c r="AF88" s="119" t="s">
        <v>45</v>
      </c>
      <c r="AG88" s="129" t="s">
        <v>35</v>
      </c>
      <c r="AH88" s="129" t="s">
        <v>1846</v>
      </c>
      <c r="AI88" s="63"/>
      <c r="AJ88" s="63"/>
      <c r="AK88" s="63"/>
      <c r="AL88" s="63"/>
      <c r="AM88" s="63"/>
      <c r="AN88" s="63"/>
      <c r="AO88" s="63"/>
      <c r="AP88" s="63"/>
      <c r="AQ88" s="63"/>
      <c r="AR88" s="63"/>
      <c r="AS88" s="63"/>
    </row>
    <row r="89" spans="1:45" ht="76.5">
      <c r="A89" s="117" t="s">
        <v>2219</v>
      </c>
      <c r="B89" s="118">
        <v>44584</v>
      </c>
      <c r="C89" s="119" t="s">
        <v>371</v>
      </c>
      <c r="D89" s="139" t="s">
        <v>2220</v>
      </c>
      <c r="E89" s="119" t="s">
        <v>2221</v>
      </c>
      <c r="F89" s="119"/>
      <c r="G89" s="119"/>
      <c r="H89" s="121">
        <v>13940000</v>
      </c>
      <c r="I89" s="121"/>
      <c r="J89" s="121">
        <v>2550000</v>
      </c>
      <c r="K89" s="119" t="s">
        <v>2222</v>
      </c>
      <c r="L89" s="118">
        <v>44588</v>
      </c>
      <c r="M89" s="118">
        <v>44752</v>
      </c>
      <c r="N89" s="123" t="s">
        <v>40</v>
      </c>
      <c r="O89" s="123" t="str">
        <f>IFERROR(VLOOKUP(N89,'Listas de Valores 2'!$A$1:$B$25,2,0),"")</f>
        <v>Contratación Directa</v>
      </c>
      <c r="P89" s="119" t="s">
        <v>314</v>
      </c>
      <c r="Q89" s="119" t="str">
        <f>IFERROR(VLOOKUP(P89,'Listas de Valores 2'!$K$1:$L$46,2,0),"")</f>
        <v>Vicerrectoría Administrativa Y Financiera</v>
      </c>
      <c r="R89" s="119" t="s">
        <v>2223</v>
      </c>
      <c r="S89" s="118">
        <v>44578</v>
      </c>
      <c r="T89" s="119"/>
      <c r="U89" s="118"/>
      <c r="V89" s="124">
        <v>0</v>
      </c>
      <c r="W89" s="123" t="s">
        <v>43</v>
      </c>
      <c r="X89" s="125">
        <v>44585</v>
      </c>
      <c r="Y89" s="125">
        <v>44586</v>
      </c>
      <c r="Z89" s="123" t="s">
        <v>2224</v>
      </c>
      <c r="AA89" s="125">
        <v>44585</v>
      </c>
      <c r="AB89" s="126" t="s">
        <v>44</v>
      </c>
      <c r="AC89" s="118">
        <v>44582</v>
      </c>
      <c r="AD89" s="126"/>
      <c r="AE89" s="127"/>
      <c r="AF89" s="119" t="s">
        <v>45</v>
      </c>
      <c r="AG89" s="129" t="s">
        <v>1870</v>
      </c>
      <c r="AH89" s="129" t="s">
        <v>1871</v>
      </c>
      <c r="AI89" s="63"/>
      <c r="AJ89" s="63"/>
      <c r="AK89" s="63"/>
      <c r="AL89" s="63"/>
      <c r="AM89" s="63"/>
      <c r="AN89" s="63"/>
      <c r="AO89" s="63"/>
      <c r="AP89" s="63"/>
      <c r="AQ89" s="63"/>
      <c r="AR89" s="63"/>
      <c r="AS89" s="63"/>
    </row>
    <row r="90" spans="1:45" ht="76.5">
      <c r="A90" s="117" t="s">
        <v>2225</v>
      </c>
      <c r="B90" s="118">
        <v>44583</v>
      </c>
      <c r="C90" s="119" t="s">
        <v>189</v>
      </c>
      <c r="D90" s="139" t="s">
        <v>2226</v>
      </c>
      <c r="E90" s="119" t="s">
        <v>1230</v>
      </c>
      <c r="F90" s="119"/>
      <c r="G90" s="119"/>
      <c r="H90" s="121">
        <v>60133333</v>
      </c>
      <c r="I90" s="121"/>
      <c r="J90" s="121">
        <v>5500000</v>
      </c>
      <c r="K90" s="119" t="s">
        <v>2227</v>
      </c>
      <c r="L90" s="118">
        <v>44586</v>
      </c>
      <c r="M90" s="118">
        <v>44911</v>
      </c>
      <c r="N90" s="123" t="s">
        <v>40</v>
      </c>
      <c r="O90" s="123" t="str">
        <f>IFERROR(VLOOKUP(N90,'Listas de Valores 2'!$A$1:$B$25,2,0),"")</f>
        <v>Contratación Directa</v>
      </c>
      <c r="P90" s="119" t="s">
        <v>169</v>
      </c>
      <c r="Q90" s="119" t="str">
        <f>IFERROR(VLOOKUP(P90,'Listas de Valores 2'!$K$1:$L$46,2,0),"")</f>
        <v>Dirección De Tecnología</v>
      </c>
      <c r="R90" s="119" t="s">
        <v>2228</v>
      </c>
      <c r="S90" s="118">
        <v>44578</v>
      </c>
      <c r="T90" s="119"/>
      <c r="U90" s="118"/>
      <c r="V90" s="124">
        <v>0</v>
      </c>
      <c r="W90" s="123" t="s">
        <v>79</v>
      </c>
      <c r="X90" s="125">
        <v>44583</v>
      </c>
      <c r="Y90" s="125">
        <v>44585</v>
      </c>
      <c r="Z90" s="123" t="s">
        <v>2229</v>
      </c>
      <c r="AA90" s="125">
        <v>44585</v>
      </c>
      <c r="AB90" s="126" t="s">
        <v>44</v>
      </c>
      <c r="AC90" s="118">
        <v>44582</v>
      </c>
      <c r="AD90" s="126"/>
      <c r="AE90" s="127"/>
      <c r="AF90" s="119" t="s">
        <v>45</v>
      </c>
      <c r="AG90" s="129" t="s">
        <v>1870</v>
      </c>
      <c r="AH90" s="129" t="s">
        <v>1871</v>
      </c>
      <c r="AI90" s="63"/>
      <c r="AJ90" s="63"/>
      <c r="AK90" s="63"/>
      <c r="AL90" s="63"/>
      <c r="AM90" s="63"/>
      <c r="AN90" s="63"/>
      <c r="AO90" s="63"/>
      <c r="AP90" s="63"/>
      <c r="AQ90" s="63"/>
      <c r="AR90" s="63"/>
      <c r="AS90" s="63"/>
    </row>
    <row r="91" spans="1:45" ht="76.5">
      <c r="A91" s="117" t="s">
        <v>2230</v>
      </c>
      <c r="B91" s="127">
        <v>44585</v>
      </c>
      <c r="C91" s="119" t="s">
        <v>367</v>
      </c>
      <c r="D91" s="120">
        <v>1063140262</v>
      </c>
      <c r="E91" s="119" t="s">
        <v>2231</v>
      </c>
      <c r="F91" s="119"/>
      <c r="G91" s="119"/>
      <c r="H91" s="121">
        <v>38199798</v>
      </c>
      <c r="I91" s="121"/>
      <c r="J91" s="121">
        <v>5457114</v>
      </c>
      <c r="K91" s="119" t="s">
        <v>2232</v>
      </c>
      <c r="L91" s="118">
        <v>44587</v>
      </c>
      <c r="M91" s="118">
        <v>44798</v>
      </c>
      <c r="N91" s="123" t="s">
        <v>40</v>
      </c>
      <c r="O91" s="123" t="str">
        <f>IFERROR(VLOOKUP(N91,'Listas de Valores 2'!$A$1:$B$25,2,0),"")</f>
        <v>Contratación Directa</v>
      </c>
      <c r="P91" s="119" t="s">
        <v>99</v>
      </c>
      <c r="Q91" s="119" t="str">
        <f>IFERROR(VLOOKUP(P91,'Listas de Valores 2'!$K$1:$L$46,2,0),"")</f>
        <v>Vicerrectoría Académica</v>
      </c>
      <c r="R91" s="119" t="s">
        <v>2233</v>
      </c>
      <c r="S91" s="118">
        <v>44578</v>
      </c>
      <c r="T91" s="119"/>
      <c r="U91" s="118"/>
      <c r="V91" s="124">
        <v>0</v>
      </c>
      <c r="W91" s="123" t="s">
        <v>506</v>
      </c>
      <c r="X91" s="125">
        <v>44586</v>
      </c>
      <c r="Y91" s="125">
        <v>44587</v>
      </c>
      <c r="Z91" s="123" t="s">
        <v>2234</v>
      </c>
      <c r="AA91" s="125">
        <v>44585</v>
      </c>
      <c r="AB91" s="126" t="s">
        <v>44</v>
      </c>
      <c r="AC91" s="118">
        <v>44583</v>
      </c>
      <c r="AD91" s="126"/>
      <c r="AE91" s="127"/>
      <c r="AF91" s="119" t="s">
        <v>45</v>
      </c>
      <c r="AG91" s="129" t="s">
        <v>35</v>
      </c>
      <c r="AH91" s="129" t="s">
        <v>1882</v>
      </c>
      <c r="AI91" s="63"/>
      <c r="AJ91" s="63"/>
      <c r="AK91" s="63"/>
      <c r="AL91" s="63"/>
      <c r="AM91" s="63"/>
      <c r="AN91" s="63"/>
      <c r="AO91" s="63"/>
      <c r="AP91" s="63"/>
      <c r="AQ91" s="63"/>
      <c r="AR91" s="63"/>
      <c r="AS91" s="63"/>
    </row>
    <row r="92" spans="1:45" ht="89.25">
      <c r="A92" s="117" t="s">
        <v>2235</v>
      </c>
      <c r="B92" s="127">
        <v>44588</v>
      </c>
      <c r="C92" s="119" t="s">
        <v>2236</v>
      </c>
      <c r="D92" s="120">
        <v>21428418</v>
      </c>
      <c r="E92" s="119" t="s">
        <v>2237</v>
      </c>
      <c r="F92" s="119"/>
      <c r="G92" s="119"/>
      <c r="H92" s="121">
        <v>37060000</v>
      </c>
      <c r="I92" s="121"/>
      <c r="J92" s="121">
        <v>3400000</v>
      </c>
      <c r="K92" s="119" t="s">
        <v>2238</v>
      </c>
      <c r="L92" s="118">
        <v>44589</v>
      </c>
      <c r="M92" s="118">
        <v>44911</v>
      </c>
      <c r="N92" s="123" t="s">
        <v>40</v>
      </c>
      <c r="O92" s="123" t="str">
        <f>IFERROR(VLOOKUP(N92,'Listas de Valores 2'!$A$1:$B$25,2,0),"")</f>
        <v>Contratación Directa</v>
      </c>
      <c r="P92" s="119" t="s">
        <v>314</v>
      </c>
      <c r="Q92" s="119" t="str">
        <f>IFERROR(VLOOKUP(P92,'Listas de Valores 2'!$K$1:$L$46,2,0),"")</f>
        <v>Vicerrectoría Administrativa Y Financiera</v>
      </c>
      <c r="R92" s="119" t="s">
        <v>2239</v>
      </c>
      <c r="S92" s="118">
        <v>44578</v>
      </c>
      <c r="T92" s="119"/>
      <c r="U92" s="118"/>
      <c r="V92" s="124">
        <v>0</v>
      </c>
      <c r="W92" s="123" t="s">
        <v>79</v>
      </c>
      <c r="X92" s="125">
        <v>44588</v>
      </c>
      <c r="Y92" s="125">
        <v>44589</v>
      </c>
      <c r="Z92" s="123" t="s">
        <v>2240</v>
      </c>
      <c r="AA92" s="127">
        <v>44588</v>
      </c>
      <c r="AB92" s="126" t="s">
        <v>44</v>
      </c>
      <c r="AC92" s="118">
        <v>44583</v>
      </c>
      <c r="AD92" s="126"/>
      <c r="AE92" s="127"/>
      <c r="AF92" s="119" t="s">
        <v>45</v>
      </c>
      <c r="AG92" s="129" t="s">
        <v>1823</v>
      </c>
      <c r="AH92" s="129" t="s">
        <v>1824</v>
      </c>
      <c r="AI92" s="63"/>
      <c r="AJ92" s="63"/>
      <c r="AK92" s="63"/>
      <c r="AL92" s="63"/>
      <c r="AM92" s="63"/>
      <c r="AN92" s="63"/>
      <c r="AO92" s="63"/>
      <c r="AP92" s="63"/>
      <c r="AQ92" s="63"/>
      <c r="AR92" s="63"/>
      <c r="AS92" s="63"/>
    </row>
    <row r="93" spans="1:45" ht="76.5">
      <c r="A93" s="117" t="s">
        <v>2241</v>
      </c>
      <c r="B93" s="127">
        <v>44586</v>
      </c>
      <c r="C93" s="119" t="s">
        <v>2242</v>
      </c>
      <c r="D93" s="120">
        <v>1065845641</v>
      </c>
      <c r="E93" s="119" t="s">
        <v>2243</v>
      </c>
      <c r="F93" s="119"/>
      <c r="G93" s="119"/>
      <c r="H93" s="121">
        <v>28011634</v>
      </c>
      <c r="I93" s="121"/>
      <c r="J93" s="121">
        <v>4001662</v>
      </c>
      <c r="K93" s="119" t="s">
        <v>2244</v>
      </c>
      <c r="L93" s="118">
        <v>44588</v>
      </c>
      <c r="M93" s="118">
        <v>44799</v>
      </c>
      <c r="N93" s="123" t="s">
        <v>40</v>
      </c>
      <c r="O93" s="123" t="str">
        <f>IFERROR(VLOOKUP(N93,'Listas de Valores 2'!$A$1:$B$25,2,0),"")</f>
        <v>Contratación Directa</v>
      </c>
      <c r="P93" s="119" t="s">
        <v>652</v>
      </c>
      <c r="Q93" s="119" t="str">
        <f>IFERROR(VLOOKUP(P93,'Listas de Valores 2'!$K$1:$L$46,2,0),"")</f>
        <v>Vicerrectoría Académica</v>
      </c>
      <c r="R93" s="119" t="s">
        <v>2245</v>
      </c>
      <c r="S93" s="118">
        <v>44578</v>
      </c>
      <c r="T93" s="119"/>
      <c r="U93" s="118"/>
      <c r="V93" s="124">
        <v>0</v>
      </c>
      <c r="W93" s="123" t="s">
        <v>43</v>
      </c>
      <c r="X93" s="125">
        <v>44587</v>
      </c>
      <c r="Y93" s="125">
        <v>44588</v>
      </c>
      <c r="Z93" s="123" t="s">
        <v>2246</v>
      </c>
      <c r="AA93" s="125">
        <v>44587</v>
      </c>
      <c r="AB93" s="126" t="s">
        <v>44</v>
      </c>
      <c r="AC93" s="127">
        <v>44585</v>
      </c>
      <c r="AD93" s="126"/>
      <c r="AE93" s="127"/>
      <c r="AF93" s="119" t="s">
        <v>45</v>
      </c>
      <c r="AG93" s="129" t="s">
        <v>35</v>
      </c>
      <c r="AH93" s="129" t="s">
        <v>1882</v>
      </c>
      <c r="AI93" s="63"/>
      <c r="AJ93" s="63"/>
      <c r="AK93" s="63"/>
      <c r="AL93" s="63"/>
      <c r="AM93" s="63"/>
      <c r="AN93" s="63"/>
      <c r="AO93" s="63"/>
      <c r="AP93" s="63"/>
      <c r="AQ93" s="63"/>
      <c r="AR93" s="63"/>
      <c r="AS93" s="63"/>
    </row>
    <row r="94" spans="1:45" ht="76.5">
      <c r="A94" s="117" t="s">
        <v>2247</v>
      </c>
      <c r="B94" s="127">
        <v>44583</v>
      </c>
      <c r="C94" s="119" t="s">
        <v>2248</v>
      </c>
      <c r="D94" s="120">
        <v>98714751</v>
      </c>
      <c r="E94" s="119" t="s">
        <v>2249</v>
      </c>
      <c r="F94" s="119"/>
      <c r="G94" s="119"/>
      <c r="H94" s="121">
        <v>23600220</v>
      </c>
      <c r="I94" s="121"/>
      <c r="J94" s="121">
        <v>3371460</v>
      </c>
      <c r="K94" s="119" t="s">
        <v>2244</v>
      </c>
      <c r="L94" s="127">
        <v>44587</v>
      </c>
      <c r="M94" s="127">
        <v>44798</v>
      </c>
      <c r="N94" s="123" t="s">
        <v>40</v>
      </c>
      <c r="O94" s="123" t="str">
        <f>IFERROR(VLOOKUP(N94,'Listas de Valores 2'!$A$1:$B$25,2,0),"")</f>
        <v>Contratación Directa</v>
      </c>
      <c r="P94" s="119" t="s">
        <v>652</v>
      </c>
      <c r="Q94" s="119" t="str">
        <f>IFERROR(VLOOKUP(P94,'Listas de Valores 2'!$K$1:$L$46,2,0),"")</f>
        <v>Vicerrectoría Académica</v>
      </c>
      <c r="R94" s="119" t="s">
        <v>2250</v>
      </c>
      <c r="S94" s="118">
        <v>44578</v>
      </c>
      <c r="T94" s="119"/>
      <c r="U94" s="118"/>
      <c r="V94" s="124">
        <v>0</v>
      </c>
      <c r="W94" s="123" t="s">
        <v>79</v>
      </c>
      <c r="X94" s="125">
        <v>44585</v>
      </c>
      <c r="Y94" s="125">
        <v>44586</v>
      </c>
      <c r="Z94" s="123" t="s">
        <v>2251</v>
      </c>
      <c r="AA94" s="127">
        <v>44587</v>
      </c>
      <c r="AB94" s="126" t="s">
        <v>44</v>
      </c>
      <c r="AC94" s="118">
        <v>44582</v>
      </c>
      <c r="AD94" s="126"/>
      <c r="AE94" s="127"/>
      <c r="AF94" s="119" t="s">
        <v>45</v>
      </c>
      <c r="AG94" s="129" t="s">
        <v>35</v>
      </c>
      <c r="AH94" s="129" t="s">
        <v>1882</v>
      </c>
      <c r="AI94" s="63"/>
      <c r="AJ94" s="63"/>
      <c r="AK94" s="63"/>
      <c r="AL94" s="63"/>
      <c r="AM94" s="63"/>
      <c r="AN94" s="63"/>
      <c r="AO94" s="63"/>
      <c r="AP94" s="63"/>
      <c r="AQ94" s="63"/>
      <c r="AR94" s="63"/>
      <c r="AS94" s="63"/>
    </row>
    <row r="95" spans="1:45" ht="76.5">
      <c r="A95" s="117" t="s">
        <v>2252</v>
      </c>
      <c r="B95" s="127">
        <v>44583</v>
      </c>
      <c r="C95" s="119" t="s">
        <v>2253</v>
      </c>
      <c r="D95" s="120">
        <v>1037620017</v>
      </c>
      <c r="E95" s="119" t="s">
        <v>1230</v>
      </c>
      <c r="F95" s="119"/>
      <c r="G95" s="119"/>
      <c r="H95" s="121">
        <v>56100000</v>
      </c>
      <c r="I95" s="121"/>
      <c r="J95" s="121">
        <v>5100000</v>
      </c>
      <c r="K95" s="119" t="s">
        <v>2254</v>
      </c>
      <c r="L95" s="118">
        <v>44588</v>
      </c>
      <c r="M95" s="118">
        <v>44911</v>
      </c>
      <c r="N95" s="123" t="s">
        <v>40</v>
      </c>
      <c r="O95" s="123" t="str">
        <f>IFERROR(VLOOKUP(N95,'Listas de Valores 2'!$A$1:$B$25,2,0),"")</f>
        <v>Contratación Directa</v>
      </c>
      <c r="P95" s="119" t="s">
        <v>169</v>
      </c>
      <c r="Q95" s="119" t="str">
        <f>IFERROR(VLOOKUP(P95,'Listas de Valores 2'!$K$1:$L$46,2,0),"")</f>
        <v>Dirección De Tecnología</v>
      </c>
      <c r="R95" s="119" t="s">
        <v>2255</v>
      </c>
      <c r="S95" s="118">
        <v>44578</v>
      </c>
      <c r="T95" s="119"/>
      <c r="U95" s="118"/>
      <c r="V95" s="124">
        <v>0</v>
      </c>
      <c r="W95" s="123" t="s">
        <v>43</v>
      </c>
      <c r="X95" s="125">
        <v>44587</v>
      </c>
      <c r="Y95" s="125">
        <v>44588</v>
      </c>
      <c r="Z95" s="123" t="s">
        <v>2256</v>
      </c>
      <c r="AA95" s="125">
        <v>44588</v>
      </c>
      <c r="AB95" s="126" t="s">
        <v>44</v>
      </c>
      <c r="AC95" s="118">
        <v>44582</v>
      </c>
      <c r="AD95" s="126"/>
      <c r="AE95" s="127"/>
      <c r="AF95" s="119" t="s">
        <v>45</v>
      </c>
      <c r="AG95" s="129" t="s">
        <v>35</v>
      </c>
      <c r="AH95" s="129" t="s">
        <v>1846</v>
      </c>
      <c r="AI95" s="63"/>
      <c r="AJ95" s="63"/>
      <c r="AK95" s="63"/>
      <c r="AL95" s="63"/>
      <c r="AM95" s="63"/>
      <c r="AN95" s="63"/>
      <c r="AO95" s="63"/>
      <c r="AP95" s="63"/>
      <c r="AQ95" s="63"/>
      <c r="AR95" s="63"/>
      <c r="AS95" s="63"/>
    </row>
    <row r="96" spans="1:45" ht="76.5">
      <c r="A96" s="117" t="s">
        <v>2257</v>
      </c>
      <c r="B96" s="118">
        <v>44583</v>
      </c>
      <c r="C96" s="119" t="s">
        <v>484</v>
      </c>
      <c r="D96" s="120">
        <v>42694179</v>
      </c>
      <c r="E96" s="119" t="s">
        <v>2258</v>
      </c>
      <c r="F96" s="119"/>
      <c r="G96" s="119"/>
      <c r="H96" s="121">
        <v>14742966</v>
      </c>
      <c r="I96" s="121"/>
      <c r="J96" s="121">
        <v>2106138</v>
      </c>
      <c r="K96" s="119" t="s">
        <v>2259</v>
      </c>
      <c r="L96" s="118">
        <v>44588</v>
      </c>
      <c r="M96" s="118">
        <v>44799</v>
      </c>
      <c r="N96" s="123" t="s">
        <v>40</v>
      </c>
      <c r="O96" s="123" t="str">
        <f>IFERROR(VLOOKUP(N96,'Listas de Valores 2'!$A$1:$B$25,2,0),"")</f>
        <v>Contratación Directa</v>
      </c>
      <c r="P96" s="119" t="s">
        <v>1829</v>
      </c>
      <c r="Q96" s="119" t="str">
        <f>IFERROR(VLOOKUP(P96,'Listas de Valores 2'!$K$1:$L$46,2,0),"")</f>
        <v/>
      </c>
      <c r="R96" s="119" t="s">
        <v>2260</v>
      </c>
      <c r="S96" s="118">
        <v>44573</v>
      </c>
      <c r="T96" s="119"/>
      <c r="U96" s="118"/>
      <c r="V96" s="124">
        <v>0</v>
      </c>
      <c r="W96" s="123" t="s">
        <v>43</v>
      </c>
      <c r="X96" s="125">
        <v>44586</v>
      </c>
      <c r="Y96" s="125">
        <v>44587</v>
      </c>
      <c r="Z96" s="123" t="s">
        <v>2261</v>
      </c>
      <c r="AA96" s="125">
        <v>44587</v>
      </c>
      <c r="AB96" s="126" t="s">
        <v>44</v>
      </c>
      <c r="AC96" s="118">
        <v>44582</v>
      </c>
      <c r="AD96" s="126"/>
      <c r="AE96" s="127"/>
      <c r="AF96" s="119" t="s">
        <v>45</v>
      </c>
      <c r="AG96" s="129" t="s">
        <v>1870</v>
      </c>
      <c r="AH96" s="129" t="s">
        <v>1871</v>
      </c>
      <c r="AI96" s="63"/>
      <c r="AJ96" s="63"/>
      <c r="AK96" s="63"/>
      <c r="AL96" s="63"/>
      <c r="AM96" s="63"/>
      <c r="AN96" s="63"/>
      <c r="AO96" s="63"/>
      <c r="AP96" s="63"/>
      <c r="AQ96" s="63"/>
      <c r="AR96" s="63"/>
      <c r="AS96" s="63"/>
    </row>
    <row r="97" spans="1:45" ht="76.5">
      <c r="A97" s="117" t="s">
        <v>2262</v>
      </c>
      <c r="B97" s="118">
        <v>44585</v>
      </c>
      <c r="C97" s="119" t="s">
        <v>1243</v>
      </c>
      <c r="D97" s="120">
        <v>1017214345</v>
      </c>
      <c r="E97" s="119" t="s">
        <v>2263</v>
      </c>
      <c r="F97" s="119"/>
      <c r="G97" s="119"/>
      <c r="H97" s="121">
        <v>44862637</v>
      </c>
      <c r="I97" s="121"/>
      <c r="J97" s="121">
        <v>4041679</v>
      </c>
      <c r="K97" s="119" t="s">
        <v>2264</v>
      </c>
      <c r="L97" s="118">
        <v>44588</v>
      </c>
      <c r="M97" s="118">
        <v>44918</v>
      </c>
      <c r="N97" s="123" t="s">
        <v>40</v>
      </c>
      <c r="O97" s="123" t="str">
        <f>IFERROR(VLOOKUP(N97,'Listas de Valores 2'!$A$1:$B$25,2,0),"")</f>
        <v>Contratación Directa</v>
      </c>
      <c r="P97" s="119" t="s">
        <v>50</v>
      </c>
      <c r="Q97" s="119" t="str">
        <f>IFERROR(VLOOKUP(P97,'Listas de Valores 2'!$K$1:$L$46,2,0),"")</f>
        <v>Dirección De Planeación</v>
      </c>
      <c r="R97" s="119" t="s">
        <v>2265</v>
      </c>
      <c r="S97" s="118">
        <v>44574</v>
      </c>
      <c r="T97" s="119"/>
      <c r="U97" s="118"/>
      <c r="V97" s="124">
        <v>0</v>
      </c>
      <c r="W97" s="123" t="s">
        <v>43</v>
      </c>
      <c r="X97" s="125">
        <v>44586</v>
      </c>
      <c r="Y97" s="125">
        <v>44587</v>
      </c>
      <c r="Z97" s="123" t="s">
        <v>2266</v>
      </c>
      <c r="AA97" s="125">
        <v>44587</v>
      </c>
      <c r="AB97" s="126" t="s">
        <v>44</v>
      </c>
      <c r="AC97" s="118">
        <v>44582</v>
      </c>
      <c r="AD97" s="126"/>
      <c r="AE97" s="127"/>
      <c r="AF97" s="119" t="s">
        <v>45</v>
      </c>
      <c r="AG97" s="129" t="s">
        <v>1870</v>
      </c>
      <c r="AH97" s="129" t="s">
        <v>1871</v>
      </c>
      <c r="AI97" s="63"/>
      <c r="AJ97" s="63"/>
      <c r="AK97" s="63"/>
      <c r="AL97" s="63"/>
      <c r="AM97" s="63"/>
      <c r="AN97" s="63"/>
      <c r="AO97" s="63"/>
      <c r="AP97" s="63"/>
      <c r="AQ97" s="63"/>
      <c r="AR97" s="63"/>
      <c r="AS97" s="63"/>
    </row>
    <row r="98" spans="1:45" ht="76.5">
      <c r="A98" s="117" t="s">
        <v>2267</v>
      </c>
      <c r="B98" s="118">
        <v>44585</v>
      </c>
      <c r="C98" s="119" t="s">
        <v>2268</v>
      </c>
      <c r="D98" s="120">
        <v>70075749</v>
      </c>
      <c r="E98" s="119" t="s">
        <v>2269</v>
      </c>
      <c r="F98" s="119"/>
      <c r="G98" s="119"/>
      <c r="H98" s="121">
        <v>58000000</v>
      </c>
      <c r="I98" s="121"/>
      <c r="J98" s="121">
        <v>5800000</v>
      </c>
      <c r="K98" s="119" t="s">
        <v>2270</v>
      </c>
      <c r="L98" s="118">
        <v>44588</v>
      </c>
      <c r="M98" s="118">
        <v>44891</v>
      </c>
      <c r="N98" s="123" t="s">
        <v>40</v>
      </c>
      <c r="O98" s="123" t="str">
        <f>IFERROR(VLOOKUP(N98,'Listas de Valores 2'!$A$1:$B$25,2,0),"")</f>
        <v>Contratación Directa</v>
      </c>
      <c r="P98" s="119" t="s">
        <v>1716</v>
      </c>
      <c r="Q98" s="119" t="str">
        <f>IFERROR(VLOOKUP(P98,'Listas de Valores 2'!$K$1:$L$46,2,0),"")</f>
        <v>Vicerrectoría Administrativa Y Financiera</v>
      </c>
      <c r="R98" s="119" t="s">
        <v>2271</v>
      </c>
      <c r="S98" s="118">
        <v>44579</v>
      </c>
      <c r="T98" s="119"/>
      <c r="U98" s="118"/>
      <c r="V98" s="124">
        <v>0</v>
      </c>
      <c r="W98" s="123" t="s">
        <v>43</v>
      </c>
      <c r="X98" s="125">
        <v>44587</v>
      </c>
      <c r="Y98" s="125">
        <v>44588</v>
      </c>
      <c r="Z98" s="123" t="s">
        <v>2272</v>
      </c>
      <c r="AA98" s="118">
        <v>44586</v>
      </c>
      <c r="AB98" s="126" t="s">
        <v>44</v>
      </c>
      <c r="AC98" s="118">
        <v>44583</v>
      </c>
      <c r="AD98" s="126"/>
      <c r="AE98" s="127"/>
      <c r="AF98" s="119" t="s">
        <v>45</v>
      </c>
      <c r="AG98" s="129" t="s">
        <v>1823</v>
      </c>
      <c r="AH98" s="129" t="s">
        <v>1824</v>
      </c>
      <c r="AI98" s="63"/>
      <c r="AJ98" s="63"/>
      <c r="AK98" s="63"/>
      <c r="AL98" s="63"/>
      <c r="AM98" s="63"/>
      <c r="AN98" s="63"/>
      <c r="AO98" s="63"/>
      <c r="AP98" s="63"/>
      <c r="AQ98" s="63"/>
      <c r="AR98" s="63"/>
      <c r="AS98" s="63"/>
    </row>
    <row r="99" spans="1:45" ht="76.5">
      <c r="A99" s="117" t="s">
        <v>2273</v>
      </c>
      <c r="B99" s="118">
        <v>44588</v>
      </c>
      <c r="C99" s="119" t="s">
        <v>2274</v>
      </c>
      <c r="D99" s="120">
        <v>1017225634</v>
      </c>
      <c r="E99" s="119" t="s">
        <v>1976</v>
      </c>
      <c r="F99" s="119"/>
      <c r="G99" s="119"/>
      <c r="H99" s="121">
        <v>28079040</v>
      </c>
      <c r="I99" s="121"/>
      <c r="J99" s="121">
        <v>2552640</v>
      </c>
      <c r="K99" s="119" t="s">
        <v>1987</v>
      </c>
      <c r="L99" s="118">
        <v>44593</v>
      </c>
      <c r="M99" s="118">
        <v>44911</v>
      </c>
      <c r="N99" s="123" t="s">
        <v>40</v>
      </c>
      <c r="O99" s="123" t="str">
        <f>IFERROR(VLOOKUP(N99,'Listas de Valores 2'!$A$1:$B$25,2,0),"")</f>
        <v>Contratación Directa</v>
      </c>
      <c r="P99" s="119" t="s">
        <v>144</v>
      </c>
      <c r="Q99" s="119" t="str">
        <f>IFERROR(VLOOKUP(P99,'Listas de Valores 2'!$K$1:$L$46,2,0),"")</f>
        <v>Dirección De Tecnología</v>
      </c>
      <c r="R99" s="119" t="s">
        <v>2275</v>
      </c>
      <c r="S99" s="118">
        <v>44574</v>
      </c>
      <c r="T99" s="119"/>
      <c r="U99" s="118"/>
      <c r="V99" s="124">
        <v>0</v>
      </c>
      <c r="W99" s="123" t="s">
        <v>43</v>
      </c>
      <c r="X99" s="125">
        <v>44588</v>
      </c>
      <c r="Y99" s="125">
        <v>44589</v>
      </c>
      <c r="Z99" s="123" t="s">
        <v>2276</v>
      </c>
      <c r="AA99" s="125">
        <v>44588</v>
      </c>
      <c r="AB99" s="126" t="s">
        <v>44</v>
      </c>
      <c r="AC99" s="118">
        <v>44585</v>
      </c>
      <c r="AD99" s="126"/>
      <c r="AE99" s="127"/>
      <c r="AF99" s="119" t="s">
        <v>45</v>
      </c>
      <c r="AG99" s="129" t="s">
        <v>1823</v>
      </c>
      <c r="AH99" s="129" t="s">
        <v>1824</v>
      </c>
      <c r="AI99" s="63"/>
      <c r="AJ99" s="63"/>
      <c r="AK99" s="63"/>
      <c r="AL99" s="63"/>
      <c r="AM99" s="63"/>
      <c r="AN99" s="63"/>
      <c r="AO99" s="63"/>
      <c r="AP99" s="63"/>
      <c r="AQ99" s="63"/>
      <c r="AR99" s="63"/>
      <c r="AS99" s="63"/>
    </row>
    <row r="100" spans="1:45" ht="76.5">
      <c r="A100" s="117" t="s">
        <v>2277</v>
      </c>
      <c r="B100" s="118">
        <v>44587</v>
      </c>
      <c r="C100" s="119" t="s">
        <v>2278</v>
      </c>
      <c r="D100" s="120">
        <v>71395208</v>
      </c>
      <c r="E100" s="119" t="s">
        <v>1125</v>
      </c>
      <c r="F100" s="119"/>
      <c r="G100" s="119"/>
      <c r="H100" s="121">
        <v>27483424</v>
      </c>
      <c r="I100" s="121"/>
      <c r="J100" s="121">
        <v>2552640</v>
      </c>
      <c r="K100" s="119" t="s">
        <v>2279</v>
      </c>
      <c r="L100" s="118">
        <v>44593</v>
      </c>
      <c r="M100" s="118">
        <v>44911</v>
      </c>
      <c r="N100" s="123" t="s">
        <v>40</v>
      </c>
      <c r="O100" s="123" t="str">
        <f>IFERROR(VLOOKUP(N100,'Listas de Valores 2'!$A$1:$B$25,2,0),"")</f>
        <v>Contratación Directa</v>
      </c>
      <c r="P100" s="119" t="s">
        <v>169</v>
      </c>
      <c r="Q100" s="119" t="str">
        <f>IFERROR(VLOOKUP(P100,'Listas de Valores 2'!$K$1:$L$46,2,0),"")</f>
        <v>Dirección De Tecnología</v>
      </c>
      <c r="R100" s="119" t="s">
        <v>2280</v>
      </c>
      <c r="S100" s="118">
        <v>44579</v>
      </c>
      <c r="T100" s="119"/>
      <c r="U100" s="118"/>
      <c r="V100" s="124">
        <v>0</v>
      </c>
      <c r="W100" s="123" t="s">
        <v>43</v>
      </c>
      <c r="X100" s="125">
        <v>44587</v>
      </c>
      <c r="Y100" s="125">
        <v>44588</v>
      </c>
      <c r="Z100" s="123" t="s">
        <v>2281</v>
      </c>
      <c r="AA100" s="125">
        <v>44588</v>
      </c>
      <c r="AB100" s="126" t="s">
        <v>44</v>
      </c>
      <c r="AC100" s="118">
        <v>44585</v>
      </c>
      <c r="AD100" s="126"/>
      <c r="AE100" s="127"/>
      <c r="AF100" s="119" t="s">
        <v>45</v>
      </c>
      <c r="AG100" s="129" t="s">
        <v>1823</v>
      </c>
      <c r="AH100" s="129" t="s">
        <v>1824</v>
      </c>
      <c r="AI100" s="63"/>
      <c r="AJ100" s="63"/>
      <c r="AK100" s="63"/>
      <c r="AL100" s="63"/>
      <c r="AM100" s="63"/>
      <c r="AN100" s="63"/>
      <c r="AO100" s="63"/>
      <c r="AP100" s="63"/>
      <c r="AQ100" s="63"/>
      <c r="AR100" s="63"/>
      <c r="AS100" s="63"/>
    </row>
    <row r="101" spans="1:45" ht="76.5">
      <c r="A101" s="117" t="s">
        <v>2282</v>
      </c>
      <c r="B101" s="118">
        <v>44587</v>
      </c>
      <c r="C101" s="119" t="s">
        <v>2283</v>
      </c>
      <c r="D101" s="120">
        <v>43865789</v>
      </c>
      <c r="E101" s="119" t="s">
        <v>1230</v>
      </c>
      <c r="F101" s="119"/>
      <c r="G101" s="119"/>
      <c r="H101" s="121">
        <v>51680000</v>
      </c>
      <c r="I101" s="121"/>
      <c r="J101" s="121">
        <v>4800000</v>
      </c>
      <c r="K101" s="119" t="s">
        <v>2284</v>
      </c>
      <c r="L101" s="118">
        <v>44593</v>
      </c>
      <c r="M101" s="118">
        <v>44911</v>
      </c>
      <c r="N101" s="123" t="s">
        <v>40</v>
      </c>
      <c r="O101" s="123" t="str">
        <f>IFERROR(VLOOKUP(N101,'Listas de Valores 2'!$A$1:$B$25,2,0),"")</f>
        <v>Contratación Directa</v>
      </c>
      <c r="P101" s="119" t="s">
        <v>169</v>
      </c>
      <c r="Q101" s="119" t="str">
        <f>IFERROR(VLOOKUP(P101,'Listas de Valores 2'!$K$1:$L$46,2,0),"")</f>
        <v>Dirección De Tecnología</v>
      </c>
      <c r="R101" s="119" t="s">
        <v>2157</v>
      </c>
      <c r="S101" s="118">
        <v>44578</v>
      </c>
      <c r="T101" s="119"/>
      <c r="U101" s="118"/>
      <c r="V101" s="124">
        <v>0</v>
      </c>
      <c r="W101" s="123" t="s">
        <v>43</v>
      </c>
      <c r="X101" s="125">
        <v>44588</v>
      </c>
      <c r="Y101" s="125">
        <v>44589</v>
      </c>
      <c r="Z101" s="123" t="s">
        <v>2285</v>
      </c>
      <c r="AA101" s="125">
        <v>44588</v>
      </c>
      <c r="AB101" s="126" t="s">
        <v>44</v>
      </c>
      <c r="AC101" s="118">
        <v>44585</v>
      </c>
      <c r="AD101" s="126"/>
      <c r="AE101" s="127"/>
      <c r="AF101" s="119" t="s">
        <v>45</v>
      </c>
      <c r="AG101" s="129" t="s">
        <v>1823</v>
      </c>
      <c r="AH101" s="129" t="s">
        <v>1824</v>
      </c>
      <c r="AI101" s="63"/>
      <c r="AJ101" s="63"/>
      <c r="AK101" s="63"/>
      <c r="AL101" s="63"/>
      <c r="AM101" s="63"/>
      <c r="AN101" s="63"/>
      <c r="AO101" s="63"/>
      <c r="AP101" s="63"/>
      <c r="AQ101" s="63"/>
      <c r="AR101" s="63"/>
      <c r="AS101" s="63"/>
    </row>
    <row r="102" spans="1:45" ht="76.5">
      <c r="A102" s="117" t="s">
        <v>2286</v>
      </c>
      <c r="B102" s="118">
        <v>44586</v>
      </c>
      <c r="C102" s="119" t="s">
        <v>522</v>
      </c>
      <c r="D102" s="120">
        <v>98697703</v>
      </c>
      <c r="E102" s="119" t="s">
        <v>1230</v>
      </c>
      <c r="F102" s="119"/>
      <c r="G102" s="119"/>
      <c r="H102" s="121">
        <v>52480000</v>
      </c>
      <c r="I102" s="121"/>
      <c r="J102" s="121">
        <v>4800000</v>
      </c>
      <c r="K102" s="119" t="s">
        <v>2287</v>
      </c>
      <c r="L102" s="118">
        <v>44588</v>
      </c>
      <c r="M102" s="118">
        <v>44911</v>
      </c>
      <c r="N102" s="123" t="s">
        <v>40</v>
      </c>
      <c r="O102" s="123" t="str">
        <f>IFERROR(VLOOKUP(N102,'Listas de Valores 2'!$A$1:$B$25,2,0),"")</f>
        <v>Contratación Directa</v>
      </c>
      <c r="P102" s="119" t="s">
        <v>169</v>
      </c>
      <c r="Q102" s="119" t="str">
        <f>IFERROR(VLOOKUP(P102,'Listas de Valores 2'!$K$1:$L$46,2,0),"")</f>
        <v>Dirección De Tecnología</v>
      </c>
      <c r="R102" s="119" t="s">
        <v>2288</v>
      </c>
      <c r="S102" s="118">
        <v>44578</v>
      </c>
      <c r="T102" s="119"/>
      <c r="U102" s="118"/>
      <c r="V102" s="124">
        <v>0</v>
      </c>
      <c r="W102" s="123" t="s">
        <v>43</v>
      </c>
      <c r="X102" s="125">
        <v>44587</v>
      </c>
      <c r="Y102" s="125">
        <v>44588</v>
      </c>
      <c r="Z102" s="123" t="s">
        <v>2289</v>
      </c>
      <c r="AA102" s="125">
        <v>44587</v>
      </c>
      <c r="AB102" s="126" t="s">
        <v>44</v>
      </c>
      <c r="AC102" s="118">
        <v>44583</v>
      </c>
      <c r="AD102" s="126"/>
      <c r="AE102" s="127"/>
      <c r="AF102" s="119" t="s">
        <v>45</v>
      </c>
      <c r="AG102" s="129" t="s">
        <v>35</v>
      </c>
      <c r="AH102" s="129" t="s">
        <v>1846</v>
      </c>
      <c r="AI102" s="63"/>
      <c r="AJ102" s="63"/>
      <c r="AK102" s="63"/>
      <c r="AL102" s="63"/>
      <c r="AM102" s="63"/>
      <c r="AN102" s="63"/>
      <c r="AO102" s="63"/>
      <c r="AP102" s="63"/>
      <c r="AQ102" s="63"/>
      <c r="AR102" s="63"/>
      <c r="AS102" s="63"/>
    </row>
    <row r="103" spans="1:45" ht="76.5">
      <c r="A103" s="117" t="s">
        <v>2290</v>
      </c>
      <c r="B103" s="118">
        <v>44587</v>
      </c>
      <c r="C103" s="119" t="s">
        <v>515</v>
      </c>
      <c r="D103" s="120">
        <v>1000640359</v>
      </c>
      <c r="E103" s="119" t="s">
        <v>1125</v>
      </c>
      <c r="F103" s="119"/>
      <c r="G103" s="119"/>
      <c r="H103" s="121">
        <v>37229913</v>
      </c>
      <c r="I103" s="121"/>
      <c r="J103" s="121">
        <v>3405175</v>
      </c>
      <c r="K103" s="119" t="s">
        <v>2287</v>
      </c>
      <c r="L103" s="118">
        <v>44589</v>
      </c>
      <c r="M103" s="118">
        <v>44911</v>
      </c>
      <c r="N103" s="123" t="s">
        <v>40</v>
      </c>
      <c r="O103" s="123" t="str">
        <f>IFERROR(VLOOKUP(N103,'Listas de Valores 2'!$A$1:$B$25,2,0),"")</f>
        <v>Contratación Directa</v>
      </c>
      <c r="P103" s="119" t="s">
        <v>169</v>
      </c>
      <c r="Q103" s="119" t="str">
        <f>IFERROR(VLOOKUP(P103,'Listas de Valores 2'!$K$1:$L$46,2,0),"")</f>
        <v>Dirección De Tecnología</v>
      </c>
      <c r="R103" s="119" t="s">
        <v>2291</v>
      </c>
      <c r="S103" s="118">
        <v>44578</v>
      </c>
      <c r="T103" s="119"/>
      <c r="U103" s="118"/>
      <c r="V103" s="124">
        <v>0</v>
      </c>
      <c r="W103" s="123" t="s">
        <v>43</v>
      </c>
      <c r="X103" s="125">
        <v>44587</v>
      </c>
      <c r="Y103" s="125">
        <v>44588</v>
      </c>
      <c r="Z103" s="123" t="s">
        <v>2292</v>
      </c>
      <c r="AA103" s="118">
        <v>44587</v>
      </c>
      <c r="AB103" s="126" t="s">
        <v>44</v>
      </c>
      <c r="AC103" s="118">
        <v>44583</v>
      </c>
      <c r="AD103" s="126"/>
      <c r="AE103" s="127"/>
      <c r="AF103" s="119" t="s">
        <v>45</v>
      </c>
      <c r="AG103" s="129" t="s">
        <v>35</v>
      </c>
      <c r="AH103" s="129" t="s">
        <v>1846</v>
      </c>
      <c r="AI103" s="63"/>
      <c r="AJ103" s="63"/>
      <c r="AK103" s="63"/>
      <c r="AL103" s="63"/>
      <c r="AM103" s="63"/>
      <c r="AN103" s="63"/>
      <c r="AO103" s="63"/>
      <c r="AP103" s="63"/>
      <c r="AQ103" s="63"/>
      <c r="AR103" s="63"/>
      <c r="AS103" s="63"/>
    </row>
    <row r="104" spans="1:45" ht="76.5">
      <c r="A104" s="117" t="s">
        <v>2293</v>
      </c>
      <c r="B104" s="118">
        <v>44587</v>
      </c>
      <c r="C104" s="119" t="s">
        <v>460</v>
      </c>
      <c r="D104" s="120">
        <v>1039457490</v>
      </c>
      <c r="E104" s="119" t="s">
        <v>2294</v>
      </c>
      <c r="F104" s="119"/>
      <c r="G104" s="119"/>
      <c r="H104" s="121">
        <v>44054301</v>
      </c>
      <c r="I104" s="121"/>
      <c r="J104" s="121">
        <v>4041679</v>
      </c>
      <c r="K104" s="119" t="s">
        <v>2295</v>
      </c>
      <c r="L104" s="118">
        <v>44589</v>
      </c>
      <c r="M104" s="118">
        <v>44911</v>
      </c>
      <c r="N104" s="123" t="s">
        <v>40</v>
      </c>
      <c r="O104" s="123" t="str">
        <f>IFERROR(VLOOKUP(N104,'Listas de Valores 2'!$A$1:$B$25,2,0),"")</f>
        <v>Contratación Directa</v>
      </c>
      <c r="P104" s="119" t="s">
        <v>157</v>
      </c>
      <c r="Q104" s="119" t="str">
        <f>IFERROR(VLOOKUP(P104,'Listas de Valores 2'!$K$1:$L$46,2,0),"")</f>
        <v>Dirección De Tecnología</v>
      </c>
      <c r="R104" s="119" t="s">
        <v>2296</v>
      </c>
      <c r="S104" s="118">
        <v>44579</v>
      </c>
      <c r="T104" s="119"/>
      <c r="U104" s="118"/>
      <c r="V104" s="124">
        <v>0</v>
      </c>
      <c r="W104" s="123" t="s">
        <v>43</v>
      </c>
      <c r="X104" s="125">
        <v>44588</v>
      </c>
      <c r="Y104" s="125">
        <v>44589</v>
      </c>
      <c r="Z104" s="123" t="s">
        <v>2297</v>
      </c>
      <c r="AA104" s="125">
        <v>44588</v>
      </c>
      <c r="AB104" s="126" t="s">
        <v>44</v>
      </c>
      <c r="AC104" s="125">
        <v>44585</v>
      </c>
      <c r="AD104" s="126"/>
      <c r="AE104" s="127"/>
      <c r="AF104" s="119" t="s">
        <v>45</v>
      </c>
      <c r="AG104" s="129" t="s">
        <v>1823</v>
      </c>
      <c r="AH104" s="129" t="s">
        <v>1824</v>
      </c>
      <c r="AI104" s="63"/>
      <c r="AJ104" s="63"/>
      <c r="AK104" s="63"/>
      <c r="AL104" s="63"/>
      <c r="AM104" s="63"/>
      <c r="AN104" s="63"/>
      <c r="AO104" s="63"/>
      <c r="AP104" s="63"/>
      <c r="AQ104" s="63"/>
      <c r="AR104" s="63"/>
      <c r="AS104" s="63"/>
    </row>
    <row r="105" spans="1:45" ht="63.75">
      <c r="A105" s="117" t="s">
        <v>2298</v>
      </c>
      <c r="B105" s="118">
        <v>44584</v>
      </c>
      <c r="C105" s="120" t="s">
        <v>2299</v>
      </c>
      <c r="D105" s="120">
        <v>43689577</v>
      </c>
      <c r="E105" s="119" t="s">
        <v>2300</v>
      </c>
      <c r="F105" s="119"/>
      <c r="G105" s="119"/>
      <c r="H105" s="121">
        <v>38199798</v>
      </c>
      <c r="I105" s="121"/>
      <c r="J105" s="121">
        <v>5457114</v>
      </c>
      <c r="K105" s="119" t="s">
        <v>2206</v>
      </c>
      <c r="L105" s="118">
        <v>44586</v>
      </c>
      <c r="M105" s="118">
        <v>44919</v>
      </c>
      <c r="N105" s="123" t="s">
        <v>40</v>
      </c>
      <c r="O105" s="123" t="str">
        <f>IFERROR(VLOOKUP(N105,'Listas de Valores 2'!$A$1:$B$25,2,0),"")</f>
        <v>Contratación Directa</v>
      </c>
      <c r="P105" s="119" t="s">
        <v>796</v>
      </c>
      <c r="Q105" s="119" t="str">
        <f>IFERROR(VLOOKUP(P105,'Listas de Valores 2'!$K$1:$L$46,2,0),"")</f>
        <v>Vicerrectoría Académica</v>
      </c>
      <c r="R105" s="119" t="s">
        <v>2301</v>
      </c>
      <c r="S105" s="118">
        <v>44578</v>
      </c>
      <c r="T105" s="119"/>
      <c r="U105" s="118"/>
      <c r="V105" s="124">
        <v>0</v>
      </c>
      <c r="W105" s="123" t="s">
        <v>506</v>
      </c>
      <c r="X105" s="125">
        <v>44585</v>
      </c>
      <c r="Y105" s="125">
        <v>44586</v>
      </c>
      <c r="Z105" s="123" t="s">
        <v>2302</v>
      </c>
      <c r="AA105" s="125">
        <v>44585</v>
      </c>
      <c r="AB105" s="126" t="s">
        <v>44</v>
      </c>
      <c r="AC105" s="118">
        <v>44582</v>
      </c>
      <c r="AD105" s="126"/>
      <c r="AE105" s="127"/>
      <c r="AF105" s="119" t="s">
        <v>45</v>
      </c>
      <c r="AG105" s="129" t="s">
        <v>1870</v>
      </c>
      <c r="AH105" s="129" t="s">
        <v>1871</v>
      </c>
      <c r="AI105" s="63"/>
      <c r="AJ105" s="63"/>
      <c r="AK105" s="63"/>
      <c r="AL105" s="63"/>
      <c r="AM105" s="63"/>
      <c r="AN105" s="63"/>
      <c r="AO105" s="63"/>
      <c r="AP105" s="63"/>
      <c r="AQ105" s="63"/>
      <c r="AR105" s="63"/>
      <c r="AS105" s="63"/>
    </row>
    <row r="106" spans="1:45" ht="76.5">
      <c r="A106" s="117" t="s">
        <v>2303</v>
      </c>
      <c r="B106" s="118">
        <v>44586</v>
      </c>
      <c r="C106" s="120" t="s">
        <v>2304</v>
      </c>
      <c r="D106" s="120">
        <v>1017183344</v>
      </c>
      <c r="E106" s="119" t="s">
        <v>1230</v>
      </c>
      <c r="F106" s="119"/>
      <c r="G106" s="119"/>
      <c r="H106" s="121">
        <v>52480000</v>
      </c>
      <c r="I106" s="121"/>
      <c r="J106" s="121">
        <v>4800000</v>
      </c>
      <c r="K106" s="119" t="s">
        <v>2305</v>
      </c>
      <c r="L106" s="118">
        <v>44588</v>
      </c>
      <c r="M106" s="118">
        <v>44911</v>
      </c>
      <c r="N106" s="123" t="s">
        <v>40</v>
      </c>
      <c r="O106" s="123" t="str">
        <f>IFERROR(VLOOKUP(N106,'Listas de Valores 2'!$A$1:$B$25,2,0),"")</f>
        <v>Contratación Directa</v>
      </c>
      <c r="P106" s="119" t="s">
        <v>169</v>
      </c>
      <c r="Q106" s="119" t="str">
        <f>IFERROR(VLOOKUP(P106,'Listas de Valores 2'!$K$1:$L$46,2,0),"")</f>
        <v>Dirección De Tecnología</v>
      </c>
      <c r="R106" s="119" t="s">
        <v>2306</v>
      </c>
      <c r="S106" s="118">
        <v>44578</v>
      </c>
      <c r="T106" s="119"/>
      <c r="U106" s="118"/>
      <c r="V106" s="124">
        <v>0</v>
      </c>
      <c r="W106" s="123" t="s">
        <v>506</v>
      </c>
      <c r="X106" s="125">
        <v>44587</v>
      </c>
      <c r="Y106" s="125">
        <v>44588</v>
      </c>
      <c r="Z106" s="123" t="s">
        <v>2307</v>
      </c>
      <c r="AA106" s="118">
        <v>44587</v>
      </c>
      <c r="AB106" s="126" t="s">
        <v>44</v>
      </c>
      <c r="AC106" s="118">
        <v>44582</v>
      </c>
      <c r="AD106" s="126"/>
      <c r="AE106" s="127"/>
      <c r="AF106" s="119" t="s">
        <v>45</v>
      </c>
      <c r="AG106" s="129" t="s">
        <v>35</v>
      </c>
      <c r="AH106" s="129" t="s">
        <v>1882</v>
      </c>
      <c r="AI106" s="63"/>
      <c r="AJ106" s="63"/>
      <c r="AK106" s="63"/>
      <c r="AL106" s="63"/>
      <c r="AM106" s="63"/>
      <c r="AN106" s="63"/>
      <c r="AO106" s="63"/>
      <c r="AP106" s="63"/>
      <c r="AQ106" s="63"/>
      <c r="AR106" s="63"/>
      <c r="AS106" s="63"/>
    </row>
    <row r="107" spans="1:45" ht="76.5">
      <c r="A107" s="117" t="s">
        <v>2308</v>
      </c>
      <c r="B107" s="118">
        <v>44589</v>
      </c>
      <c r="C107" s="119" t="s">
        <v>913</v>
      </c>
      <c r="D107" s="120">
        <v>71879261</v>
      </c>
      <c r="E107" s="119" t="s">
        <v>1230</v>
      </c>
      <c r="F107" s="119"/>
      <c r="G107" s="119"/>
      <c r="H107" s="121">
        <v>43515411</v>
      </c>
      <c r="I107" s="121"/>
      <c r="J107" s="121">
        <v>4041679</v>
      </c>
      <c r="K107" s="119" t="s">
        <v>2309</v>
      </c>
      <c r="L107" s="118">
        <v>44595</v>
      </c>
      <c r="M107" s="118">
        <v>44911</v>
      </c>
      <c r="N107" s="123" t="s">
        <v>40</v>
      </c>
      <c r="O107" s="123" t="str">
        <f>IFERROR(VLOOKUP(N107,'Listas de Valores 2'!$A$1:$B$25,2,0),"")</f>
        <v>Contratación Directa</v>
      </c>
      <c r="P107" s="119" t="s">
        <v>169</v>
      </c>
      <c r="Q107" s="119" t="str">
        <f>IFERROR(VLOOKUP(P107,'Listas de Valores 2'!$K$1:$L$46,2,0),"")</f>
        <v>Dirección De Tecnología</v>
      </c>
      <c r="R107" s="119" t="s">
        <v>2310</v>
      </c>
      <c r="S107" s="118">
        <v>44578</v>
      </c>
      <c r="T107" s="119"/>
      <c r="U107" s="118"/>
      <c r="V107" s="124">
        <v>0</v>
      </c>
      <c r="W107" s="123" t="s">
        <v>43</v>
      </c>
      <c r="X107" s="125">
        <v>44589</v>
      </c>
      <c r="Y107" s="125">
        <v>44593</v>
      </c>
      <c r="Z107" s="123" t="s">
        <v>2311</v>
      </c>
      <c r="AA107" s="125">
        <v>44594</v>
      </c>
      <c r="AB107" s="126" t="s">
        <v>44</v>
      </c>
      <c r="AC107" s="118">
        <v>44588</v>
      </c>
      <c r="AD107" s="126"/>
      <c r="AE107" s="127"/>
      <c r="AF107" s="119" t="s">
        <v>45</v>
      </c>
      <c r="AG107" s="129" t="s">
        <v>1823</v>
      </c>
      <c r="AH107" s="129" t="s">
        <v>1824</v>
      </c>
      <c r="AI107" s="63"/>
      <c r="AJ107" s="63"/>
      <c r="AK107" s="63"/>
      <c r="AL107" s="63"/>
      <c r="AM107" s="63"/>
      <c r="AN107" s="63"/>
      <c r="AO107" s="63"/>
      <c r="AP107" s="63"/>
      <c r="AQ107" s="63"/>
      <c r="AR107" s="63"/>
      <c r="AS107" s="63"/>
    </row>
    <row r="108" spans="1:45" ht="76.5">
      <c r="A108" s="117" t="s">
        <v>2312</v>
      </c>
      <c r="B108" s="118">
        <v>44586</v>
      </c>
      <c r="C108" s="119" t="s">
        <v>761</v>
      </c>
      <c r="D108" s="120">
        <v>87574544</v>
      </c>
      <c r="E108" s="119" t="s">
        <v>1230</v>
      </c>
      <c r="F108" s="119"/>
      <c r="G108" s="119"/>
      <c r="H108" s="121">
        <v>52480000</v>
      </c>
      <c r="I108" s="121"/>
      <c r="J108" s="121">
        <v>4800000</v>
      </c>
      <c r="K108" s="119" t="s">
        <v>2287</v>
      </c>
      <c r="L108" s="118">
        <v>44588</v>
      </c>
      <c r="M108" s="118">
        <v>44911</v>
      </c>
      <c r="N108" s="123" t="s">
        <v>40</v>
      </c>
      <c r="O108" s="123" t="str">
        <f>IFERROR(VLOOKUP(N108,'Listas de Valores 2'!$A$1:$B$25,2,0),"")</f>
        <v>Contratación Directa</v>
      </c>
      <c r="P108" s="119" t="s">
        <v>169</v>
      </c>
      <c r="Q108" s="119" t="str">
        <f>IFERROR(VLOOKUP(P108,'Listas de Valores 2'!$K$1:$L$46,2,0),"")</f>
        <v>Dirección De Tecnología</v>
      </c>
      <c r="R108" s="119" t="s">
        <v>2313</v>
      </c>
      <c r="S108" s="118">
        <v>44578</v>
      </c>
      <c r="T108" s="119"/>
      <c r="U108" s="118"/>
      <c r="V108" s="124">
        <v>0</v>
      </c>
      <c r="W108" s="123" t="s">
        <v>43</v>
      </c>
      <c r="X108" s="125">
        <v>44587</v>
      </c>
      <c r="Y108" s="125">
        <v>44588</v>
      </c>
      <c r="Z108" s="123" t="s">
        <v>2314</v>
      </c>
      <c r="AA108" s="118">
        <v>44587</v>
      </c>
      <c r="AB108" s="126" t="s">
        <v>44</v>
      </c>
      <c r="AC108" s="118">
        <v>44583</v>
      </c>
      <c r="AD108" s="126"/>
      <c r="AE108" s="127"/>
      <c r="AF108" s="119" t="s">
        <v>45</v>
      </c>
      <c r="AG108" s="129" t="s">
        <v>35</v>
      </c>
      <c r="AH108" s="129" t="s">
        <v>1846</v>
      </c>
      <c r="AI108" s="63"/>
      <c r="AJ108" s="63"/>
      <c r="AK108" s="63"/>
      <c r="AL108" s="63"/>
      <c r="AM108" s="63"/>
      <c r="AN108" s="63"/>
      <c r="AO108" s="63"/>
      <c r="AP108" s="63"/>
      <c r="AQ108" s="63"/>
      <c r="AR108" s="63"/>
      <c r="AS108" s="63"/>
    </row>
    <row r="109" spans="1:45" ht="76.5">
      <c r="A109" s="117" t="s">
        <v>2315</v>
      </c>
      <c r="B109" s="118">
        <v>44589</v>
      </c>
      <c r="C109" s="120" t="s">
        <v>2316</v>
      </c>
      <c r="D109" s="120">
        <v>1037611162</v>
      </c>
      <c r="E109" s="119" t="s">
        <v>1230</v>
      </c>
      <c r="F109" s="119"/>
      <c r="G109" s="119"/>
      <c r="H109" s="121">
        <v>51680000</v>
      </c>
      <c r="I109" s="121"/>
      <c r="J109" s="121">
        <v>4800000</v>
      </c>
      <c r="K109" s="119" t="s">
        <v>2317</v>
      </c>
      <c r="L109" s="118">
        <v>44594</v>
      </c>
      <c r="M109" s="118">
        <v>44911</v>
      </c>
      <c r="N109" s="123" t="s">
        <v>40</v>
      </c>
      <c r="O109" s="123" t="str">
        <f>IFERROR(VLOOKUP(N109,'Listas de Valores 2'!$A$1:$B$25,2,0),"")</f>
        <v>Contratación Directa</v>
      </c>
      <c r="P109" s="119" t="s">
        <v>169</v>
      </c>
      <c r="Q109" s="119" t="str">
        <f>IFERROR(VLOOKUP(P109,'Listas de Valores 2'!$K$1:$L$46,2,0),"")</f>
        <v>Dirección De Tecnología</v>
      </c>
      <c r="R109" s="119" t="s">
        <v>2318</v>
      </c>
      <c r="S109" s="118">
        <v>44578</v>
      </c>
      <c r="T109" s="119"/>
      <c r="U109" s="118"/>
      <c r="V109" s="124">
        <v>0</v>
      </c>
      <c r="W109" s="123" t="s">
        <v>43</v>
      </c>
      <c r="X109" s="125">
        <v>44589</v>
      </c>
      <c r="Y109" s="125">
        <v>44593</v>
      </c>
      <c r="Z109" s="123" t="s">
        <v>2319</v>
      </c>
      <c r="AA109" s="118">
        <v>44589</v>
      </c>
      <c r="AB109" s="126" t="s">
        <v>44</v>
      </c>
      <c r="AC109" s="118">
        <v>44582</v>
      </c>
      <c r="AD109" s="126"/>
      <c r="AE109" s="127"/>
      <c r="AF109" s="119" t="s">
        <v>45</v>
      </c>
      <c r="AG109" s="129" t="s">
        <v>1870</v>
      </c>
      <c r="AH109" s="129" t="s">
        <v>1871</v>
      </c>
      <c r="AI109" s="63"/>
      <c r="AJ109" s="63"/>
      <c r="AK109" s="63"/>
      <c r="AL109" s="63"/>
      <c r="AM109" s="63"/>
      <c r="AN109" s="63"/>
      <c r="AO109" s="63"/>
      <c r="AP109" s="63"/>
      <c r="AQ109" s="63"/>
      <c r="AR109" s="63"/>
      <c r="AS109" s="63"/>
    </row>
    <row r="110" spans="1:45" ht="76.5">
      <c r="A110" s="117" t="s">
        <v>2320</v>
      </c>
      <c r="B110" s="118">
        <v>44585</v>
      </c>
      <c r="C110" s="119" t="s">
        <v>2321</v>
      </c>
      <c r="D110" s="120">
        <v>1038409053</v>
      </c>
      <c r="E110" s="119" t="s">
        <v>2322</v>
      </c>
      <c r="F110" s="119"/>
      <c r="G110" s="119"/>
      <c r="H110" s="121">
        <v>59216667</v>
      </c>
      <c r="I110" s="121"/>
      <c r="J110" s="121">
        <v>5500000</v>
      </c>
      <c r="K110" s="119" t="s">
        <v>2323</v>
      </c>
      <c r="L110" s="118">
        <v>44587</v>
      </c>
      <c r="M110" s="118">
        <v>44911</v>
      </c>
      <c r="N110" s="123" t="s">
        <v>40</v>
      </c>
      <c r="O110" s="123" t="str">
        <f>IFERROR(VLOOKUP(N110,'Listas de Valores 2'!$A$1:$B$25,2,0),"")</f>
        <v>Contratación Directa</v>
      </c>
      <c r="P110" s="119" t="s">
        <v>169</v>
      </c>
      <c r="Q110" s="119" t="str">
        <f>IFERROR(VLOOKUP(P110,'Listas de Valores 2'!$K$1:$L$46,2,0),"")</f>
        <v>Dirección De Tecnología</v>
      </c>
      <c r="R110" s="119" t="s">
        <v>2025</v>
      </c>
      <c r="S110" s="118">
        <v>44578</v>
      </c>
      <c r="T110" s="119"/>
      <c r="U110" s="118"/>
      <c r="V110" s="124">
        <v>0</v>
      </c>
      <c r="W110" s="123" t="s">
        <v>79</v>
      </c>
      <c r="X110" s="125">
        <v>44586</v>
      </c>
      <c r="Y110" s="125">
        <v>44587</v>
      </c>
      <c r="Z110" s="123" t="s">
        <v>2324</v>
      </c>
      <c r="AA110" s="125">
        <v>44586</v>
      </c>
      <c r="AB110" s="126" t="s">
        <v>44</v>
      </c>
      <c r="AC110" s="118">
        <v>44583</v>
      </c>
      <c r="AD110" s="126"/>
      <c r="AE110" s="127"/>
      <c r="AF110" s="119" t="s">
        <v>45</v>
      </c>
      <c r="AG110" s="129" t="s">
        <v>35</v>
      </c>
      <c r="AH110" s="129" t="s">
        <v>1846</v>
      </c>
      <c r="AI110" s="63"/>
      <c r="AJ110" s="63"/>
      <c r="AK110" s="63"/>
      <c r="AL110" s="63"/>
      <c r="AM110" s="63"/>
      <c r="AN110" s="63"/>
      <c r="AO110" s="63"/>
      <c r="AP110" s="63"/>
      <c r="AQ110" s="63"/>
      <c r="AR110" s="63"/>
      <c r="AS110" s="63"/>
    </row>
    <row r="111" spans="1:45">
      <c r="A111" s="117" t="s">
        <v>2325</v>
      </c>
      <c r="B111" s="118"/>
      <c r="C111" s="138" t="s">
        <v>440</v>
      </c>
      <c r="D111" s="119"/>
      <c r="E111" s="119"/>
      <c r="F111" s="119"/>
      <c r="G111" s="119"/>
      <c r="H111" s="121"/>
      <c r="I111" s="121"/>
      <c r="J111" s="121"/>
      <c r="K111" s="119"/>
      <c r="L111" s="118"/>
      <c r="M111" s="118"/>
      <c r="N111" s="123"/>
      <c r="O111" s="123" t="str">
        <f>IFERROR(VLOOKUP(N111,'Listas de Valores 2'!$A$1:$B$25,2,0),"")</f>
        <v/>
      </c>
      <c r="P111" s="119"/>
      <c r="Q111" s="119" t="str">
        <f>IFERROR(VLOOKUP(P111,'Listas de Valores 2'!$K$1:$L$46,2,0),"")</f>
        <v/>
      </c>
      <c r="R111" s="119"/>
      <c r="S111" s="118"/>
      <c r="T111" s="119"/>
      <c r="U111" s="118"/>
      <c r="V111" s="124">
        <v>0</v>
      </c>
      <c r="W111" s="123"/>
      <c r="X111" s="125"/>
      <c r="Y111" s="125"/>
      <c r="Z111" s="123"/>
      <c r="AA111" s="140"/>
      <c r="AB111" s="126"/>
      <c r="AC111" s="141"/>
      <c r="AD111" s="126"/>
      <c r="AE111" s="127"/>
      <c r="AF111" s="119" t="s">
        <v>45</v>
      </c>
      <c r="AG111" s="129" t="s">
        <v>1870</v>
      </c>
      <c r="AH111" s="129" t="s">
        <v>1871</v>
      </c>
      <c r="AI111" s="63"/>
      <c r="AJ111" s="63"/>
      <c r="AK111" s="63"/>
      <c r="AL111" s="63"/>
      <c r="AM111" s="63"/>
      <c r="AN111" s="63"/>
      <c r="AO111" s="63"/>
      <c r="AP111" s="63"/>
      <c r="AQ111" s="63"/>
      <c r="AR111" s="63"/>
      <c r="AS111" s="63"/>
    </row>
    <row r="112" spans="1:45" ht="89.25">
      <c r="A112" s="117" t="s">
        <v>2326</v>
      </c>
      <c r="B112" s="118">
        <v>44587</v>
      </c>
      <c r="C112" s="119" t="s">
        <v>559</v>
      </c>
      <c r="D112" s="120">
        <v>1037591853</v>
      </c>
      <c r="E112" s="119" t="s">
        <v>2327</v>
      </c>
      <c r="F112" s="119"/>
      <c r="G112" s="119"/>
      <c r="H112" s="121">
        <v>42800000</v>
      </c>
      <c r="I112" s="121"/>
      <c r="J112" s="121">
        <v>4000000</v>
      </c>
      <c r="K112" s="119" t="s">
        <v>2328</v>
      </c>
      <c r="L112" s="118">
        <v>44594</v>
      </c>
      <c r="M112" s="118">
        <v>44911</v>
      </c>
      <c r="N112" s="123" t="s">
        <v>40</v>
      </c>
      <c r="O112" s="123" t="str">
        <f>IFERROR(VLOOKUP(N112,'Listas de Valores 2'!$A$1:$B$25,2,0),"")</f>
        <v>Contratación Directa</v>
      </c>
      <c r="P112" s="119" t="s">
        <v>314</v>
      </c>
      <c r="Q112" s="119" t="str">
        <f>IFERROR(VLOOKUP(P112,'Listas de Valores 2'!$K$1:$L$46,2,0),"")</f>
        <v>Vicerrectoría Administrativa Y Financiera</v>
      </c>
      <c r="R112" s="119" t="s">
        <v>2329</v>
      </c>
      <c r="S112" s="118">
        <v>44578</v>
      </c>
      <c r="T112" s="119"/>
      <c r="U112" s="118"/>
      <c r="V112" s="124">
        <v>0</v>
      </c>
      <c r="W112" s="123" t="s">
        <v>43</v>
      </c>
      <c r="X112" s="125">
        <v>44588</v>
      </c>
      <c r="Y112" s="125">
        <v>44589</v>
      </c>
      <c r="Z112" s="123" t="s">
        <v>2330</v>
      </c>
      <c r="AA112" s="125">
        <v>44588</v>
      </c>
      <c r="AB112" s="126" t="s">
        <v>44</v>
      </c>
      <c r="AC112" s="118">
        <v>44585</v>
      </c>
      <c r="AD112" s="126"/>
      <c r="AE112" s="127"/>
      <c r="AF112" s="119" t="s">
        <v>45</v>
      </c>
      <c r="AG112" s="129" t="s">
        <v>1823</v>
      </c>
      <c r="AH112" s="129" t="s">
        <v>1824</v>
      </c>
      <c r="AI112" s="63"/>
      <c r="AJ112" s="63"/>
      <c r="AK112" s="63"/>
      <c r="AL112" s="63"/>
      <c r="AM112" s="63"/>
      <c r="AN112" s="63"/>
      <c r="AO112" s="63"/>
      <c r="AP112" s="63"/>
      <c r="AQ112" s="63"/>
      <c r="AR112" s="63"/>
      <c r="AS112" s="63"/>
    </row>
    <row r="113" spans="1:45">
      <c r="A113" s="117" t="s">
        <v>2331</v>
      </c>
      <c r="B113" s="118"/>
      <c r="C113" s="138" t="s">
        <v>440</v>
      </c>
      <c r="D113" s="119"/>
      <c r="E113" s="119"/>
      <c r="F113" s="119"/>
      <c r="G113" s="119"/>
      <c r="H113" s="121"/>
      <c r="I113" s="121"/>
      <c r="J113" s="121"/>
      <c r="K113" s="119"/>
      <c r="L113" s="118"/>
      <c r="M113" s="118"/>
      <c r="N113" s="123"/>
      <c r="O113" s="123" t="str">
        <f>IFERROR(VLOOKUP(N113,'Listas de Valores 2'!$A$1:$B$25,2,0),"")</f>
        <v/>
      </c>
      <c r="P113" s="119"/>
      <c r="Q113" s="119" t="str">
        <f>IFERROR(VLOOKUP(P113,'Listas de Valores 2'!$K$1:$L$46,2,0),"")</f>
        <v/>
      </c>
      <c r="R113" s="119"/>
      <c r="S113" s="118"/>
      <c r="T113" s="119"/>
      <c r="U113" s="118"/>
      <c r="V113" s="124">
        <v>0</v>
      </c>
      <c r="W113" s="123"/>
      <c r="X113" s="125"/>
      <c r="Y113" s="125"/>
      <c r="Z113" s="123"/>
      <c r="AA113" s="140"/>
      <c r="AB113" s="126"/>
      <c r="AC113" s="141"/>
      <c r="AD113" s="126"/>
      <c r="AE113" s="127"/>
      <c r="AF113" s="119" t="s">
        <v>45</v>
      </c>
      <c r="AG113" s="129" t="s">
        <v>1870</v>
      </c>
      <c r="AH113" s="129" t="s">
        <v>1871</v>
      </c>
      <c r="AI113" s="63"/>
      <c r="AJ113" s="63"/>
      <c r="AK113" s="63"/>
      <c r="AL113" s="63"/>
      <c r="AM113" s="63"/>
      <c r="AN113" s="63"/>
      <c r="AO113" s="63"/>
      <c r="AP113" s="63"/>
      <c r="AQ113" s="63"/>
      <c r="AR113" s="63"/>
      <c r="AS113" s="63"/>
    </row>
    <row r="114" spans="1:45" ht="76.5">
      <c r="A114" s="117" t="s">
        <v>2332</v>
      </c>
      <c r="B114" s="118">
        <v>44587</v>
      </c>
      <c r="C114" s="119" t="s">
        <v>763</v>
      </c>
      <c r="D114" s="120">
        <v>1037651748</v>
      </c>
      <c r="E114" s="119" t="s">
        <v>1230</v>
      </c>
      <c r="F114" s="119"/>
      <c r="G114" s="119"/>
      <c r="H114" s="121">
        <v>51680000</v>
      </c>
      <c r="I114" s="121"/>
      <c r="J114" s="121">
        <v>4800000</v>
      </c>
      <c r="K114" s="119" t="s">
        <v>2333</v>
      </c>
      <c r="L114" s="118">
        <v>44599</v>
      </c>
      <c r="M114" s="118">
        <v>44911</v>
      </c>
      <c r="N114" s="123" t="s">
        <v>40</v>
      </c>
      <c r="O114" s="123" t="str">
        <f>IFERROR(VLOOKUP(N114,'Listas de Valores 2'!$A$1:$B$25,2,0),"")</f>
        <v>Contratación Directa</v>
      </c>
      <c r="P114" s="119" t="s">
        <v>169</v>
      </c>
      <c r="Q114" s="119" t="str">
        <f>IFERROR(VLOOKUP(P114,'Listas de Valores 2'!$K$1:$L$46,2,0),"")</f>
        <v>Dirección De Tecnología</v>
      </c>
      <c r="R114" s="119" t="s">
        <v>2043</v>
      </c>
      <c r="S114" s="118">
        <v>44578</v>
      </c>
      <c r="T114" s="119"/>
      <c r="U114" s="118"/>
      <c r="V114" s="124">
        <v>0</v>
      </c>
      <c r="W114" s="123" t="s">
        <v>43</v>
      </c>
      <c r="X114" s="125">
        <v>44588</v>
      </c>
      <c r="Y114" s="125">
        <v>44589</v>
      </c>
      <c r="Z114" s="123" t="s">
        <v>2334</v>
      </c>
      <c r="AA114" s="125">
        <v>44596</v>
      </c>
      <c r="AB114" s="126" t="s">
        <v>44</v>
      </c>
      <c r="AC114" s="118">
        <v>44583</v>
      </c>
      <c r="AD114" s="126"/>
      <c r="AE114" s="127"/>
      <c r="AF114" s="119" t="s">
        <v>45</v>
      </c>
      <c r="AG114" s="129" t="s">
        <v>35</v>
      </c>
      <c r="AH114" s="129" t="s">
        <v>1882</v>
      </c>
      <c r="AI114" s="63"/>
      <c r="AJ114" s="63"/>
      <c r="AK114" s="63"/>
      <c r="AL114" s="63"/>
      <c r="AM114" s="63"/>
      <c r="AN114" s="63"/>
      <c r="AO114" s="63"/>
      <c r="AP114" s="63"/>
      <c r="AQ114" s="63"/>
      <c r="AR114" s="63"/>
      <c r="AS114" s="63"/>
    </row>
    <row r="115" spans="1:45" ht="76.5">
      <c r="A115" s="117" t="s">
        <v>2335</v>
      </c>
      <c r="B115" s="118">
        <v>44586</v>
      </c>
      <c r="C115" s="119" t="s">
        <v>2336</v>
      </c>
      <c r="D115" s="120">
        <v>8100715</v>
      </c>
      <c r="E115" s="119" t="s">
        <v>1125</v>
      </c>
      <c r="F115" s="119"/>
      <c r="G115" s="119"/>
      <c r="H115" s="121">
        <v>37229913</v>
      </c>
      <c r="I115" s="121"/>
      <c r="J115" s="121">
        <v>3405175</v>
      </c>
      <c r="K115" s="119" t="s">
        <v>2337</v>
      </c>
      <c r="L115" s="118">
        <v>44593</v>
      </c>
      <c r="M115" s="118">
        <v>44911</v>
      </c>
      <c r="N115" s="123" t="s">
        <v>40</v>
      </c>
      <c r="O115" s="123" t="str">
        <f>IFERROR(VLOOKUP(N115,'Listas de Valores 2'!$A$1:$B$25,2,0),"")</f>
        <v>Contratación Directa</v>
      </c>
      <c r="P115" s="119" t="s">
        <v>169</v>
      </c>
      <c r="Q115" s="119" t="str">
        <f>IFERROR(VLOOKUP(P115,'Listas de Valores 2'!$K$1:$L$46,2,0),"")</f>
        <v>Dirección De Tecnología</v>
      </c>
      <c r="R115" s="119" t="s">
        <v>2338</v>
      </c>
      <c r="S115" s="118">
        <v>44578</v>
      </c>
      <c r="T115" s="119"/>
      <c r="U115" s="118"/>
      <c r="V115" s="124">
        <v>0</v>
      </c>
      <c r="W115" s="123" t="s">
        <v>79</v>
      </c>
      <c r="X115" s="125">
        <v>44586</v>
      </c>
      <c r="Y115" s="125">
        <v>44587</v>
      </c>
      <c r="Z115" s="123" t="s">
        <v>2339</v>
      </c>
      <c r="AA115" s="125">
        <v>44589</v>
      </c>
      <c r="AB115" s="126" t="s">
        <v>44</v>
      </c>
      <c r="AC115" s="118">
        <v>44583</v>
      </c>
      <c r="AD115" s="126"/>
      <c r="AE115" s="127"/>
      <c r="AF115" s="119" t="s">
        <v>45</v>
      </c>
      <c r="AG115" s="129" t="s">
        <v>1870</v>
      </c>
      <c r="AH115" s="129" t="s">
        <v>1871</v>
      </c>
      <c r="AI115" s="63"/>
      <c r="AJ115" s="63"/>
      <c r="AK115" s="63"/>
      <c r="AL115" s="63"/>
      <c r="AM115" s="63"/>
      <c r="AN115" s="63"/>
      <c r="AO115" s="63"/>
      <c r="AP115" s="63"/>
      <c r="AQ115" s="63"/>
      <c r="AR115" s="63"/>
      <c r="AS115" s="63"/>
    </row>
    <row r="116" spans="1:45" ht="76.5">
      <c r="A116" s="117" t="s">
        <v>2340</v>
      </c>
      <c r="B116" s="118">
        <v>44588</v>
      </c>
      <c r="C116" s="119" t="s">
        <v>2341</v>
      </c>
      <c r="D116" s="120">
        <v>43870054</v>
      </c>
      <c r="E116" s="119" t="s">
        <v>1230</v>
      </c>
      <c r="F116" s="119"/>
      <c r="G116" s="119"/>
      <c r="H116" s="121">
        <v>51680000</v>
      </c>
      <c r="I116" s="121"/>
      <c r="J116" s="121">
        <v>4800000</v>
      </c>
      <c r="K116" s="119" t="s">
        <v>2342</v>
      </c>
      <c r="L116" s="118">
        <v>44593</v>
      </c>
      <c r="M116" s="118">
        <v>44911</v>
      </c>
      <c r="N116" s="123" t="s">
        <v>40</v>
      </c>
      <c r="O116" s="123" t="str">
        <f>IFERROR(VLOOKUP(N116,'Listas de Valores 2'!$A$1:$B$25,2,0),"")</f>
        <v>Contratación Directa</v>
      </c>
      <c r="P116" s="119" t="s">
        <v>169</v>
      </c>
      <c r="Q116" s="119" t="str">
        <f>IFERROR(VLOOKUP(P116,'Listas de Valores 2'!$K$1:$L$46,2,0),"")</f>
        <v>Dirección De Tecnología</v>
      </c>
      <c r="R116" s="119" t="s">
        <v>2343</v>
      </c>
      <c r="S116" s="118">
        <v>44579</v>
      </c>
      <c r="T116" s="119"/>
      <c r="U116" s="118"/>
      <c r="V116" s="124">
        <v>0</v>
      </c>
      <c r="W116" s="123" t="s">
        <v>506</v>
      </c>
      <c r="X116" s="125">
        <v>44589</v>
      </c>
      <c r="Y116" s="125">
        <v>44593</v>
      </c>
      <c r="Z116" s="123" t="s">
        <v>2344</v>
      </c>
      <c r="AA116" s="125">
        <v>44589</v>
      </c>
      <c r="AB116" s="126" t="s">
        <v>44</v>
      </c>
      <c r="AC116" s="118">
        <v>44583</v>
      </c>
      <c r="AD116" s="126"/>
      <c r="AE116" s="127"/>
      <c r="AF116" s="119" t="s">
        <v>45</v>
      </c>
      <c r="AG116" s="129" t="s">
        <v>35</v>
      </c>
      <c r="AH116" s="129" t="s">
        <v>1846</v>
      </c>
      <c r="AI116" s="63"/>
      <c r="AJ116" s="63"/>
      <c r="AK116" s="63"/>
      <c r="AL116" s="63"/>
      <c r="AM116" s="63"/>
      <c r="AN116" s="63"/>
      <c r="AO116" s="63"/>
      <c r="AP116" s="63"/>
      <c r="AQ116" s="63"/>
      <c r="AR116" s="63"/>
      <c r="AS116" s="63"/>
    </row>
    <row r="117" spans="1:45" ht="76.5">
      <c r="A117" s="117" t="s">
        <v>2345</v>
      </c>
      <c r="B117" s="118">
        <v>44586</v>
      </c>
      <c r="C117" s="119" t="s">
        <v>2346</v>
      </c>
      <c r="D117" s="120">
        <v>1017141979</v>
      </c>
      <c r="E117" s="119" t="s">
        <v>1240</v>
      </c>
      <c r="F117" s="119"/>
      <c r="G117" s="119"/>
      <c r="H117" s="121">
        <v>59216667</v>
      </c>
      <c r="I117" s="121"/>
      <c r="J117" s="121">
        <v>5500000</v>
      </c>
      <c r="K117" s="119" t="s">
        <v>2317</v>
      </c>
      <c r="L117" s="118">
        <v>44589</v>
      </c>
      <c r="M117" s="118">
        <v>44911</v>
      </c>
      <c r="N117" s="123" t="s">
        <v>40</v>
      </c>
      <c r="O117" s="123" t="str">
        <f>IFERROR(VLOOKUP(N117,'Listas de Valores 2'!$A$1:$B$25,2,0),"")</f>
        <v>Contratación Directa</v>
      </c>
      <c r="P117" s="119" t="s">
        <v>169</v>
      </c>
      <c r="Q117" s="119" t="str">
        <f>IFERROR(VLOOKUP(P117,'Listas de Valores 2'!$K$1:$L$46,2,0),"")</f>
        <v>Dirección De Tecnología</v>
      </c>
      <c r="R117" s="119" t="s">
        <v>2018</v>
      </c>
      <c r="S117" s="118">
        <v>44578</v>
      </c>
      <c r="T117" s="119"/>
      <c r="U117" s="118"/>
      <c r="V117" s="124">
        <v>0</v>
      </c>
      <c r="W117" s="123" t="s">
        <v>43</v>
      </c>
      <c r="X117" s="125">
        <v>44588</v>
      </c>
      <c r="Y117" s="125">
        <v>44589</v>
      </c>
      <c r="Z117" s="123" t="s">
        <v>2347</v>
      </c>
      <c r="AA117" s="118">
        <v>44588</v>
      </c>
      <c r="AB117" s="126" t="s">
        <v>44</v>
      </c>
      <c r="AC117" s="118">
        <v>44583</v>
      </c>
      <c r="AD117" s="126"/>
      <c r="AE117" s="127"/>
      <c r="AF117" s="119" t="s">
        <v>45</v>
      </c>
      <c r="AG117" s="129" t="s">
        <v>1870</v>
      </c>
      <c r="AH117" s="129" t="s">
        <v>1871</v>
      </c>
      <c r="AI117" s="63"/>
      <c r="AJ117" s="63"/>
      <c r="AK117" s="63"/>
      <c r="AL117" s="63"/>
      <c r="AM117" s="63"/>
      <c r="AN117" s="63"/>
      <c r="AO117" s="63"/>
      <c r="AP117" s="63"/>
      <c r="AQ117" s="63"/>
      <c r="AR117" s="63"/>
      <c r="AS117" s="63"/>
    </row>
    <row r="118" spans="1:45" ht="76.5">
      <c r="A118" s="117" t="s">
        <v>2348</v>
      </c>
      <c r="B118" s="118">
        <v>44586</v>
      </c>
      <c r="C118" s="119" t="s">
        <v>377</v>
      </c>
      <c r="D118" s="120">
        <v>1040511943</v>
      </c>
      <c r="E118" s="119" t="s">
        <v>1125</v>
      </c>
      <c r="F118" s="119"/>
      <c r="G118" s="119"/>
      <c r="H118" s="121">
        <v>30551493</v>
      </c>
      <c r="I118" s="121"/>
      <c r="J118" s="121">
        <v>2837600</v>
      </c>
      <c r="K118" s="119" t="s">
        <v>2349</v>
      </c>
      <c r="L118" s="118">
        <v>44589</v>
      </c>
      <c r="M118" s="118">
        <v>44911</v>
      </c>
      <c r="N118" s="123" t="s">
        <v>40</v>
      </c>
      <c r="O118" s="123" t="str">
        <f>IFERROR(VLOOKUP(N118,'Listas de Valores 2'!$A$1:$B$25,2,0),"")</f>
        <v>Contratación Directa</v>
      </c>
      <c r="P118" s="119" t="s">
        <v>169</v>
      </c>
      <c r="Q118" s="119" t="str">
        <f>IFERROR(VLOOKUP(P118,'Listas de Valores 2'!$K$1:$L$46,2,0),"")</f>
        <v>Dirección De Tecnología</v>
      </c>
      <c r="R118" s="119" t="s">
        <v>2110</v>
      </c>
      <c r="S118" s="118">
        <v>44578</v>
      </c>
      <c r="T118" s="119"/>
      <c r="U118" s="118"/>
      <c r="V118" s="124">
        <v>0</v>
      </c>
      <c r="W118" s="123"/>
      <c r="X118" s="123"/>
      <c r="Y118" s="123"/>
      <c r="Z118" s="123" t="s">
        <v>2350</v>
      </c>
      <c r="AA118" s="118">
        <v>44587</v>
      </c>
      <c r="AB118" s="126" t="s">
        <v>44</v>
      </c>
      <c r="AC118" s="118">
        <v>44583</v>
      </c>
      <c r="AD118" s="126"/>
      <c r="AE118" s="127"/>
      <c r="AF118" s="119" t="s">
        <v>45</v>
      </c>
      <c r="AG118" s="129" t="s">
        <v>35</v>
      </c>
      <c r="AH118" s="129" t="s">
        <v>1882</v>
      </c>
      <c r="AI118" s="63"/>
      <c r="AJ118" s="63"/>
      <c r="AK118" s="63"/>
      <c r="AL118" s="63"/>
      <c r="AM118" s="63"/>
      <c r="AN118" s="63"/>
      <c r="AO118" s="63"/>
      <c r="AP118" s="63"/>
      <c r="AQ118" s="63"/>
      <c r="AR118" s="63"/>
      <c r="AS118" s="63"/>
    </row>
    <row r="119" spans="1:45" ht="76.5">
      <c r="A119" s="117" t="s">
        <v>2351</v>
      </c>
      <c r="B119" s="118">
        <v>44584</v>
      </c>
      <c r="C119" s="119" t="s">
        <v>2352</v>
      </c>
      <c r="D119" s="120">
        <v>43666419</v>
      </c>
      <c r="E119" s="119" t="s">
        <v>1230</v>
      </c>
      <c r="F119" s="119"/>
      <c r="G119" s="119"/>
      <c r="H119" s="121">
        <v>67100000</v>
      </c>
      <c r="I119" s="121"/>
      <c r="J119" s="121">
        <v>6100000</v>
      </c>
      <c r="K119" s="119" t="s">
        <v>2353</v>
      </c>
      <c r="L119" s="118">
        <v>44586</v>
      </c>
      <c r="M119" s="118">
        <v>44911</v>
      </c>
      <c r="N119" s="123" t="s">
        <v>40</v>
      </c>
      <c r="O119" s="123" t="str">
        <f>IFERROR(VLOOKUP(N119,'Listas de Valores 2'!$A$1:$B$25,2,0),"")</f>
        <v>Contratación Directa</v>
      </c>
      <c r="P119" s="119" t="s">
        <v>169</v>
      </c>
      <c r="Q119" s="119" t="str">
        <f>IFERROR(VLOOKUP(P119,'Listas de Valores 2'!$K$1:$L$46,2,0),"")</f>
        <v>Dirección De Tecnología</v>
      </c>
      <c r="R119" s="119" t="s">
        <v>2354</v>
      </c>
      <c r="S119" s="118">
        <v>44579</v>
      </c>
      <c r="T119" s="119"/>
      <c r="U119" s="118"/>
      <c r="V119" s="124">
        <v>0</v>
      </c>
      <c r="W119" s="123" t="s">
        <v>43</v>
      </c>
      <c r="X119" s="125">
        <v>44585</v>
      </c>
      <c r="Y119" s="125">
        <v>44586</v>
      </c>
      <c r="Z119" s="123" t="s">
        <v>2355</v>
      </c>
      <c r="AA119" s="118">
        <v>44585</v>
      </c>
      <c r="AB119" s="126" t="s">
        <v>44</v>
      </c>
      <c r="AC119" s="118">
        <v>44582</v>
      </c>
      <c r="AD119" s="126"/>
      <c r="AE119" s="127"/>
      <c r="AF119" s="119" t="s">
        <v>45</v>
      </c>
      <c r="AG119" s="129" t="s">
        <v>1870</v>
      </c>
      <c r="AH119" s="129" t="s">
        <v>1871</v>
      </c>
      <c r="AI119" s="63"/>
      <c r="AJ119" s="63"/>
      <c r="AK119" s="63"/>
      <c r="AL119" s="63"/>
      <c r="AM119" s="63"/>
      <c r="AN119" s="63"/>
      <c r="AO119" s="63"/>
      <c r="AP119" s="63"/>
      <c r="AQ119" s="63"/>
      <c r="AR119" s="63"/>
      <c r="AS119" s="63"/>
    </row>
    <row r="120" spans="1:45" ht="76.5">
      <c r="A120" s="117" t="s">
        <v>2356</v>
      </c>
      <c r="B120" s="118">
        <v>44585</v>
      </c>
      <c r="C120" s="119" t="s">
        <v>765</v>
      </c>
      <c r="D120" s="120">
        <v>1037573598</v>
      </c>
      <c r="E120" s="119" t="s">
        <v>1230</v>
      </c>
      <c r="F120" s="119"/>
      <c r="G120" s="119"/>
      <c r="H120" s="121">
        <v>52480000</v>
      </c>
      <c r="I120" s="121"/>
      <c r="J120" s="121">
        <v>4800000</v>
      </c>
      <c r="K120" s="119" t="s">
        <v>2357</v>
      </c>
      <c r="L120" s="118">
        <v>44588</v>
      </c>
      <c r="M120" s="118">
        <v>44911</v>
      </c>
      <c r="N120" s="123" t="s">
        <v>40</v>
      </c>
      <c r="O120" s="123" t="str">
        <f>IFERROR(VLOOKUP(N120,'Listas de Valores 2'!$A$1:$B$25,2,0),"")</f>
        <v>Contratación Directa</v>
      </c>
      <c r="P120" s="119" t="s">
        <v>169</v>
      </c>
      <c r="Q120" s="119" t="str">
        <f>IFERROR(VLOOKUP(P120,'Listas de Valores 2'!$K$1:$L$46,2,0),"")</f>
        <v>Dirección De Tecnología</v>
      </c>
      <c r="R120" s="119" t="s">
        <v>2358</v>
      </c>
      <c r="S120" s="118">
        <v>44578</v>
      </c>
      <c r="T120" s="119"/>
      <c r="U120" s="118"/>
      <c r="V120" s="124">
        <v>0</v>
      </c>
      <c r="W120" s="123" t="s">
        <v>506</v>
      </c>
      <c r="X120" s="125">
        <v>44586</v>
      </c>
      <c r="Y120" s="125">
        <v>44587</v>
      </c>
      <c r="Z120" s="123" t="s">
        <v>2359</v>
      </c>
      <c r="AA120" s="125">
        <v>44587</v>
      </c>
      <c r="AB120" s="126" t="s">
        <v>44</v>
      </c>
      <c r="AC120" s="118">
        <v>44583</v>
      </c>
      <c r="AD120" s="126"/>
      <c r="AE120" s="127"/>
      <c r="AF120" s="119" t="s">
        <v>45</v>
      </c>
      <c r="AG120" s="129" t="s">
        <v>1870</v>
      </c>
      <c r="AH120" s="129" t="s">
        <v>1871</v>
      </c>
      <c r="AI120" s="63"/>
      <c r="AJ120" s="63"/>
      <c r="AK120" s="63"/>
      <c r="AL120" s="63"/>
      <c r="AM120" s="63"/>
      <c r="AN120" s="63"/>
      <c r="AO120" s="63"/>
      <c r="AP120" s="63"/>
      <c r="AQ120" s="63"/>
      <c r="AR120" s="63"/>
      <c r="AS120" s="63"/>
    </row>
    <row r="121" spans="1:45" ht="76.5">
      <c r="A121" s="117" t="s">
        <v>2360</v>
      </c>
      <c r="B121" s="118">
        <v>44586</v>
      </c>
      <c r="C121" s="119" t="s">
        <v>701</v>
      </c>
      <c r="D121" s="120">
        <v>1035913368</v>
      </c>
      <c r="E121" s="119" t="s">
        <v>1230</v>
      </c>
      <c r="F121" s="119"/>
      <c r="G121" s="119"/>
      <c r="H121" s="121">
        <v>51680000</v>
      </c>
      <c r="I121" s="121"/>
      <c r="J121" s="121">
        <v>4800000</v>
      </c>
      <c r="K121" s="119" t="s">
        <v>2361</v>
      </c>
      <c r="L121" s="118">
        <v>44588</v>
      </c>
      <c r="M121" s="118">
        <v>44911</v>
      </c>
      <c r="N121" s="123" t="s">
        <v>40</v>
      </c>
      <c r="O121" s="123" t="str">
        <f>IFERROR(VLOOKUP(N121,'Listas de Valores 2'!$A$1:$B$25,2,0),"")</f>
        <v>Contratación Directa</v>
      </c>
      <c r="P121" s="119" t="s">
        <v>169</v>
      </c>
      <c r="Q121" s="119" t="str">
        <f>IFERROR(VLOOKUP(P121,'Listas de Valores 2'!$K$1:$L$46,2,0),"")</f>
        <v>Dirección De Tecnología</v>
      </c>
      <c r="R121" s="119" t="s">
        <v>2362</v>
      </c>
      <c r="S121" s="118">
        <v>44578</v>
      </c>
      <c r="T121" s="119"/>
      <c r="U121" s="118"/>
      <c r="V121" s="124">
        <v>0</v>
      </c>
      <c r="W121" s="123" t="s">
        <v>43</v>
      </c>
      <c r="X121" s="125">
        <v>44587</v>
      </c>
      <c r="Y121" s="125">
        <v>44588</v>
      </c>
      <c r="Z121" s="123" t="s">
        <v>2363</v>
      </c>
      <c r="AA121" s="118">
        <v>44586</v>
      </c>
      <c r="AB121" s="126" t="s">
        <v>44</v>
      </c>
      <c r="AC121" s="118">
        <v>44583</v>
      </c>
      <c r="AD121" s="126"/>
      <c r="AE121" s="127"/>
      <c r="AF121" s="119" t="s">
        <v>45</v>
      </c>
      <c r="AG121" s="129" t="s">
        <v>35</v>
      </c>
      <c r="AH121" s="129" t="s">
        <v>1882</v>
      </c>
      <c r="AI121" s="63"/>
      <c r="AJ121" s="63"/>
      <c r="AK121" s="63"/>
      <c r="AL121" s="63"/>
      <c r="AM121" s="63"/>
      <c r="AN121" s="63"/>
      <c r="AO121" s="63"/>
      <c r="AP121" s="63"/>
      <c r="AQ121" s="63"/>
      <c r="AR121" s="63"/>
      <c r="AS121" s="63"/>
    </row>
    <row r="122" spans="1:45" ht="76.5">
      <c r="A122" s="117" t="s">
        <v>2364</v>
      </c>
      <c r="B122" s="118">
        <v>44588</v>
      </c>
      <c r="C122" s="119" t="s">
        <v>37</v>
      </c>
      <c r="D122" s="120">
        <v>43978768</v>
      </c>
      <c r="E122" s="119" t="s">
        <v>1230</v>
      </c>
      <c r="F122" s="119"/>
      <c r="G122" s="119"/>
      <c r="H122" s="121">
        <v>52480000</v>
      </c>
      <c r="I122" s="121"/>
      <c r="J122" s="121">
        <v>4800000</v>
      </c>
      <c r="K122" s="119" t="s">
        <v>2305</v>
      </c>
      <c r="L122" s="118">
        <v>44593</v>
      </c>
      <c r="M122" s="118">
        <v>44911</v>
      </c>
      <c r="N122" s="123" t="s">
        <v>40</v>
      </c>
      <c r="O122" s="123" t="str">
        <f>IFERROR(VLOOKUP(N122,'Listas de Valores 2'!$A$1:$B$25,2,0),"")</f>
        <v>Contratación Directa</v>
      </c>
      <c r="P122" s="119" t="s">
        <v>169</v>
      </c>
      <c r="Q122" s="119" t="str">
        <f>IFERROR(VLOOKUP(P122,'Listas de Valores 2'!$K$1:$L$46,2,0),"")</f>
        <v>Dirección De Tecnología</v>
      </c>
      <c r="R122" s="119" t="s">
        <v>2365</v>
      </c>
      <c r="S122" s="118">
        <v>44578</v>
      </c>
      <c r="T122" s="119"/>
      <c r="U122" s="118"/>
      <c r="V122" s="124">
        <v>0</v>
      </c>
      <c r="W122" s="123"/>
      <c r="X122" s="125"/>
      <c r="Y122" s="125"/>
      <c r="Z122" s="123" t="s">
        <v>2366</v>
      </c>
      <c r="AA122" s="118">
        <v>44592</v>
      </c>
      <c r="AB122" s="126" t="s">
        <v>44</v>
      </c>
      <c r="AC122" s="118">
        <v>44583</v>
      </c>
      <c r="AD122" s="126"/>
      <c r="AE122" s="127"/>
      <c r="AF122" s="119" t="s">
        <v>45</v>
      </c>
      <c r="AG122" s="129" t="s">
        <v>35</v>
      </c>
      <c r="AH122" s="129" t="s">
        <v>1882</v>
      </c>
      <c r="AI122" s="63"/>
      <c r="AJ122" s="63"/>
      <c r="AK122" s="63"/>
      <c r="AL122" s="63"/>
      <c r="AM122" s="63"/>
      <c r="AN122" s="63"/>
      <c r="AO122" s="63"/>
      <c r="AP122" s="63"/>
      <c r="AQ122" s="63"/>
      <c r="AR122" s="63"/>
      <c r="AS122" s="63"/>
    </row>
    <row r="123" spans="1:45" ht="76.5">
      <c r="A123" s="117" t="s">
        <v>2367</v>
      </c>
      <c r="B123" s="118">
        <v>44586</v>
      </c>
      <c r="C123" s="119" t="s">
        <v>2368</v>
      </c>
      <c r="D123" s="120">
        <v>1027887276</v>
      </c>
      <c r="E123" s="119" t="s">
        <v>1125</v>
      </c>
      <c r="F123" s="119"/>
      <c r="G123" s="119"/>
      <c r="H123" s="121">
        <v>22902843</v>
      </c>
      <c r="I123" s="121"/>
      <c r="J123" s="121">
        <v>2127199</v>
      </c>
      <c r="K123" s="119" t="s">
        <v>2369</v>
      </c>
      <c r="L123" s="118">
        <v>44589</v>
      </c>
      <c r="M123" s="118">
        <v>44911</v>
      </c>
      <c r="N123" s="123" t="s">
        <v>40</v>
      </c>
      <c r="O123" s="123" t="str">
        <f>IFERROR(VLOOKUP(N123,'Listas de Valores 2'!$A$1:$B$25,2,0),"")</f>
        <v>Contratación Directa</v>
      </c>
      <c r="P123" s="119" t="s">
        <v>169</v>
      </c>
      <c r="Q123" s="119" t="str">
        <f>IFERROR(VLOOKUP(P123,'Listas de Valores 2'!$K$1:$L$46,2,0),"")</f>
        <v>Dirección De Tecnología</v>
      </c>
      <c r="R123" s="119" t="s">
        <v>2370</v>
      </c>
      <c r="S123" s="118">
        <v>44578</v>
      </c>
      <c r="T123" s="119"/>
      <c r="U123" s="118"/>
      <c r="V123" s="124">
        <v>0</v>
      </c>
      <c r="W123" s="123" t="s">
        <v>43</v>
      </c>
      <c r="X123" s="125">
        <v>44586</v>
      </c>
      <c r="Y123" s="125">
        <v>44587</v>
      </c>
      <c r="Z123" s="123" t="s">
        <v>2371</v>
      </c>
      <c r="AA123" s="118">
        <v>44587</v>
      </c>
      <c r="AB123" s="126" t="s">
        <v>44</v>
      </c>
      <c r="AC123" s="118">
        <v>44583</v>
      </c>
      <c r="AD123" s="126"/>
      <c r="AE123" s="127"/>
      <c r="AF123" s="119" t="s">
        <v>45</v>
      </c>
      <c r="AG123" s="129" t="s">
        <v>35</v>
      </c>
      <c r="AH123" s="129" t="s">
        <v>1846</v>
      </c>
      <c r="AI123" s="63"/>
      <c r="AJ123" s="63"/>
      <c r="AK123" s="63"/>
      <c r="AL123" s="63"/>
      <c r="AM123" s="63"/>
      <c r="AN123" s="63"/>
      <c r="AO123" s="63"/>
      <c r="AP123" s="63"/>
      <c r="AQ123" s="63"/>
      <c r="AR123" s="63"/>
      <c r="AS123" s="63"/>
    </row>
    <row r="124" spans="1:45" ht="76.5">
      <c r="A124" s="117" t="s">
        <v>2372</v>
      </c>
      <c r="B124" s="118">
        <v>44586</v>
      </c>
      <c r="C124" s="119" t="s">
        <v>438</v>
      </c>
      <c r="D124" s="120">
        <v>1128472800</v>
      </c>
      <c r="E124" s="119" t="s">
        <v>1230</v>
      </c>
      <c r="F124" s="119"/>
      <c r="G124" s="119"/>
      <c r="H124" s="121">
        <v>59216667</v>
      </c>
      <c r="I124" s="121"/>
      <c r="J124" s="121">
        <v>5500000</v>
      </c>
      <c r="K124" s="119" t="s">
        <v>2333</v>
      </c>
      <c r="L124" s="118">
        <v>44588</v>
      </c>
      <c r="M124" s="118">
        <v>44911</v>
      </c>
      <c r="N124" s="123" t="s">
        <v>40</v>
      </c>
      <c r="O124" s="123" t="str">
        <f>IFERROR(VLOOKUP(N124,'Listas de Valores 2'!$A$1:$B$25,2,0),"")</f>
        <v>Contratación Directa</v>
      </c>
      <c r="P124" s="119" t="s">
        <v>169</v>
      </c>
      <c r="Q124" s="119" t="str">
        <f>IFERROR(VLOOKUP(P124,'Listas de Valores 2'!$K$1:$L$46,2,0),"")</f>
        <v>Dirección De Tecnología</v>
      </c>
      <c r="R124" s="119" t="s">
        <v>2373</v>
      </c>
      <c r="S124" s="118">
        <v>44579</v>
      </c>
      <c r="T124" s="119"/>
      <c r="U124" s="118"/>
      <c r="V124" s="124">
        <v>0</v>
      </c>
      <c r="W124" s="123" t="s">
        <v>43</v>
      </c>
      <c r="X124" s="125">
        <v>44587</v>
      </c>
      <c r="Y124" s="125" t="s">
        <v>2374</v>
      </c>
      <c r="Z124" s="123" t="s">
        <v>2375</v>
      </c>
      <c r="AA124" s="118">
        <v>44587</v>
      </c>
      <c r="AB124" s="126" t="s">
        <v>44</v>
      </c>
      <c r="AC124" s="118">
        <v>44583</v>
      </c>
      <c r="AD124" s="126"/>
      <c r="AE124" s="127"/>
      <c r="AF124" s="119" t="s">
        <v>45</v>
      </c>
      <c r="AG124" s="129" t="s">
        <v>35</v>
      </c>
      <c r="AH124" s="129" t="s">
        <v>1882</v>
      </c>
      <c r="AI124" s="63"/>
      <c r="AJ124" s="63"/>
      <c r="AK124" s="63"/>
      <c r="AL124" s="63"/>
      <c r="AM124" s="63"/>
      <c r="AN124" s="63"/>
      <c r="AO124" s="63"/>
      <c r="AP124" s="63"/>
      <c r="AQ124" s="63"/>
      <c r="AR124" s="63"/>
      <c r="AS124" s="63"/>
    </row>
    <row r="125" spans="1:45">
      <c r="A125" s="117" t="s">
        <v>2376</v>
      </c>
      <c r="B125" s="118"/>
      <c r="C125" s="138" t="s">
        <v>440</v>
      </c>
      <c r="D125" s="120"/>
      <c r="E125" s="119"/>
      <c r="F125" s="119"/>
      <c r="G125" s="119"/>
      <c r="H125" s="121"/>
      <c r="I125" s="121"/>
      <c r="J125" s="121"/>
      <c r="K125" s="119"/>
      <c r="L125" s="118"/>
      <c r="M125" s="118"/>
      <c r="N125" s="123"/>
      <c r="O125" s="123" t="str">
        <f>IFERROR(VLOOKUP(N125,'Listas de Valores 2'!$A$1:$B$25,2,0),"")</f>
        <v/>
      </c>
      <c r="P125" s="119"/>
      <c r="Q125" s="119" t="str">
        <f>IFERROR(VLOOKUP(P125,'Listas de Valores 2'!$K$1:$L$46,2,0),"")</f>
        <v/>
      </c>
      <c r="R125" s="119"/>
      <c r="S125" s="118"/>
      <c r="T125" s="119"/>
      <c r="U125" s="118"/>
      <c r="V125" s="124">
        <v>0</v>
      </c>
      <c r="W125" s="123"/>
      <c r="X125" s="125"/>
      <c r="Y125" s="125"/>
      <c r="Z125" s="123"/>
      <c r="AA125" s="140"/>
      <c r="AB125" s="126"/>
      <c r="AC125" s="141"/>
      <c r="AD125" s="126"/>
      <c r="AE125" s="127"/>
      <c r="AF125" s="119" t="s">
        <v>45</v>
      </c>
      <c r="AG125" s="129" t="s">
        <v>1870</v>
      </c>
      <c r="AH125" s="129" t="s">
        <v>1871</v>
      </c>
      <c r="AI125" s="63"/>
      <c r="AJ125" s="63"/>
      <c r="AK125" s="63"/>
      <c r="AL125" s="63"/>
      <c r="AM125" s="63"/>
      <c r="AN125" s="63"/>
      <c r="AO125" s="63"/>
      <c r="AP125" s="63"/>
      <c r="AQ125" s="63"/>
      <c r="AR125" s="63"/>
      <c r="AS125" s="63"/>
    </row>
    <row r="126" spans="1:45" ht="76.5">
      <c r="A126" s="117" t="s">
        <v>2377</v>
      </c>
      <c r="B126" s="118">
        <v>44585</v>
      </c>
      <c r="C126" s="119" t="s">
        <v>2378</v>
      </c>
      <c r="D126" s="120">
        <v>1037617625</v>
      </c>
      <c r="E126" s="119" t="s">
        <v>2379</v>
      </c>
      <c r="F126" s="119"/>
      <c r="G126" s="119"/>
      <c r="H126" s="121">
        <v>51226500</v>
      </c>
      <c r="I126" s="121"/>
      <c r="J126" s="121">
        <v>4615000</v>
      </c>
      <c r="K126" s="119" t="s">
        <v>2380</v>
      </c>
      <c r="L126" s="118">
        <v>44587</v>
      </c>
      <c r="M126" s="118">
        <v>44918</v>
      </c>
      <c r="N126" s="123" t="s">
        <v>40</v>
      </c>
      <c r="O126" s="123" t="str">
        <f>IFERROR(VLOOKUP(N126,'Listas de Valores 2'!$A$1:$B$25,2,0),"")</f>
        <v>Contratación Directa</v>
      </c>
      <c r="P126" s="119" t="s">
        <v>50</v>
      </c>
      <c r="Q126" s="119" t="str">
        <f>IFERROR(VLOOKUP(P126,'Listas de Valores 2'!$K$1:$L$46,2,0),"")</f>
        <v>Dirección De Planeación</v>
      </c>
      <c r="R126" s="119" t="s">
        <v>2381</v>
      </c>
      <c r="S126" s="118">
        <v>44574</v>
      </c>
      <c r="T126" s="119"/>
      <c r="U126" s="118"/>
      <c r="V126" s="124">
        <v>0</v>
      </c>
      <c r="W126" s="123" t="s">
        <v>506</v>
      </c>
      <c r="X126" s="125">
        <v>44586</v>
      </c>
      <c r="Y126" s="125">
        <v>44587</v>
      </c>
      <c r="Z126" s="123" t="s">
        <v>2382</v>
      </c>
      <c r="AA126" s="118">
        <v>44586</v>
      </c>
      <c r="AB126" s="126" t="s">
        <v>44</v>
      </c>
      <c r="AC126" s="118">
        <v>44583</v>
      </c>
      <c r="AD126" s="126"/>
      <c r="AE126" s="127"/>
      <c r="AF126" s="119" t="s">
        <v>45</v>
      </c>
      <c r="AG126" s="129" t="s">
        <v>35</v>
      </c>
      <c r="AH126" s="129" t="s">
        <v>1846</v>
      </c>
      <c r="AI126" s="63"/>
      <c r="AJ126" s="63"/>
      <c r="AK126" s="63"/>
      <c r="AL126" s="63"/>
      <c r="AM126" s="63"/>
      <c r="AN126" s="63"/>
      <c r="AO126" s="63"/>
      <c r="AP126" s="63"/>
      <c r="AQ126" s="63"/>
      <c r="AR126" s="63"/>
      <c r="AS126" s="63"/>
    </row>
    <row r="127" spans="1:45" ht="76.5">
      <c r="A127" s="117" t="s">
        <v>2383</v>
      </c>
      <c r="B127" s="118">
        <v>44586</v>
      </c>
      <c r="C127" s="119" t="s">
        <v>2384</v>
      </c>
      <c r="D127" s="120">
        <v>1000305169</v>
      </c>
      <c r="E127" s="119" t="s">
        <v>1230</v>
      </c>
      <c r="F127" s="119"/>
      <c r="G127" s="119"/>
      <c r="H127" s="121">
        <v>43515411</v>
      </c>
      <c r="I127" s="121"/>
      <c r="J127" s="121">
        <v>4041679</v>
      </c>
      <c r="K127" s="119" t="s">
        <v>2369</v>
      </c>
      <c r="L127" s="118">
        <v>44588</v>
      </c>
      <c r="M127" s="118">
        <v>44911</v>
      </c>
      <c r="N127" s="123" t="s">
        <v>40</v>
      </c>
      <c r="O127" s="123" t="str">
        <f>IFERROR(VLOOKUP(N127,'Listas de Valores 2'!$A$1:$B$25,2,0),"")</f>
        <v>Contratación Directa</v>
      </c>
      <c r="P127" s="119" t="s">
        <v>169</v>
      </c>
      <c r="Q127" s="119" t="str">
        <f>IFERROR(VLOOKUP(P127,'Listas de Valores 2'!$K$1:$L$46,2,0),"")</f>
        <v>Dirección De Tecnología</v>
      </c>
      <c r="R127" s="119" t="s">
        <v>2086</v>
      </c>
      <c r="S127" s="118">
        <v>44578</v>
      </c>
      <c r="T127" s="119"/>
      <c r="U127" s="118"/>
      <c r="V127" s="124">
        <v>0</v>
      </c>
      <c r="W127" s="123" t="s">
        <v>43</v>
      </c>
      <c r="X127" s="125">
        <v>44587</v>
      </c>
      <c r="Y127" s="125">
        <v>44588</v>
      </c>
      <c r="Z127" s="123" t="s">
        <v>2385</v>
      </c>
      <c r="AA127" s="125">
        <v>44587</v>
      </c>
      <c r="AB127" s="126" t="s">
        <v>44</v>
      </c>
      <c r="AC127" s="118">
        <v>44584</v>
      </c>
      <c r="AD127" s="126"/>
      <c r="AE127" s="127"/>
      <c r="AF127" s="119" t="s">
        <v>45</v>
      </c>
      <c r="AG127" s="129" t="s">
        <v>35</v>
      </c>
      <c r="AH127" s="129" t="s">
        <v>1846</v>
      </c>
      <c r="AI127" s="63"/>
      <c r="AJ127" s="63"/>
      <c r="AK127" s="63"/>
      <c r="AL127" s="63"/>
      <c r="AM127" s="63"/>
      <c r="AN127" s="63"/>
      <c r="AO127" s="63"/>
      <c r="AP127" s="63"/>
      <c r="AQ127" s="63"/>
      <c r="AR127" s="63"/>
      <c r="AS127" s="63"/>
    </row>
    <row r="128" spans="1:45" ht="63.75">
      <c r="A128" s="117" t="s">
        <v>2386</v>
      </c>
      <c r="B128" s="118">
        <v>44587</v>
      </c>
      <c r="C128" s="119" t="s">
        <v>2387</v>
      </c>
      <c r="D128" s="120">
        <v>32141829</v>
      </c>
      <c r="E128" s="119" t="s">
        <v>2388</v>
      </c>
      <c r="F128" s="119"/>
      <c r="G128" s="119"/>
      <c r="H128" s="121">
        <v>27558425</v>
      </c>
      <c r="I128" s="121"/>
      <c r="J128" s="121">
        <v>5511685</v>
      </c>
      <c r="K128" s="119" t="s">
        <v>2389</v>
      </c>
      <c r="L128" s="118">
        <v>44589</v>
      </c>
      <c r="M128" s="118">
        <v>44739</v>
      </c>
      <c r="N128" s="123" t="s">
        <v>40</v>
      </c>
      <c r="O128" s="123" t="str">
        <f>IFERROR(VLOOKUP(N128,'Listas de Valores 2'!$A$1:$B$25,2,0),"")</f>
        <v>Contratación Directa</v>
      </c>
      <c r="P128" s="119" t="s">
        <v>149</v>
      </c>
      <c r="Q128" s="119" t="str">
        <f>IFERROR(VLOOKUP(P128,'Listas de Valores 2'!$K$1:$L$46,2,0),"")</f>
        <v>Comunicaciones</v>
      </c>
      <c r="R128" s="119" t="s">
        <v>2390</v>
      </c>
      <c r="S128" s="118">
        <v>44578</v>
      </c>
      <c r="T128" s="119"/>
      <c r="U128" s="118"/>
      <c r="V128" s="124">
        <v>0</v>
      </c>
      <c r="W128" s="123" t="s">
        <v>43</v>
      </c>
      <c r="X128" s="125">
        <v>44588</v>
      </c>
      <c r="Y128" s="125">
        <v>44589</v>
      </c>
      <c r="Z128" s="123" t="s">
        <v>2391</v>
      </c>
      <c r="AA128" s="125">
        <v>44588</v>
      </c>
      <c r="AB128" s="126" t="s">
        <v>44</v>
      </c>
      <c r="AC128" s="118">
        <v>44585</v>
      </c>
      <c r="AD128" s="126"/>
      <c r="AE128" s="127"/>
      <c r="AF128" s="119" t="s">
        <v>45</v>
      </c>
      <c r="AG128" s="129" t="s">
        <v>35</v>
      </c>
      <c r="AH128" s="129" t="s">
        <v>1882</v>
      </c>
      <c r="AI128" s="63"/>
      <c r="AJ128" s="63"/>
      <c r="AK128" s="63"/>
      <c r="AL128" s="63"/>
      <c r="AM128" s="63"/>
      <c r="AN128" s="63"/>
      <c r="AO128" s="63"/>
      <c r="AP128" s="63"/>
      <c r="AQ128" s="63"/>
      <c r="AR128" s="63"/>
      <c r="AS128" s="63"/>
    </row>
    <row r="129" spans="1:45" ht="76.5">
      <c r="A129" s="117" t="s">
        <v>2392</v>
      </c>
      <c r="B129" s="118">
        <v>44588</v>
      </c>
      <c r="C129" s="119" t="s">
        <v>187</v>
      </c>
      <c r="D129" s="120">
        <v>43983173</v>
      </c>
      <c r="E129" s="119" t="s">
        <v>2322</v>
      </c>
      <c r="F129" s="119"/>
      <c r="G129" s="119"/>
      <c r="H129" s="121">
        <v>59216667</v>
      </c>
      <c r="I129" s="121"/>
      <c r="J129" s="121">
        <v>5500000</v>
      </c>
      <c r="K129" s="119" t="s">
        <v>2309</v>
      </c>
      <c r="L129" s="125">
        <v>44594</v>
      </c>
      <c r="M129" s="118">
        <v>44911</v>
      </c>
      <c r="N129" s="123" t="s">
        <v>40</v>
      </c>
      <c r="O129" s="123" t="str">
        <f>IFERROR(VLOOKUP(N129,'Listas de Valores 2'!$A$1:$B$25,2,0),"")</f>
        <v>Contratación Directa</v>
      </c>
      <c r="P129" s="119" t="s">
        <v>169</v>
      </c>
      <c r="Q129" s="119" t="str">
        <f>IFERROR(VLOOKUP(P129,'Listas de Valores 2'!$K$1:$L$46,2,0),"")</f>
        <v>Dirección De Tecnología</v>
      </c>
      <c r="R129" s="119" t="s">
        <v>2393</v>
      </c>
      <c r="S129" s="118">
        <v>44578</v>
      </c>
      <c r="T129" s="119"/>
      <c r="U129" s="118"/>
      <c r="V129" s="124">
        <v>0</v>
      </c>
      <c r="W129" s="123" t="s">
        <v>43</v>
      </c>
      <c r="X129" s="125">
        <v>44589</v>
      </c>
      <c r="Y129" s="125">
        <v>44593</v>
      </c>
      <c r="Z129" s="123" t="s">
        <v>2394</v>
      </c>
      <c r="AA129" s="118">
        <v>44592</v>
      </c>
      <c r="AB129" s="126" t="s">
        <v>44</v>
      </c>
      <c r="AC129" s="118">
        <v>44587</v>
      </c>
      <c r="AD129" s="126"/>
      <c r="AE129" s="127"/>
      <c r="AF129" s="119" t="s">
        <v>45</v>
      </c>
      <c r="AG129" s="129" t="s">
        <v>1823</v>
      </c>
      <c r="AH129" s="129" t="s">
        <v>1824</v>
      </c>
      <c r="AI129" s="63"/>
      <c r="AJ129" s="63"/>
      <c r="AK129" s="63"/>
      <c r="AL129" s="63"/>
      <c r="AM129" s="63"/>
      <c r="AN129" s="63"/>
      <c r="AO129" s="63"/>
      <c r="AP129" s="63"/>
      <c r="AQ129" s="63"/>
      <c r="AR129" s="63"/>
      <c r="AS129" s="63"/>
    </row>
    <row r="130" spans="1:45" ht="76.5">
      <c r="A130" s="117" t="s">
        <v>2395</v>
      </c>
      <c r="B130" s="118">
        <v>44588</v>
      </c>
      <c r="C130" s="119" t="s">
        <v>2396</v>
      </c>
      <c r="D130" s="120">
        <v>8359307</v>
      </c>
      <c r="E130" s="119" t="s">
        <v>1125</v>
      </c>
      <c r="F130" s="119"/>
      <c r="G130" s="119"/>
      <c r="H130" s="121">
        <v>20250948</v>
      </c>
      <c r="I130" s="121"/>
      <c r="J130" s="121">
        <v>1880893</v>
      </c>
      <c r="K130" s="119" t="s">
        <v>2309</v>
      </c>
      <c r="L130" s="125">
        <v>44595</v>
      </c>
      <c r="M130" s="118">
        <v>44911</v>
      </c>
      <c r="N130" s="123" t="s">
        <v>40</v>
      </c>
      <c r="O130" s="123" t="str">
        <f>IFERROR(VLOOKUP(N130,'Listas de Valores 2'!$A$1:$B$25,2,0),"")</f>
        <v>Contratación Directa</v>
      </c>
      <c r="P130" s="119" t="s">
        <v>169</v>
      </c>
      <c r="Q130" s="119" t="str">
        <f>IFERROR(VLOOKUP(P130,'Listas de Valores 2'!$K$1:$L$46,2,0),"")</f>
        <v>Dirección De Tecnología</v>
      </c>
      <c r="R130" s="119" t="s">
        <v>2117</v>
      </c>
      <c r="S130" s="118">
        <v>44578</v>
      </c>
      <c r="T130" s="119"/>
      <c r="U130" s="118"/>
      <c r="V130" s="124">
        <v>0</v>
      </c>
      <c r="W130" s="123"/>
      <c r="X130" s="125"/>
      <c r="Y130" s="125"/>
      <c r="Z130" s="123" t="s">
        <v>2397</v>
      </c>
      <c r="AA130" s="125">
        <v>44592</v>
      </c>
      <c r="AB130" s="126" t="s">
        <v>44</v>
      </c>
      <c r="AC130" s="118">
        <v>44587</v>
      </c>
      <c r="AD130" s="126"/>
      <c r="AE130" s="127"/>
      <c r="AF130" s="119" t="s">
        <v>45</v>
      </c>
      <c r="AG130" s="129" t="s">
        <v>1823</v>
      </c>
      <c r="AH130" s="129" t="s">
        <v>1824</v>
      </c>
      <c r="AI130" s="63"/>
      <c r="AJ130" s="63"/>
      <c r="AK130" s="63"/>
      <c r="AL130" s="63"/>
      <c r="AM130" s="63"/>
      <c r="AN130" s="63"/>
      <c r="AO130" s="63"/>
      <c r="AP130" s="63"/>
      <c r="AQ130" s="63"/>
      <c r="AR130" s="63"/>
      <c r="AS130" s="63"/>
    </row>
    <row r="131" spans="1:45" ht="76.5">
      <c r="A131" s="117" t="s">
        <v>2398</v>
      </c>
      <c r="B131" s="118">
        <v>44588</v>
      </c>
      <c r="C131" s="119" t="s">
        <v>2399</v>
      </c>
      <c r="D131" s="120">
        <v>1017162530</v>
      </c>
      <c r="E131" s="119" t="s">
        <v>2400</v>
      </c>
      <c r="F131" s="119"/>
      <c r="G131" s="119"/>
      <c r="H131" s="121">
        <v>27483424</v>
      </c>
      <c r="I131" s="121"/>
      <c r="J131" s="121">
        <v>2552640</v>
      </c>
      <c r="K131" s="119" t="s">
        <v>2309</v>
      </c>
      <c r="L131" s="125">
        <v>44593</v>
      </c>
      <c r="M131" s="118">
        <v>44911</v>
      </c>
      <c r="N131" s="123" t="s">
        <v>40</v>
      </c>
      <c r="O131" s="123" t="str">
        <f>IFERROR(VLOOKUP(N131,'Listas de Valores 2'!$A$1:$B$25,2,0),"")</f>
        <v>Contratación Directa</v>
      </c>
      <c r="P131" s="119" t="s">
        <v>169</v>
      </c>
      <c r="Q131" s="119" t="str">
        <f>IFERROR(VLOOKUP(P131,'Listas de Valores 2'!$K$1:$L$46,2,0),"")</f>
        <v>Dirección De Tecnología</v>
      </c>
      <c r="R131" s="119" t="s">
        <v>2401</v>
      </c>
      <c r="S131" s="118">
        <v>44578</v>
      </c>
      <c r="T131" s="119"/>
      <c r="U131" s="118"/>
      <c r="V131" s="124">
        <v>0</v>
      </c>
      <c r="W131" s="123" t="s">
        <v>43</v>
      </c>
      <c r="X131" s="125">
        <v>44589</v>
      </c>
      <c r="Y131" s="125">
        <v>44593</v>
      </c>
      <c r="Z131" s="123" t="s">
        <v>2402</v>
      </c>
      <c r="AA131" s="125">
        <v>44589</v>
      </c>
      <c r="AB131" s="126" t="s">
        <v>44</v>
      </c>
      <c r="AC131" s="118">
        <v>44587</v>
      </c>
      <c r="AD131" s="126"/>
      <c r="AE131" s="127"/>
      <c r="AF131" s="119" t="s">
        <v>45</v>
      </c>
      <c r="AG131" s="129" t="s">
        <v>1823</v>
      </c>
      <c r="AH131" s="129" t="s">
        <v>1824</v>
      </c>
      <c r="AI131" s="63"/>
      <c r="AJ131" s="63"/>
      <c r="AK131" s="63"/>
      <c r="AL131" s="63"/>
      <c r="AM131" s="63"/>
      <c r="AN131" s="63"/>
      <c r="AO131" s="63"/>
      <c r="AP131" s="63"/>
      <c r="AQ131" s="63"/>
      <c r="AR131" s="63"/>
      <c r="AS131" s="63"/>
    </row>
    <row r="132" spans="1:45" ht="76.5">
      <c r="A132" s="117" t="s">
        <v>2403</v>
      </c>
      <c r="B132" s="118">
        <v>44588</v>
      </c>
      <c r="C132" s="119" t="s">
        <v>565</v>
      </c>
      <c r="D132" s="120">
        <v>98716608</v>
      </c>
      <c r="E132" s="119" t="s">
        <v>1125</v>
      </c>
      <c r="F132" s="119"/>
      <c r="G132" s="119"/>
      <c r="H132" s="121">
        <v>27483424</v>
      </c>
      <c r="I132" s="121"/>
      <c r="J132" s="121">
        <v>2552640</v>
      </c>
      <c r="K132" s="119" t="s">
        <v>2309</v>
      </c>
      <c r="L132" s="125">
        <v>44595</v>
      </c>
      <c r="M132" s="118">
        <v>44911</v>
      </c>
      <c r="N132" s="123" t="s">
        <v>40</v>
      </c>
      <c r="O132" s="123" t="str">
        <f>IFERROR(VLOOKUP(N132,'Listas de Valores 2'!$A$1:$B$25,2,0),"")</f>
        <v>Contratación Directa</v>
      </c>
      <c r="P132" s="119" t="s">
        <v>169</v>
      </c>
      <c r="Q132" s="119" t="str">
        <f>IFERROR(VLOOKUP(P132,'Listas de Valores 2'!$K$1:$L$46,2,0),"")</f>
        <v>Dirección De Tecnología</v>
      </c>
      <c r="R132" s="119" t="s">
        <v>1927</v>
      </c>
      <c r="S132" s="118">
        <v>44578</v>
      </c>
      <c r="T132" s="119"/>
      <c r="U132" s="118"/>
      <c r="V132" s="124">
        <v>0</v>
      </c>
      <c r="W132" s="123" t="s">
        <v>43</v>
      </c>
      <c r="X132" s="125">
        <v>44589</v>
      </c>
      <c r="Y132" s="125">
        <v>44593</v>
      </c>
      <c r="Z132" s="123" t="s">
        <v>2404</v>
      </c>
      <c r="AA132" s="125">
        <v>44592</v>
      </c>
      <c r="AB132" s="126" t="s">
        <v>44</v>
      </c>
      <c r="AC132" s="118">
        <v>44587</v>
      </c>
      <c r="AD132" s="126"/>
      <c r="AE132" s="127"/>
      <c r="AF132" s="119" t="s">
        <v>45</v>
      </c>
      <c r="AG132" s="129" t="s">
        <v>1823</v>
      </c>
      <c r="AH132" s="129" t="s">
        <v>1824</v>
      </c>
      <c r="AI132" s="63"/>
      <c r="AJ132" s="63"/>
      <c r="AK132" s="63"/>
      <c r="AL132" s="63"/>
      <c r="AM132" s="63"/>
      <c r="AN132" s="63"/>
      <c r="AO132" s="63"/>
      <c r="AP132" s="63"/>
      <c r="AQ132" s="63"/>
      <c r="AR132" s="63"/>
      <c r="AS132" s="63"/>
    </row>
    <row r="133" spans="1:45" ht="76.5">
      <c r="A133" s="117" t="s">
        <v>2405</v>
      </c>
      <c r="B133" s="118">
        <v>44588</v>
      </c>
      <c r="C133" s="119" t="s">
        <v>2406</v>
      </c>
      <c r="D133" s="120">
        <v>1026136181</v>
      </c>
      <c r="E133" s="119" t="s">
        <v>1230</v>
      </c>
      <c r="F133" s="119"/>
      <c r="G133" s="119"/>
      <c r="H133" s="121">
        <v>51680000</v>
      </c>
      <c r="I133" s="121"/>
      <c r="J133" s="121">
        <v>4800000</v>
      </c>
      <c r="K133" s="119" t="s">
        <v>2284</v>
      </c>
      <c r="L133" s="125">
        <v>44595</v>
      </c>
      <c r="M133" s="118">
        <v>44911</v>
      </c>
      <c r="N133" s="123" t="s">
        <v>40</v>
      </c>
      <c r="O133" s="123" t="str">
        <f>IFERROR(VLOOKUP(N133,'Listas de Valores 2'!$A$1:$B$25,2,0),"")</f>
        <v>Contratación Directa</v>
      </c>
      <c r="P133" s="119" t="s">
        <v>169</v>
      </c>
      <c r="Q133" s="119" t="str">
        <f>IFERROR(VLOOKUP(P133,'Listas de Valores 2'!$K$1:$L$46,2,0),"")</f>
        <v>Dirección De Tecnología</v>
      </c>
      <c r="R133" s="119" t="s">
        <v>2407</v>
      </c>
      <c r="S133" s="118">
        <v>44578</v>
      </c>
      <c r="T133" s="119"/>
      <c r="U133" s="118"/>
      <c r="V133" s="124">
        <v>0</v>
      </c>
      <c r="W133" s="123" t="s">
        <v>43</v>
      </c>
      <c r="X133" s="125">
        <v>44589</v>
      </c>
      <c r="Y133" s="125">
        <v>44593</v>
      </c>
      <c r="Z133" s="123" t="s">
        <v>2408</v>
      </c>
      <c r="AA133" s="125">
        <v>44592</v>
      </c>
      <c r="AB133" s="126" t="s">
        <v>44</v>
      </c>
      <c r="AC133" s="118">
        <v>44587</v>
      </c>
      <c r="AD133" s="126"/>
      <c r="AE133" s="127"/>
      <c r="AF133" s="119" t="s">
        <v>45</v>
      </c>
      <c r="AG133" s="129" t="s">
        <v>1823</v>
      </c>
      <c r="AH133" s="129" t="s">
        <v>1824</v>
      </c>
      <c r="AI133" s="63"/>
      <c r="AJ133" s="63"/>
      <c r="AK133" s="63"/>
      <c r="AL133" s="63"/>
      <c r="AM133" s="63"/>
      <c r="AN133" s="63"/>
      <c r="AO133" s="63"/>
      <c r="AP133" s="63"/>
      <c r="AQ133" s="63"/>
      <c r="AR133" s="63"/>
      <c r="AS133" s="63"/>
    </row>
    <row r="134" spans="1:45" ht="76.5">
      <c r="A134" s="117" t="s">
        <v>2409</v>
      </c>
      <c r="B134" s="118">
        <v>44586</v>
      </c>
      <c r="C134" s="119" t="s">
        <v>2410</v>
      </c>
      <c r="D134" s="120">
        <v>1037586603</v>
      </c>
      <c r="E134" s="119" t="s">
        <v>1125</v>
      </c>
      <c r="F134" s="119"/>
      <c r="G134" s="119"/>
      <c r="H134" s="121">
        <v>36662384</v>
      </c>
      <c r="I134" s="121"/>
      <c r="J134" s="121">
        <v>3405175</v>
      </c>
      <c r="K134" s="119" t="s">
        <v>2317</v>
      </c>
      <c r="L134" s="118">
        <v>44588</v>
      </c>
      <c r="M134" s="118">
        <v>44911</v>
      </c>
      <c r="N134" s="123" t="s">
        <v>40</v>
      </c>
      <c r="O134" s="123" t="str">
        <f>IFERROR(VLOOKUP(N134,'Listas de Valores 2'!$A$1:$B$25,2,0),"")</f>
        <v>Contratación Directa</v>
      </c>
      <c r="P134" s="119" t="s">
        <v>169</v>
      </c>
      <c r="Q134" s="119" t="str">
        <f>IFERROR(VLOOKUP(P134,'Listas de Valores 2'!$K$1:$L$46,2,0),"")</f>
        <v>Dirección De Tecnología</v>
      </c>
      <c r="R134" s="119" t="s">
        <v>2411</v>
      </c>
      <c r="S134" s="118">
        <v>44578</v>
      </c>
      <c r="T134" s="119"/>
      <c r="U134" s="118"/>
      <c r="V134" s="124">
        <v>0</v>
      </c>
      <c r="W134" s="123"/>
      <c r="X134" s="125"/>
      <c r="Y134" s="125"/>
      <c r="Z134" s="123" t="s">
        <v>2412</v>
      </c>
      <c r="AA134" s="118">
        <v>44587</v>
      </c>
      <c r="AB134" s="126" t="s">
        <v>44</v>
      </c>
      <c r="AC134" s="118">
        <v>44585</v>
      </c>
      <c r="AD134" s="126"/>
      <c r="AE134" s="127"/>
      <c r="AF134" s="119" t="s">
        <v>45</v>
      </c>
      <c r="AG134" s="129" t="s">
        <v>1870</v>
      </c>
      <c r="AH134" s="129" t="s">
        <v>1871</v>
      </c>
      <c r="AI134" s="63"/>
      <c r="AJ134" s="63"/>
      <c r="AK134" s="63"/>
      <c r="AL134" s="63"/>
      <c r="AM134" s="63"/>
      <c r="AN134" s="63"/>
      <c r="AO134" s="63"/>
      <c r="AP134" s="63"/>
      <c r="AQ134" s="63"/>
      <c r="AR134" s="63"/>
      <c r="AS134" s="63"/>
    </row>
    <row r="135" spans="1:45" ht="76.5">
      <c r="A135" s="117" t="s">
        <v>2413</v>
      </c>
      <c r="B135" s="118">
        <v>44587</v>
      </c>
      <c r="C135" s="119" t="s">
        <v>2414</v>
      </c>
      <c r="D135" s="120">
        <v>12970340</v>
      </c>
      <c r="E135" s="119" t="s">
        <v>2415</v>
      </c>
      <c r="F135" s="119"/>
      <c r="G135" s="119"/>
      <c r="H135" s="121">
        <v>42000000</v>
      </c>
      <c r="I135" s="121"/>
      <c r="J135" s="121">
        <v>4200000</v>
      </c>
      <c r="K135" s="119" t="s">
        <v>2416</v>
      </c>
      <c r="L135" s="118">
        <v>44589</v>
      </c>
      <c r="M135" s="118">
        <v>44892</v>
      </c>
      <c r="N135" s="123" t="s">
        <v>40</v>
      </c>
      <c r="O135" s="123" t="str">
        <f>IFERROR(VLOOKUP(N135,'Listas de Valores 2'!$A$1:$B$25,2,0),"")</f>
        <v>Contratación Directa</v>
      </c>
      <c r="P135" s="119" t="s">
        <v>1716</v>
      </c>
      <c r="Q135" s="119" t="str">
        <f>IFERROR(VLOOKUP(P135,'Listas de Valores 2'!$K$1:$L$46,2,0),"")</f>
        <v>Vicerrectoría Administrativa Y Financiera</v>
      </c>
      <c r="R135" s="119" t="s">
        <v>2417</v>
      </c>
      <c r="S135" s="118">
        <v>44579</v>
      </c>
      <c r="T135" s="119"/>
      <c r="U135" s="118"/>
      <c r="V135" s="124">
        <v>0</v>
      </c>
      <c r="W135" s="123" t="s">
        <v>43</v>
      </c>
      <c r="X135" s="125">
        <v>44588</v>
      </c>
      <c r="Y135" s="125">
        <v>44589</v>
      </c>
      <c r="Z135" s="123" t="s">
        <v>2418</v>
      </c>
      <c r="AA135" s="118">
        <v>44588</v>
      </c>
      <c r="AB135" s="126" t="s">
        <v>44</v>
      </c>
      <c r="AC135" s="118">
        <v>44585</v>
      </c>
      <c r="AD135" s="126"/>
      <c r="AE135" s="127"/>
      <c r="AF135" s="119" t="s">
        <v>45</v>
      </c>
      <c r="AG135" s="129" t="s">
        <v>35</v>
      </c>
      <c r="AH135" s="129" t="s">
        <v>1882</v>
      </c>
      <c r="AI135" s="63"/>
      <c r="AJ135" s="63"/>
      <c r="AK135" s="63"/>
      <c r="AL135" s="63"/>
      <c r="AM135" s="63"/>
      <c r="AN135" s="63"/>
      <c r="AO135" s="63"/>
      <c r="AP135" s="63"/>
      <c r="AQ135" s="63"/>
      <c r="AR135" s="63"/>
      <c r="AS135" s="63"/>
    </row>
    <row r="136" spans="1:45" ht="76.5">
      <c r="A136" s="117" t="s">
        <v>2419</v>
      </c>
      <c r="B136" s="118">
        <v>44586</v>
      </c>
      <c r="C136" s="119" t="s">
        <v>2420</v>
      </c>
      <c r="D136" s="120">
        <v>39451376</v>
      </c>
      <c r="E136" s="119" t="s">
        <v>1230</v>
      </c>
      <c r="F136" s="119"/>
      <c r="G136" s="119"/>
      <c r="H136" s="121">
        <v>59216667</v>
      </c>
      <c r="I136" s="121"/>
      <c r="J136" s="121">
        <v>5500000</v>
      </c>
      <c r="K136" s="119" t="s">
        <v>2421</v>
      </c>
      <c r="L136" s="118">
        <v>44588</v>
      </c>
      <c r="M136" s="118">
        <v>44911</v>
      </c>
      <c r="N136" s="123" t="s">
        <v>40</v>
      </c>
      <c r="O136" s="123" t="str">
        <f>IFERROR(VLOOKUP(N136,'Listas de Valores 2'!$A$1:$B$25,2,0),"")</f>
        <v>Contratación Directa</v>
      </c>
      <c r="P136" s="119" t="s">
        <v>169</v>
      </c>
      <c r="Q136" s="119" t="str">
        <f>IFERROR(VLOOKUP(P136,'Listas de Valores 2'!$K$1:$L$46,2,0),"")</f>
        <v>Dirección De Tecnología</v>
      </c>
      <c r="R136" s="119" t="s">
        <v>2422</v>
      </c>
      <c r="S136" s="118">
        <v>44578</v>
      </c>
      <c r="T136" s="119"/>
      <c r="U136" s="118"/>
      <c r="V136" s="124">
        <v>0</v>
      </c>
      <c r="W136" s="123" t="s">
        <v>506</v>
      </c>
      <c r="X136" s="125">
        <v>44587</v>
      </c>
      <c r="Y136" s="125">
        <v>44588</v>
      </c>
      <c r="Z136" s="123" t="s">
        <v>2423</v>
      </c>
      <c r="AA136" s="118">
        <v>44587</v>
      </c>
      <c r="AB136" s="126" t="s">
        <v>44</v>
      </c>
      <c r="AC136" s="118">
        <v>44584</v>
      </c>
      <c r="AD136" s="126"/>
      <c r="AE136" s="127"/>
      <c r="AF136" s="119" t="s">
        <v>45</v>
      </c>
      <c r="AG136" s="129" t="s">
        <v>35</v>
      </c>
      <c r="AH136" s="129" t="s">
        <v>1882</v>
      </c>
      <c r="AI136" s="63"/>
      <c r="AJ136" s="63"/>
      <c r="AK136" s="63"/>
      <c r="AL136" s="63"/>
      <c r="AM136" s="63"/>
      <c r="AN136" s="63"/>
      <c r="AO136" s="63"/>
      <c r="AP136" s="63"/>
      <c r="AQ136" s="63"/>
      <c r="AR136" s="63"/>
      <c r="AS136" s="63"/>
    </row>
    <row r="137" spans="1:45" ht="76.5">
      <c r="A137" s="117" t="s">
        <v>2424</v>
      </c>
      <c r="B137" s="118">
        <v>44589</v>
      </c>
      <c r="C137" s="119" t="s">
        <v>284</v>
      </c>
      <c r="D137" s="120">
        <v>1035853081</v>
      </c>
      <c r="E137" s="119" t="s">
        <v>2425</v>
      </c>
      <c r="F137" s="119"/>
      <c r="G137" s="119"/>
      <c r="H137" s="121">
        <v>19182486</v>
      </c>
      <c r="I137" s="121"/>
      <c r="J137" s="121">
        <v>3405175</v>
      </c>
      <c r="K137" s="119" t="s">
        <v>2426</v>
      </c>
      <c r="L137" s="118">
        <v>44593</v>
      </c>
      <c r="M137" s="118">
        <v>44742</v>
      </c>
      <c r="N137" s="123" t="s">
        <v>40</v>
      </c>
      <c r="O137" s="123" t="str">
        <f>IFERROR(VLOOKUP(N137,'Listas de Valores 2'!$A$1:$B$25,2,0),"")</f>
        <v>Contratación Directa</v>
      </c>
      <c r="P137" s="119" t="s">
        <v>104</v>
      </c>
      <c r="Q137" s="119" t="str">
        <f>IFERROR(VLOOKUP(P137,'Listas de Valores 2'!$K$1:$L$46,2,0),"")</f>
        <v/>
      </c>
      <c r="R137" s="119" t="s">
        <v>2067</v>
      </c>
      <c r="S137" s="119" t="s">
        <v>2427</v>
      </c>
      <c r="T137" s="119"/>
      <c r="U137" s="118"/>
      <c r="V137" s="124">
        <v>0</v>
      </c>
      <c r="W137" s="123" t="s">
        <v>43</v>
      </c>
      <c r="X137" s="125">
        <v>44589</v>
      </c>
      <c r="Y137" s="125">
        <v>44592</v>
      </c>
      <c r="Z137" s="123" t="s">
        <v>2428</v>
      </c>
      <c r="AA137" s="118">
        <v>44589</v>
      </c>
      <c r="AB137" s="126" t="s">
        <v>44</v>
      </c>
      <c r="AC137" s="118">
        <v>44587</v>
      </c>
      <c r="AD137" s="126"/>
      <c r="AE137" s="127"/>
      <c r="AF137" s="119" t="s">
        <v>45</v>
      </c>
      <c r="AG137" s="129" t="s">
        <v>1823</v>
      </c>
      <c r="AH137" s="129" t="s">
        <v>1824</v>
      </c>
      <c r="AI137" s="63"/>
      <c r="AJ137" s="63"/>
      <c r="AK137" s="63"/>
      <c r="AL137" s="63"/>
      <c r="AM137" s="63"/>
      <c r="AN137" s="63"/>
      <c r="AO137" s="63"/>
      <c r="AP137" s="63"/>
      <c r="AQ137" s="63"/>
      <c r="AR137" s="63"/>
      <c r="AS137" s="63"/>
    </row>
    <row r="138" spans="1:45" ht="63.75">
      <c r="A138" s="117" t="s">
        <v>2429</v>
      </c>
      <c r="B138" s="118">
        <v>44588</v>
      </c>
      <c r="C138" s="119" t="s">
        <v>537</v>
      </c>
      <c r="D138" s="120">
        <v>1001618496</v>
      </c>
      <c r="E138" s="119" t="s">
        <v>2430</v>
      </c>
      <c r="F138" s="119"/>
      <c r="G138" s="119"/>
      <c r="H138" s="121">
        <v>9733620</v>
      </c>
      <c r="I138" s="121"/>
      <c r="J138" s="121">
        <v>1622270</v>
      </c>
      <c r="K138" s="119" t="s">
        <v>2431</v>
      </c>
      <c r="L138" s="118">
        <v>44595</v>
      </c>
      <c r="M138" s="118">
        <v>44775</v>
      </c>
      <c r="N138" s="123" t="s">
        <v>40</v>
      </c>
      <c r="O138" s="123" t="str">
        <f>IFERROR(VLOOKUP(N138,'Listas de Valores 2'!$A$1:$B$25,2,0),"")</f>
        <v>Contratación Directa</v>
      </c>
      <c r="P138" s="119" t="s">
        <v>106</v>
      </c>
      <c r="Q138" s="119" t="str">
        <f>IFERROR(VLOOKUP(P138,'Listas de Valores 2'!$K$1:$L$46,2,0),"")</f>
        <v>Secretaría General</v>
      </c>
      <c r="R138" s="119" t="s">
        <v>2427</v>
      </c>
      <c r="S138" s="119" t="s">
        <v>2427</v>
      </c>
      <c r="T138" s="119"/>
      <c r="U138" s="118"/>
      <c r="V138" s="124">
        <v>0</v>
      </c>
      <c r="W138" s="123" t="s">
        <v>43</v>
      </c>
      <c r="X138" s="125">
        <v>44594</v>
      </c>
      <c r="Y138" s="125">
        <v>44595</v>
      </c>
      <c r="Z138" s="123" t="s">
        <v>2432</v>
      </c>
      <c r="AA138" s="125">
        <v>44593</v>
      </c>
      <c r="AB138" s="126" t="s">
        <v>44</v>
      </c>
      <c r="AC138" s="118">
        <v>44581</v>
      </c>
      <c r="AD138" s="126"/>
      <c r="AE138" s="127"/>
      <c r="AF138" s="119" t="s">
        <v>45</v>
      </c>
      <c r="AG138" s="129" t="s">
        <v>1870</v>
      </c>
      <c r="AH138" s="129" t="s">
        <v>1871</v>
      </c>
      <c r="AI138" s="63"/>
      <c r="AJ138" s="63"/>
      <c r="AK138" s="63"/>
      <c r="AL138" s="63"/>
      <c r="AM138" s="63"/>
      <c r="AN138" s="63"/>
      <c r="AO138" s="63"/>
      <c r="AP138" s="63"/>
      <c r="AQ138" s="63"/>
      <c r="AR138" s="63"/>
      <c r="AS138" s="63"/>
    </row>
    <row r="139" spans="1:45" ht="63.75">
      <c r="A139" s="117" t="s">
        <v>2433</v>
      </c>
      <c r="B139" s="118">
        <v>44586</v>
      </c>
      <c r="C139" s="119" t="s">
        <v>2434</v>
      </c>
      <c r="D139" s="120">
        <v>71790482</v>
      </c>
      <c r="E139" s="119" t="s">
        <v>2435</v>
      </c>
      <c r="F139" s="119"/>
      <c r="G139" s="119"/>
      <c r="H139" s="121">
        <v>38199798</v>
      </c>
      <c r="I139" s="121"/>
      <c r="J139" s="121">
        <v>5457114</v>
      </c>
      <c r="K139" s="119" t="s">
        <v>2206</v>
      </c>
      <c r="L139" s="118">
        <v>44588</v>
      </c>
      <c r="M139" s="118">
        <v>44799</v>
      </c>
      <c r="N139" s="123" t="s">
        <v>40</v>
      </c>
      <c r="O139" s="123" t="str">
        <f>IFERROR(VLOOKUP(N139,'Listas de Valores 2'!$A$1:$B$25,2,0),"")</f>
        <v>Contratación Directa</v>
      </c>
      <c r="P139" s="119" t="s">
        <v>99</v>
      </c>
      <c r="Q139" s="119" t="str">
        <f>IFERROR(VLOOKUP(P139,'Listas de Valores 2'!$K$1:$L$46,2,0),"")</f>
        <v>Vicerrectoría Académica</v>
      </c>
      <c r="R139" s="119" t="s">
        <v>2436</v>
      </c>
      <c r="S139" s="118">
        <v>44581</v>
      </c>
      <c r="T139" s="119"/>
      <c r="U139" s="118"/>
      <c r="V139" s="124">
        <v>0</v>
      </c>
      <c r="W139" s="123" t="s">
        <v>43</v>
      </c>
      <c r="X139" s="125">
        <v>44587</v>
      </c>
      <c r="Y139" s="125">
        <v>44588</v>
      </c>
      <c r="Z139" s="123" t="s">
        <v>2437</v>
      </c>
      <c r="AA139" s="118">
        <v>44587</v>
      </c>
      <c r="AB139" s="126" t="s">
        <v>44</v>
      </c>
      <c r="AC139" s="118">
        <v>44585</v>
      </c>
      <c r="AD139" s="126"/>
      <c r="AE139" s="127"/>
      <c r="AF139" s="119" t="s">
        <v>45</v>
      </c>
      <c r="AG139" s="129" t="s">
        <v>1870</v>
      </c>
      <c r="AH139" s="129" t="s">
        <v>1871</v>
      </c>
      <c r="AI139" s="63"/>
      <c r="AJ139" s="63"/>
      <c r="AK139" s="63"/>
      <c r="AL139" s="63"/>
      <c r="AM139" s="63"/>
      <c r="AN139" s="63"/>
      <c r="AO139" s="63"/>
      <c r="AP139" s="63"/>
      <c r="AQ139" s="63"/>
      <c r="AR139" s="63"/>
      <c r="AS139" s="63"/>
    </row>
    <row r="140" spans="1:45" ht="76.5">
      <c r="A140" s="117" t="s">
        <v>2438</v>
      </c>
      <c r="B140" s="118">
        <v>44586</v>
      </c>
      <c r="C140" s="119" t="s">
        <v>2439</v>
      </c>
      <c r="D140" s="120">
        <v>1017250959</v>
      </c>
      <c r="E140" s="119" t="s">
        <v>1230</v>
      </c>
      <c r="F140" s="119"/>
      <c r="G140" s="119"/>
      <c r="H140" s="121">
        <v>51680000</v>
      </c>
      <c r="I140" s="121"/>
      <c r="J140" s="121">
        <v>4800000</v>
      </c>
      <c r="K140" s="119" t="s">
        <v>2440</v>
      </c>
      <c r="L140" s="118">
        <v>44588</v>
      </c>
      <c r="M140" s="118">
        <v>44911</v>
      </c>
      <c r="N140" s="123" t="s">
        <v>40</v>
      </c>
      <c r="O140" s="123" t="str">
        <f>IFERROR(VLOOKUP(N140,'Listas de Valores 2'!$A$1:$B$25,2,0),"")</f>
        <v>Contratación Directa</v>
      </c>
      <c r="P140" s="119" t="s">
        <v>169</v>
      </c>
      <c r="Q140" s="119" t="str">
        <f>IFERROR(VLOOKUP(P140,'Listas de Valores 2'!$K$1:$L$46,2,0),"")</f>
        <v>Dirección De Tecnología</v>
      </c>
      <c r="R140" s="119" t="s">
        <v>2012</v>
      </c>
      <c r="S140" s="118">
        <v>44578</v>
      </c>
      <c r="T140" s="119"/>
      <c r="U140" s="118"/>
      <c r="V140" s="124">
        <v>0</v>
      </c>
      <c r="W140" s="123" t="s">
        <v>43</v>
      </c>
      <c r="X140" s="125">
        <v>44587</v>
      </c>
      <c r="Y140" s="125">
        <v>44588</v>
      </c>
      <c r="Z140" s="123" t="s">
        <v>2441</v>
      </c>
      <c r="AA140" s="118">
        <v>44587</v>
      </c>
      <c r="AB140" s="126" t="s">
        <v>44</v>
      </c>
      <c r="AC140" s="118">
        <v>44585</v>
      </c>
      <c r="AD140" s="126"/>
      <c r="AE140" s="127"/>
      <c r="AF140" s="119" t="s">
        <v>45</v>
      </c>
      <c r="AG140" s="129" t="s">
        <v>1870</v>
      </c>
      <c r="AH140" s="129" t="s">
        <v>1871</v>
      </c>
      <c r="AI140" s="63"/>
      <c r="AJ140" s="63"/>
      <c r="AK140" s="63"/>
      <c r="AL140" s="63"/>
      <c r="AM140" s="63"/>
      <c r="AN140" s="63"/>
      <c r="AO140" s="63"/>
      <c r="AP140" s="63"/>
      <c r="AQ140" s="63"/>
      <c r="AR140" s="63"/>
      <c r="AS140" s="63"/>
    </row>
    <row r="141" spans="1:45" ht="76.5">
      <c r="A141" s="117" t="s">
        <v>2442</v>
      </c>
      <c r="B141" s="118">
        <v>44587</v>
      </c>
      <c r="C141" s="119" t="s">
        <v>2443</v>
      </c>
      <c r="D141" s="120">
        <v>1039454206</v>
      </c>
      <c r="E141" s="119" t="s">
        <v>1230</v>
      </c>
      <c r="F141" s="119"/>
      <c r="G141" s="119"/>
      <c r="H141" s="121">
        <v>51680000</v>
      </c>
      <c r="I141" s="121"/>
      <c r="J141" s="121">
        <v>4800000</v>
      </c>
      <c r="K141" s="119" t="s">
        <v>2444</v>
      </c>
      <c r="L141" s="125">
        <v>44593</v>
      </c>
      <c r="M141" s="118">
        <v>44911</v>
      </c>
      <c r="N141" s="123" t="s">
        <v>40</v>
      </c>
      <c r="O141" s="123" t="str">
        <f>IFERROR(VLOOKUP(N141,'Listas de Valores 2'!$A$1:$B$25,2,0),"")</f>
        <v>Contratación Directa</v>
      </c>
      <c r="P141" s="119" t="s">
        <v>169</v>
      </c>
      <c r="Q141" s="119" t="str">
        <f>IFERROR(VLOOKUP(P141,'Listas de Valores 2'!$K$1:$L$46,2,0),"")</f>
        <v>Dirección De Tecnología</v>
      </c>
      <c r="R141" s="119" t="s">
        <v>2144</v>
      </c>
      <c r="S141" s="118">
        <v>44578</v>
      </c>
      <c r="T141" s="119"/>
      <c r="U141" s="118"/>
      <c r="V141" s="124">
        <v>0</v>
      </c>
      <c r="W141" s="123" t="s">
        <v>43</v>
      </c>
      <c r="X141" s="125">
        <v>44588</v>
      </c>
      <c r="Y141" s="125">
        <v>44589</v>
      </c>
      <c r="Z141" s="123" t="s">
        <v>2445</v>
      </c>
      <c r="AA141" s="118">
        <v>44588</v>
      </c>
      <c r="AB141" s="126" t="s">
        <v>44</v>
      </c>
      <c r="AC141" s="118">
        <v>44585</v>
      </c>
      <c r="AD141" s="126"/>
      <c r="AE141" s="127"/>
      <c r="AF141" s="119" t="s">
        <v>45</v>
      </c>
      <c r="AG141" s="129" t="s">
        <v>1870</v>
      </c>
      <c r="AH141" s="129" t="s">
        <v>1871</v>
      </c>
      <c r="AI141" s="63"/>
      <c r="AJ141" s="63"/>
      <c r="AK141" s="63"/>
      <c r="AL141" s="63"/>
      <c r="AM141" s="63"/>
      <c r="AN141" s="63"/>
      <c r="AO141" s="63"/>
      <c r="AP141" s="63"/>
      <c r="AQ141" s="63"/>
      <c r="AR141" s="63"/>
      <c r="AS141" s="63"/>
    </row>
    <row r="142" spans="1:45" ht="76.5">
      <c r="A142" s="117" t="s">
        <v>2446</v>
      </c>
      <c r="B142" s="118">
        <v>44588</v>
      </c>
      <c r="C142" s="119" t="s">
        <v>463</v>
      </c>
      <c r="D142" s="120">
        <v>30400686</v>
      </c>
      <c r="E142" s="119" t="s">
        <v>1976</v>
      </c>
      <c r="F142" s="119"/>
      <c r="G142" s="119"/>
      <c r="H142" s="121">
        <v>28233333</v>
      </c>
      <c r="I142" s="121"/>
      <c r="J142" s="121">
        <v>5500000</v>
      </c>
      <c r="K142" s="119" t="s">
        <v>2447</v>
      </c>
      <c r="L142" s="125">
        <v>44593</v>
      </c>
      <c r="M142" s="125">
        <v>44746</v>
      </c>
      <c r="N142" s="123" t="s">
        <v>40</v>
      </c>
      <c r="O142" s="123" t="str">
        <f>IFERROR(VLOOKUP(N142,'Listas de Valores 2'!$A$1:$B$25,2,0),"")</f>
        <v>Contratación Directa</v>
      </c>
      <c r="P142" s="119" t="s">
        <v>169</v>
      </c>
      <c r="Q142" s="119" t="str">
        <f>IFERROR(VLOOKUP(P142,'Listas de Valores 2'!$K$1:$L$46,2,0),"")</f>
        <v>Dirección De Tecnología</v>
      </c>
      <c r="R142" s="119" t="s">
        <v>2448</v>
      </c>
      <c r="S142" s="118">
        <v>44579</v>
      </c>
      <c r="T142" s="119"/>
      <c r="U142" s="118"/>
      <c r="V142" s="124">
        <v>0</v>
      </c>
      <c r="W142" s="123" t="s">
        <v>43</v>
      </c>
      <c r="X142" s="125">
        <v>44588</v>
      </c>
      <c r="Y142" s="125">
        <v>44589</v>
      </c>
      <c r="Z142" s="123" t="s">
        <v>2449</v>
      </c>
      <c r="AA142" s="118">
        <v>44588</v>
      </c>
      <c r="AB142" s="126" t="s">
        <v>44</v>
      </c>
      <c r="AC142" s="118">
        <v>44586</v>
      </c>
      <c r="AD142" s="126"/>
      <c r="AE142" s="127"/>
      <c r="AF142" s="119" t="s">
        <v>45</v>
      </c>
      <c r="AG142" s="129" t="s">
        <v>1870</v>
      </c>
      <c r="AH142" s="129" t="s">
        <v>1871</v>
      </c>
      <c r="AI142" s="63"/>
      <c r="AJ142" s="63"/>
      <c r="AK142" s="63"/>
      <c r="AL142" s="63"/>
      <c r="AM142" s="63"/>
      <c r="AN142" s="63"/>
      <c r="AO142" s="63"/>
      <c r="AP142" s="63"/>
      <c r="AQ142" s="63"/>
      <c r="AR142" s="63"/>
      <c r="AS142" s="63"/>
    </row>
    <row r="143" spans="1:45" ht="76.5">
      <c r="A143" s="117" t="s">
        <v>2450</v>
      </c>
      <c r="B143" s="118">
        <v>44587</v>
      </c>
      <c r="C143" s="119" t="s">
        <v>250</v>
      </c>
      <c r="D143" s="120">
        <v>1035441940</v>
      </c>
      <c r="E143" s="119" t="s">
        <v>2451</v>
      </c>
      <c r="F143" s="119"/>
      <c r="G143" s="119"/>
      <c r="H143" s="121">
        <v>10533000</v>
      </c>
      <c r="I143" s="121"/>
      <c r="J143" s="121">
        <v>1880893</v>
      </c>
      <c r="K143" s="119" t="s">
        <v>2452</v>
      </c>
      <c r="L143" s="125">
        <v>44589</v>
      </c>
      <c r="M143" s="118">
        <v>44757</v>
      </c>
      <c r="N143" s="123" t="s">
        <v>40</v>
      </c>
      <c r="O143" s="123" t="str">
        <f>IFERROR(VLOOKUP(N143,'Listas de Valores 2'!$A$1:$B$25,2,0),"")</f>
        <v>Contratación Directa</v>
      </c>
      <c r="P143" s="119" t="s">
        <v>104</v>
      </c>
      <c r="Q143" s="119" t="str">
        <f>IFERROR(VLOOKUP(P143,'Listas de Valores 2'!$K$1:$L$46,2,0),"")</f>
        <v/>
      </c>
      <c r="R143" s="119" t="s">
        <v>2453</v>
      </c>
      <c r="S143" s="118">
        <v>44581</v>
      </c>
      <c r="T143" s="119"/>
      <c r="U143" s="118"/>
      <c r="V143" s="124">
        <v>0</v>
      </c>
      <c r="W143" s="123" t="s">
        <v>43</v>
      </c>
      <c r="X143" s="125">
        <v>44588</v>
      </c>
      <c r="Y143" s="125">
        <v>44589</v>
      </c>
      <c r="Z143" s="123" t="s">
        <v>2454</v>
      </c>
      <c r="AA143" s="125">
        <v>44588</v>
      </c>
      <c r="AB143" s="126" t="s">
        <v>44</v>
      </c>
      <c r="AC143" s="118">
        <v>44585</v>
      </c>
      <c r="AD143" s="126"/>
      <c r="AE143" s="127"/>
      <c r="AF143" s="119" t="s">
        <v>45</v>
      </c>
      <c r="AG143" s="129" t="s">
        <v>35</v>
      </c>
      <c r="AH143" s="129" t="s">
        <v>1882</v>
      </c>
      <c r="AI143" s="63"/>
      <c r="AJ143" s="63"/>
      <c r="AK143" s="63"/>
      <c r="AL143" s="63"/>
      <c r="AM143" s="63"/>
      <c r="AN143" s="63"/>
      <c r="AO143" s="63"/>
      <c r="AP143" s="63"/>
      <c r="AQ143" s="63"/>
      <c r="AR143" s="63"/>
      <c r="AS143" s="63"/>
    </row>
    <row r="144" spans="1:45" ht="76.5">
      <c r="A144" s="117" t="s">
        <v>2455</v>
      </c>
      <c r="B144" s="118">
        <v>44586</v>
      </c>
      <c r="C144" s="119" t="s">
        <v>2456</v>
      </c>
      <c r="D144" s="120">
        <v>1152686245</v>
      </c>
      <c r="E144" s="119" t="s">
        <v>2457</v>
      </c>
      <c r="F144" s="119"/>
      <c r="G144" s="119"/>
      <c r="H144" s="121">
        <v>17304213</v>
      </c>
      <c r="I144" s="121"/>
      <c r="J144" s="121">
        <v>1622270</v>
      </c>
      <c r="K144" s="119" t="s">
        <v>2458</v>
      </c>
      <c r="L144" s="125">
        <v>44593</v>
      </c>
      <c r="M144" s="118">
        <v>44911</v>
      </c>
      <c r="N144" s="123" t="s">
        <v>40</v>
      </c>
      <c r="O144" s="123" t="str">
        <f>IFERROR(VLOOKUP(N144,'Listas de Valores 2'!$A$1:$B$25,2,0),"")</f>
        <v>Contratación Directa</v>
      </c>
      <c r="P144" s="119" t="s">
        <v>169</v>
      </c>
      <c r="Q144" s="119" t="str">
        <f>IFERROR(VLOOKUP(P144,'Listas de Valores 2'!$K$1:$L$46,2,0),"")</f>
        <v>Dirección De Tecnología</v>
      </c>
      <c r="R144" s="119" t="s">
        <v>1958</v>
      </c>
      <c r="S144" s="118">
        <v>44578</v>
      </c>
      <c r="T144" s="119"/>
      <c r="U144" s="118"/>
      <c r="V144" s="124">
        <v>0</v>
      </c>
      <c r="W144" s="123" t="s">
        <v>43</v>
      </c>
      <c r="X144" s="125">
        <v>44587</v>
      </c>
      <c r="Y144" s="125">
        <v>44588</v>
      </c>
      <c r="Z144" s="123" t="s">
        <v>2459</v>
      </c>
      <c r="AA144" s="125">
        <v>44588</v>
      </c>
      <c r="AB144" s="126" t="s">
        <v>44</v>
      </c>
      <c r="AC144" s="118">
        <v>44585</v>
      </c>
      <c r="AD144" s="126"/>
      <c r="AE144" s="127"/>
      <c r="AF144" s="119" t="s">
        <v>45</v>
      </c>
      <c r="AG144" s="129" t="s">
        <v>35</v>
      </c>
      <c r="AH144" s="129" t="s">
        <v>1846</v>
      </c>
      <c r="AI144" s="63"/>
      <c r="AJ144" s="63"/>
      <c r="AK144" s="63"/>
      <c r="AL144" s="63"/>
      <c r="AM144" s="63"/>
      <c r="AN144" s="63"/>
      <c r="AO144" s="63"/>
      <c r="AP144" s="63"/>
      <c r="AQ144" s="63"/>
      <c r="AR144" s="63"/>
      <c r="AS144" s="63"/>
    </row>
    <row r="145" spans="1:45" ht="89.25">
      <c r="A145" s="117" t="s">
        <v>2460</v>
      </c>
      <c r="B145" s="118">
        <v>44587</v>
      </c>
      <c r="C145" s="119" t="s">
        <v>625</v>
      </c>
      <c r="D145" s="120">
        <v>1115078829</v>
      </c>
      <c r="E145" s="119" t="s">
        <v>2461</v>
      </c>
      <c r="F145" s="119"/>
      <c r="G145" s="119"/>
      <c r="H145" s="121">
        <v>17334000</v>
      </c>
      <c r="I145" s="121"/>
      <c r="J145" s="121">
        <v>1620000</v>
      </c>
      <c r="K145" s="119" t="s">
        <v>2462</v>
      </c>
      <c r="L145" s="118">
        <v>44593</v>
      </c>
      <c r="M145" s="118">
        <v>44911</v>
      </c>
      <c r="N145" s="123" t="s">
        <v>40</v>
      </c>
      <c r="O145" s="123" t="str">
        <f>IFERROR(VLOOKUP(N145,'Listas de Valores 2'!$A$1:$B$25,2,0),"")</f>
        <v>Contratación Directa</v>
      </c>
      <c r="P145" s="119" t="s">
        <v>314</v>
      </c>
      <c r="Q145" s="119" t="str">
        <f>IFERROR(VLOOKUP(P145,'Listas de Valores 2'!$K$1:$L$46,2,0),"")</f>
        <v>Vicerrectoría Administrativa Y Financiera</v>
      </c>
      <c r="R145" s="119" t="s">
        <v>2463</v>
      </c>
      <c r="S145" s="118">
        <v>44581</v>
      </c>
      <c r="T145" s="119"/>
      <c r="U145" s="118"/>
      <c r="V145" s="124">
        <v>0</v>
      </c>
      <c r="W145" s="123" t="s">
        <v>43</v>
      </c>
      <c r="X145" s="125">
        <v>44588</v>
      </c>
      <c r="Y145" s="125">
        <v>44589</v>
      </c>
      <c r="Z145" s="123" t="s">
        <v>2464</v>
      </c>
      <c r="AA145" s="125">
        <v>44588</v>
      </c>
      <c r="AB145" s="126" t="s">
        <v>44</v>
      </c>
      <c r="AC145" s="118">
        <v>44585</v>
      </c>
      <c r="AD145" s="126"/>
      <c r="AE145" s="127"/>
      <c r="AF145" s="119" t="s">
        <v>45</v>
      </c>
      <c r="AG145" s="129" t="s">
        <v>35</v>
      </c>
      <c r="AH145" s="129" t="s">
        <v>1846</v>
      </c>
      <c r="AI145" s="63"/>
      <c r="AJ145" s="63"/>
      <c r="AK145" s="63"/>
      <c r="AL145" s="63"/>
      <c r="AM145" s="63"/>
      <c r="AN145" s="63"/>
      <c r="AO145" s="63"/>
      <c r="AP145" s="63"/>
      <c r="AQ145" s="63"/>
      <c r="AR145" s="63"/>
      <c r="AS145" s="63"/>
    </row>
    <row r="146" spans="1:45" ht="76.5">
      <c r="A146" s="117" t="s">
        <v>2465</v>
      </c>
      <c r="B146" s="118">
        <v>44588</v>
      </c>
      <c r="C146" s="119" t="s">
        <v>730</v>
      </c>
      <c r="D146" s="120">
        <v>43879342</v>
      </c>
      <c r="E146" s="119" t="s">
        <v>1230</v>
      </c>
      <c r="F146" s="119"/>
      <c r="G146" s="119"/>
      <c r="H146" s="121">
        <v>51680000</v>
      </c>
      <c r="I146" s="121"/>
      <c r="J146" s="121">
        <v>4800000</v>
      </c>
      <c r="K146" s="119" t="s">
        <v>2444</v>
      </c>
      <c r="L146" s="118">
        <v>44593</v>
      </c>
      <c r="M146" s="118">
        <v>44911</v>
      </c>
      <c r="N146" s="123" t="s">
        <v>40</v>
      </c>
      <c r="O146" s="123" t="str">
        <f>IFERROR(VLOOKUP(N146,'Listas de Valores 2'!$A$1:$B$25,2,0),"")</f>
        <v>Contratación Directa</v>
      </c>
      <c r="P146" s="119" t="s">
        <v>169</v>
      </c>
      <c r="Q146" s="119" t="str">
        <f>IFERROR(VLOOKUP(P146,'Listas de Valores 2'!$K$1:$L$46,2,0),"")</f>
        <v>Dirección De Tecnología</v>
      </c>
      <c r="R146" s="119" t="s">
        <v>2466</v>
      </c>
      <c r="S146" s="118">
        <v>44579</v>
      </c>
      <c r="T146" s="119"/>
      <c r="U146" s="118"/>
      <c r="V146" s="124">
        <v>0</v>
      </c>
      <c r="W146" s="123" t="s">
        <v>43</v>
      </c>
      <c r="X146" s="125">
        <v>44588</v>
      </c>
      <c r="Y146" s="125">
        <v>44589</v>
      </c>
      <c r="Z146" s="123" t="s">
        <v>2467</v>
      </c>
      <c r="AA146" s="125">
        <v>44588</v>
      </c>
      <c r="AB146" s="126" t="s">
        <v>44</v>
      </c>
      <c r="AC146" s="118">
        <v>44587</v>
      </c>
      <c r="AD146" s="126"/>
      <c r="AE146" s="127"/>
      <c r="AF146" s="119" t="s">
        <v>45</v>
      </c>
      <c r="AG146" s="129" t="s">
        <v>1870</v>
      </c>
      <c r="AH146" s="129" t="s">
        <v>1871</v>
      </c>
      <c r="AI146" s="63"/>
      <c r="AJ146" s="63"/>
      <c r="AK146" s="63"/>
      <c r="AL146" s="63"/>
      <c r="AM146" s="63"/>
      <c r="AN146" s="63"/>
      <c r="AO146" s="63"/>
      <c r="AP146" s="63"/>
      <c r="AQ146" s="63"/>
      <c r="AR146" s="63"/>
      <c r="AS146" s="63"/>
    </row>
    <row r="147" spans="1:45">
      <c r="A147" s="117" t="s">
        <v>2468</v>
      </c>
      <c r="B147" s="118"/>
      <c r="C147" s="138" t="s">
        <v>440</v>
      </c>
      <c r="D147" s="142"/>
      <c r="E147" s="119"/>
      <c r="F147" s="119"/>
      <c r="G147" s="119"/>
      <c r="H147" s="121"/>
      <c r="I147" s="121"/>
      <c r="J147" s="121"/>
      <c r="K147" s="119"/>
      <c r="L147" s="118"/>
      <c r="M147" s="118"/>
      <c r="N147" s="123"/>
      <c r="O147" s="123" t="str">
        <f>IFERROR(VLOOKUP(N147,'Listas de Valores 2'!$A$1:$B$25,2,0),"")</f>
        <v/>
      </c>
      <c r="P147" s="119"/>
      <c r="Q147" s="119" t="str">
        <f>IFERROR(VLOOKUP(P147,'Listas de Valores 2'!$K$1:$L$46,2,0),"")</f>
        <v/>
      </c>
      <c r="R147" s="119"/>
      <c r="S147" s="118"/>
      <c r="T147" s="119"/>
      <c r="U147" s="118"/>
      <c r="V147" s="124">
        <v>0</v>
      </c>
      <c r="W147" s="123"/>
      <c r="X147" s="125"/>
      <c r="Y147" s="125"/>
      <c r="Z147" s="123"/>
      <c r="AA147" s="140"/>
      <c r="AB147" s="126"/>
      <c r="AC147" s="141"/>
      <c r="AD147" s="126"/>
      <c r="AE147" s="127"/>
      <c r="AF147" s="119" t="s">
        <v>45</v>
      </c>
      <c r="AG147" s="129" t="s">
        <v>35</v>
      </c>
      <c r="AH147" s="129" t="s">
        <v>1846</v>
      </c>
      <c r="AI147" s="63"/>
      <c r="AJ147" s="63"/>
      <c r="AK147" s="63"/>
      <c r="AL147" s="63"/>
      <c r="AM147" s="63"/>
      <c r="AN147" s="63"/>
      <c r="AO147" s="63"/>
      <c r="AP147" s="63"/>
      <c r="AQ147" s="63" t="s">
        <v>2469</v>
      </c>
      <c r="AR147" s="63"/>
      <c r="AS147" s="63"/>
    </row>
    <row r="148" spans="1:45" ht="76.5">
      <c r="A148" s="117" t="s">
        <v>2470</v>
      </c>
      <c r="B148" s="118">
        <v>44588</v>
      </c>
      <c r="C148" s="119" t="s">
        <v>2471</v>
      </c>
      <c r="D148" s="120">
        <v>1035430735</v>
      </c>
      <c r="E148" s="119" t="s">
        <v>1240</v>
      </c>
      <c r="F148" s="119"/>
      <c r="G148" s="119"/>
      <c r="H148" s="121">
        <v>59216667</v>
      </c>
      <c r="I148" s="121"/>
      <c r="J148" s="121">
        <v>5500000</v>
      </c>
      <c r="K148" s="119" t="s">
        <v>2317</v>
      </c>
      <c r="L148" s="118">
        <v>44593</v>
      </c>
      <c r="M148" s="118">
        <v>44911</v>
      </c>
      <c r="N148" s="123" t="s">
        <v>40</v>
      </c>
      <c r="O148" s="123" t="str">
        <f>IFERROR(VLOOKUP(N148,'Listas de Valores 2'!$A$1:$B$25,2,0),"")</f>
        <v>Contratación Directa</v>
      </c>
      <c r="P148" s="119" t="s">
        <v>169</v>
      </c>
      <c r="Q148" s="119" t="str">
        <f>IFERROR(VLOOKUP(P148,'Listas de Valores 2'!$K$1:$L$46,2,0),"")</f>
        <v>Dirección De Tecnología</v>
      </c>
      <c r="R148" s="119" t="s">
        <v>2472</v>
      </c>
      <c r="S148" s="118">
        <v>44579</v>
      </c>
      <c r="T148" s="119"/>
      <c r="U148" s="118"/>
      <c r="V148" s="124">
        <v>0</v>
      </c>
      <c r="W148" s="123" t="s">
        <v>43</v>
      </c>
      <c r="X148" s="125">
        <v>44588</v>
      </c>
      <c r="Y148" s="125">
        <v>44589</v>
      </c>
      <c r="Z148" s="123" t="s">
        <v>2473</v>
      </c>
      <c r="AA148" s="125">
        <v>44589</v>
      </c>
      <c r="AB148" s="126" t="s">
        <v>44</v>
      </c>
      <c r="AC148" s="118">
        <v>44587</v>
      </c>
      <c r="AD148" s="126"/>
      <c r="AE148" s="127"/>
      <c r="AF148" s="119" t="s">
        <v>45</v>
      </c>
      <c r="AG148" s="129" t="s">
        <v>1870</v>
      </c>
      <c r="AH148" s="129" t="s">
        <v>1871</v>
      </c>
      <c r="AI148" s="63"/>
      <c r="AJ148" s="63"/>
      <c r="AK148" s="63"/>
      <c r="AL148" s="63"/>
      <c r="AM148" s="63"/>
      <c r="AN148" s="63"/>
      <c r="AO148" s="63"/>
      <c r="AP148" s="63"/>
      <c r="AQ148" s="63" t="s">
        <v>2469</v>
      </c>
      <c r="AR148" s="63"/>
      <c r="AS148" s="63"/>
    </row>
    <row r="149" spans="1:45" ht="76.5">
      <c r="A149" s="117" t="s">
        <v>2474</v>
      </c>
      <c r="B149" s="118">
        <v>44589</v>
      </c>
      <c r="C149" s="119" t="s">
        <v>2475</v>
      </c>
      <c r="D149" s="120">
        <v>2774117</v>
      </c>
      <c r="E149" s="119" t="s">
        <v>2476</v>
      </c>
      <c r="F149" s="119"/>
      <c r="G149" s="119"/>
      <c r="H149" s="121">
        <v>18720000</v>
      </c>
      <c r="I149" s="121"/>
      <c r="J149" s="121">
        <v>3600000</v>
      </c>
      <c r="K149" s="119" t="s">
        <v>2477</v>
      </c>
      <c r="L149" s="118">
        <v>44593</v>
      </c>
      <c r="M149" s="118">
        <v>44748</v>
      </c>
      <c r="N149" s="123" t="s">
        <v>40</v>
      </c>
      <c r="O149" s="123" t="str">
        <f>IFERROR(VLOOKUP(N149,'Listas de Valores 2'!$A$1:$B$25,2,0),"")</f>
        <v>Contratación Directa</v>
      </c>
      <c r="P149" s="119" t="s">
        <v>314</v>
      </c>
      <c r="Q149" s="119" t="str">
        <f>IFERROR(VLOOKUP(P149,'Listas de Valores 2'!$K$1:$L$46,2,0),"")</f>
        <v>Vicerrectoría Administrativa Y Financiera</v>
      </c>
      <c r="R149" s="119" t="s">
        <v>2478</v>
      </c>
      <c r="S149" s="118">
        <v>44581</v>
      </c>
      <c r="T149" s="119"/>
      <c r="U149" s="118"/>
      <c r="V149" s="124">
        <v>0</v>
      </c>
      <c r="W149" s="123" t="s">
        <v>43</v>
      </c>
      <c r="X149" s="125" t="s">
        <v>2479</v>
      </c>
      <c r="Y149" s="125">
        <v>44593</v>
      </c>
      <c r="Z149" s="123" t="s">
        <v>2480</v>
      </c>
      <c r="AA149" s="125">
        <v>44589</v>
      </c>
      <c r="AB149" s="126" t="s">
        <v>44</v>
      </c>
      <c r="AC149" s="118">
        <v>44588</v>
      </c>
      <c r="AD149" s="126"/>
      <c r="AE149" s="127"/>
      <c r="AF149" s="119" t="s">
        <v>45</v>
      </c>
      <c r="AG149" s="129" t="s">
        <v>35</v>
      </c>
      <c r="AH149" s="129" t="s">
        <v>1882</v>
      </c>
      <c r="AI149" s="63"/>
      <c r="AJ149" s="63"/>
      <c r="AK149" s="63"/>
      <c r="AL149" s="63"/>
      <c r="AM149" s="63"/>
      <c r="AN149" s="63"/>
      <c r="AO149" s="63"/>
      <c r="AP149" s="63"/>
      <c r="AQ149" s="63"/>
      <c r="AR149" s="63"/>
      <c r="AS149" s="63"/>
    </row>
    <row r="150" spans="1:45" ht="76.5">
      <c r="A150" s="117" t="s">
        <v>2481</v>
      </c>
      <c r="B150" s="118">
        <v>44589</v>
      </c>
      <c r="C150" s="119" t="s">
        <v>2482</v>
      </c>
      <c r="D150" s="120">
        <v>1017168975</v>
      </c>
      <c r="E150" s="119" t="s">
        <v>1125</v>
      </c>
      <c r="F150" s="119"/>
      <c r="G150" s="119"/>
      <c r="H150" s="121">
        <v>17479898</v>
      </c>
      <c r="I150" s="121"/>
      <c r="J150" s="121">
        <v>3405175</v>
      </c>
      <c r="K150" s="119" t="s">
        <v>2483</v>
      </c>
      <c r="L150" s="118">
        <v>44595</v>
      </c>
      <c r="M150" s="118">
        <v>44748</v>
      </c>
      <c r="N150" s="123" t="s">
        <v>40</v>
      </c>
      <c r="O150" s="123" t="str">
        <f>IFERROR(VLOOKUP(N150,'Listas de Valores 2'!$A$1:$B$25,2,0),"")</f>
        <v>Contratación Directa</v>
      </c>
      <c r="P150" s="119" t="s">
        <v>169</v>
      </c>
      <c r="Q150" s="119" t="str">
        <f>IFERROR(VLOOKUP(P150,'Listas de Valores 2'!$K$1:$L$46,2,0),"")</f>
        <v>Dirección De Tecnología</v>
      </c>
      <c r="R150" s="119" t="s">
        <v>2484</v>
      </c>
      <c r="S150" s="118">
        <v>44579</v>
      </c>
      <c r="T150" s="119"/>
      <c r="U150" s="118"/>
      <c r="V150" s="124">
        <v>0</v>
      </c>
      <c r="W150" s="123"/>
      <c r="X150" s="125"/>
      <c r="Y150" s="125"/>
      <c r="Z150" s="123" t="s">
        <v>2485</v>
      </c>
      <c r="AA150" s="125">
        <v>44595</v>
      </c>
      <c r="AB150" s="126" t="s">
        <v>44</v>
      </c>
      <c r="AC150" s="118">
        <v>44586</v>
      </c>
      <c r="AD150" s="126"/>
      <c r="AE150" s="127"/>
      <c r="AF150" s="119" t="s">
        <v>45</v>
      </c>
      <c r="AG150" s="129" t="s">
        <v>35</v>
      </c>
      <c r="AH150" s="129" t="s">
        <v>1882</v>
      </c>
      <c r="AI150" s="63"/>
      <c r="AJ150" s="63"/>
      <c r="AK150" s="63"/>
      <c r="AL150" s="63"/>
      <c r="AM150" s="63"/>
      <c r="AN150" s="63"/>
      <c r="AO150" s="63"/>
      <c r="AP150" s="63"/>
      <c r="AQ150" s="63"/>
      <c r="AR150" s="63"/>
      <c r="AS150" s="63"/>
    </row>
    <row r="151" spans="1:45" ht="76.5">
      <c r="A151" s="117" t="s">
        <v>2486</v>
      </c>
      <c r="B151" s="118">
        <v>44587</v>
      </c>
      <c r="C151" s="119" t="s">
        <v>691</v>
      </c>
      <c r="D151" s="120">
        <v>43044364</v>
      </c>
      <c r="E151" s="119" t="s">
        <v>1230</v>
      </c>
      <c r="F151" s="119"/>
      <c r="G151" s="119"/>
      <c r="H151" s="121">
        <v>59216667</v>
      </c>
      <c r="I151" s="121"/>
      <c r="J151" s="121">
        <v>5500000</v>
      </c>
      <c r="K151" s="119" t="s">
        <v>2487</v>
      </c>
      <c r="L151" s="118">
        <v>44593</v>
      </c>
      <c r="M151" s="118">
        <v>44911</v>
      </c>
      <c r="N151" s="123" t="s">
        <v>40</v>
      </c>
      <c r="O151" s="123" t="str">
        <f>IFERROR(VLOOKUP(N151,'Listas de Valores 2'!$A$1:$B$25,2,0),"")</f>
        <v>Contratación Directa</v>
      </c>
      <c r="P151" s="119" t="s">
        <v>169</v>
      </c>
      <c r="Q151" s="119" t="str">
        <f>IFERROR(VLOOKUP(P151,'Listas de Valores 2'!$K$1:$L$46,2,0),"")</f>
        <v>Dirección De Tecnología</v>
      </c>
      <c r="R151" s="119" t="s">
        <v>2488</v>
      </c>
      <c r="S151" s="118">
        <v>44579</v>
      </c>
      <c r="T151" s="119"/>
      <c r="U151" s="118"/>
      <c r="V151" s="124">
        <v>0</v>
      </c>
      <c r="W151" s="123" t="s">
        <v>43</v>
      </c>
      <c r="X151" s="125">
        <v>44588</v>
      </c>
      <c r="Y151" s="125">
        <v>44589</v>
      </c>
      <c r="Z151" s="123" t="s">
        <v>2489</v>
      </c>
      <c r="AA151" s="125">
        <v>44589</v>
      </c>
      <c r="AB151" s="126" t="s">
        <v>44</v>
      </c>
      <c r="AC151" s="118">
        <v>44587</v>
      </c>
      <c r="AD151" s="126"/>
      <c r="AE151" s="127"/>
      <c r="AF151" s="119" t="s">
        <v>45</v>
      </c>
      <c r="AG151" s="129" t="s">
        <v>35</v>
      </c>
      <c r="AH151" s="129" t="s">
        <v>1882</v>
      </c>
      <c r="AI151" s="63"/>
      <c r="AJ151" s="63"/>
      <c r="AK151" s="63"/>
      <c r="AL151" s="63"/>
      <c r="AM151" s="63"/>
      <c r="AN151" s="63"/>
      <c r="AO151" s="63"/>
      <c r="AP151" s="63"/>
      <c r="AQ151" s="63"/>
      <c r="AR151" s="63"/>
      <c r="AS151" s="63"/>
    </row>
    <row r="152" spans="1:45" ht="76.5">
      <c r="A152" s="117" t="s">
        <v>2490</v>
      </c>
      <c r="B152" s="118">
        <v>44589</v>
      </c>
      <c r="C152" s="119" t="s">
        <v>2491</v>
      </c>
      <c r="D152" s="120">
        <v>1128461097</v>
      </c>
      <c r="E152" s="119" t="s">
        <v>1230</v>
      </c>
      <c r="F152" s="119"/>
      <c r="G152" s="119"/>
      <c r="H152" s="121">
        <v>51680000</v>
      </c>
      <c r="I152" s="121"/>
      <c r="J152" s="121">
        <v>4800000</v>
      </c>
      <c r="K152" s="119" t="s">
        <v>2333</v>
      </c>
      <c r="L152" s="118">
        <v>44593</v>
      </c>
      <c r="M152" s="118">
        <v>44911</v>
      </c>
      <c r="N152" s="123" t="s">
        <v>40</v>
      </c>
      <c r="O152" s="123" t="str">
        <f>IFERROR(VLOOKUP(N152,'Listas de Valores 2'!$A$1:$B$25,2,0),"")</f>
        <v>Contratación Directa</v>
      </c>
      <c r="P152" s="119" t="s">
        <v>169</v>
      </c>
      <c r="Q152" s="119" t="str">
        <f>IFERROR(VLOOKUP(P152,'Listas de Valores 2'!$K$1:$L$46,2,0),"")</f>
        <v>Dirección De Tecnología</v>
      </c>
      <c r="R152" s="119" t="s">
        <v>2105</v>
      </c>
      <c r="S152" s="118">
        <v>44578</v>
      </c>
      <c r="T152" s="119"/>
      <c r="U152" s="118"/>
      <c r="V152" s="124">
        <v>0</v>
      </c>
      <c r="W152" s="123"/>
      <c r="X152" s="125"/>
      <c r="Y152" s="125"/>
      <c r="Z152" s="123" t="s">
        <v>2492</v>
      </c>
      <c r="AA152" s="118">
        <v>44589</v>
      </c>
      <c r="AB152" s="126" t="s">
        <v>44</v>
      </c>
      <c r="AC152" s="118">
        <v>44589</v>
      </c>
      <c r="AD152" s="126"/>
      <c r="AE152" s="127"/>
      <c r="AF152" s="119" t="s">
        <v>45</v>
      </c>
      <c r="AG152" s="129" t="s">
        <v>35</v>
      </c>
      <c r="AH152" s="129" t="s">
        <v>1882</v>
      </c>
      <c r="AI152" s="63"/>
      <c r="AJ152" s="63"/>
      <c r="AK152" s="63"/>
      <c r="AL152" s="63"/>
      <c r="AM152" s="63"/>
      <c r="AN152" s="63"/>
      <c r="AO152" s="63"/>
      <c r="AP152" s="63"/>
      <c r="AQ152" s="63"/>
      <c r="AR152" s="63"/>
      <c r="AS152" s="63"/>
    </row>
    <row r="153" spans="1:45" ht="76.5">
      <c r="A153" s="117" t="s">
        <v>2493</v>
      </c>
      <c r="B153" s="118">
        <v>44587</v>
      </c>
      <c r="C153" s="119" t="s">
        <v>2494</v>
      </c>
      <c r="D153" s="120">
        <v>1036670715</v>
      </c>
      <c r="E153" s="119" t="s">
        <v>2495</v>
      </c>
      <c r="F153" s="119"/>
      <c r="G153" s="119"/>
      <c r="H153" s="121">
        <v>8405822</v>
      </c>
      <c r="I153" s="121"/>
      <c r="J153" s="121">
        <v>1606208</v>
      </c>
      <c r="K153" s="119" t="s">
        <v>2496</v>
      </c>
      <c r="L153" s="118">
        <v>44589</v>
      </c>
      <c r="M153" s="118">
        <v>44744</v>
      </c>
      <c r="N153" s="123" t="s">
        <v>40</v>
      </c>
      <c r="O153" s="123" t="str">
        <f>IFERROR(VLOOKUP(N153,'Listas de Valores 2'!$A$1:$B$25,2,0),"")</f>
        <v>Contratación Directa</v>
      </c>
      <c r="P153" s="119" t="s">
        <v>1731</v>
      </c>
      <c r="Q153" s="119" t="str">
        <f>IFERROR(VLOOKUP(P153,'Listas de Valores 2'!$K$1:$L$46,2,0),"")</f>
        <v>Vicerrectoría Administrativa Y Financiera</v>
      </c>
      <c r="R153" s="119" t="s">
        <v>2497</v>
      </c>
      <c r="S153" s="118">
        <v>44578</v>
      </c>
      <c r="T153" s="119"/>
      <c r="U153" s="118"/>
      <c r="V153" s="124">
        <v>0</v>
      </c>
      <c r="W153" s="123" t="s">
        <v>79</v>
      </c>
      <c r="X153" s="125">
        <v>44587</v>
      </c>
      <c r="Y153" s="125">
        <v>44588</v>
      </c>
      <c r="Z153" s="123" t="s">
        <v>2498</v>
      </c>
      <c r="AA153" s="118">
        <v>44588</v>
      </c>
      <c r="AB153" s="126" t="s">
        <v>44</v>
      </c>
      <c r="AC153" s="118">
        <v>44587</v>
      </c>
      <c r="AD153" s="126"/>
      <c r="AE153" s="127"/>
      <c r="AF153" s="119" t="s">
        <v>45</v>
      </c>
      <c r="AG153" s="129" t="s">
        <v>35</v>
      </c>
      <c r="AH153" s="129" t="s">
        <v>1846</v>
      </c>
      <c r="AI153" s="63"/>
      <c r="AJ153" s="63"/>
      <c r="AK153" s="63"/>
      <c r="AL153" s="63"/>
      <c r="AM153" s="63"/>
      <c r="AN153" s="63"/>
      <c r="AO153" s="63"/>
      <c r="AP153" s="63"/>
      <c r="AQ153" s="63"/>
      <c r="AR153" s="63"/>
      <c r="AS153" s="63"/>
    </row>
    <row r="154" spans="1:45" ht="76.5">
      <c r="A154" s="117" t="s">
        <v>2499</v>
      </c>
      <c r="B154" s="118">
        <v>44588</v>
      </c>
      <c r="C154" s="119" t="s">
        <v>567</v>
      </c>
      <c r="D154" s="120">
        <v>43909963</v>
      </c>
      <c r="E154" s="119" t="s">
        <v>2500</v>
      </c>
      <c r="F154" s="119"/>
      <c r="G154" s="119"/>
      <c r="H154" s="121">
        <v>20800000</v>
      </c>
      <c r="I154" s="121"/>
      <c r="J154" s="121">
        <v>4000000</v>
      </c>
      <c r="K154" s="119" t="s">
        <v>2501</v>
      </c>
      <c r="L154" s="118">
        <v>44593</v>
      </c>
      <c r="M154" s="118">
        <v>44749</v>
      </c>
      <c r="N154" s="123" t="s">
        <v>40</v>
      </c>
      <c r="O154" s="123" t="str">
        <f>IFERROR(VLOOKUP(N154,'Listas de Valores 2'!$A$1:$B$25,2,0),"")</f>
        <v>Contratación Directa</v>
      </c>
      <c r="P154" s="119" t="s">
        <v>314</v>
      </c>
      <c r="Q154" s="119" t="str">
        <f>IFERROR(VLOOKUP(P154,'Listas de Valores 2'!$K$1:$L$46,2,0),"")</f>
        <v>Vicerrectoría Administrativa Y Financiera</v>
      </c>
      <c r="R154" s="119" t="s">
        <v>2502</v>
      </c>
      <c r="S154" s="118">
        <v>44581</v>
      </c>
      <c r="T154" s="119"/>
      <c r="U154" s="118"/>
      <c r="V154" s="124">
        <v>0</v>
      </c>
      <c r="W154" s="123" t="s">
        <v>43</v>
      </c>
      <c r="X154" s="125">
        <v>44588</v>
      </c>
      <c r="Y154" s="125">
        <v>44589</v>
      </c>
      <c r="Z154" s="123" t="s">
        <v>2503</v>
      </c>
      <c r="AA154" s="118">
        <v>44588</v>
      </c>
      <c r="AB154" s="126" t="s">
        <v>44</v>
      </c>
      <c r="AC154" s="118">
        <v>44587</v>
      </c>
      <c r="AD154" s="126"/>
      <c r="AE154" s="127"/>
      <c r="AF154" s="119" t="s">
        <v>45</v>
      </c>
      <c r="AG154" s="129" t="s">
        <v>1823</v>
      </c>
      <c r="AH154" s="129" t="s">
        <v>1824</v>
      </c>
      <c r="AI154" s="63"/>
      <c r="AJ154" s="63"/>
      <c r="AK154" s="63"/>
      <c r="AL154" s="63"/>
      <c r="AM154" s="63"/>
      <c r="AN154" s="63"/>
      <c r="AO154" s="63"/>
      <c r="AP154" s="63"/>
      <c r="AQ154" s="63"/>
      <c r="AR154" s="63"/>
      <c r="AS154" s="63"/>
    </row>
    <row r="155" spans="1:45" ht="89.25">
      <c r="A155" s="117" t="s">
        <v>2504</v>
      </c>
      <c r="B155" s="118">
        <v>44588</v>
      </c>
      <c r="C155" s="119" t="s">
        <v>220</v>
      </c>
      <c r="D155" s="120">
        <v>1000661591</v>
      </c>
      <c r="E155" s="119" t="s">
        <v>2457</v>
      </c>
      <c r="F155" s="119"/>
      <c r="G155" s="119"/>
      <c r="H155" s="121">
        <v>17304213</v>
      </c>
      <c r="I155" s="121"/>
      <c r="J155" s="121">
        <v>1622270</v>
      </c>
      <c r="K155" s="119" t="s">
        <v>2505</v>
      </c>
      <c r="L155" s="118">
        <v>44593</v>
      </c>
      <c r="M155" s="118">
        <v>44911</v>
      </c>
      <c r="N155" s="123" t="s">
        <v>40</v>
      </c>
      <c r="O155" s="123" t="str">
        <f>IFERROR(VLOOKUP(N155,'Listas de Valores 2'!$A$1:$B$25,2,0),"")</f>
        <v>Contratación Directa</v>
      </c>
      <c r="P155" s="119" t="s">
        <v>169</v>
      </c>
      <c r="Q155" s="119" t="str">
        <f>IFERROR(VLOOKUP(P155,'Listas de Valores 2'!$K$1:$L$46,2,0),"")</f>
        <v>Dirección De Tecnología</v>
      </c>
      <c r="R155" s="119" t="s">
        <v>2506</v>
      </c>
      <c r="S155" s="118">
        <v>44579</v>
      </c>
      <c r="T155" s="119"/>
      <c r="U155" s="118"/>
      <c r="V155" s="124">
        <v>0</v>
      </c>
      <c r="W155" s="123" t="s">
        <v>43</v>
      </c>
      <c r="X155" s="125">
        <v>44589</v>
      </c>
      <c r="Y155" s="125">
        <v>44593</v>
      </c>
      <c r="Z155" s="123" t="s">
        <v>2507</v>
      </c>
      <c r="AA155" s="118">
        <v>44589</v>
      </c>
      <c r="AB155" s="126" t="s">
        <v>44</v>
      </c>
      <c r="AC155" s="118">
        <v>44587</v>
      </c>
      <c r="AD155" s="126"/>
      <c r="AE155" s="127"/>
      <c r="AF155" s="119" t="s">
        <v>45</v>
      </c>
      <c r="AG155" s="129" t="s">
        <v>1823</v>
      </c>
      <c r="AH155" s="129" t="s">
        <v>1824</v>
      </c>
      <c r="AI155" s="63"/>
      <c r="AJ155" s="63"/>
      <c r="AK155" s="63"/>
      <c r="AL155" s="63"/>
      <c r="AM155" s="63"/>
      <c r="AN155" s="63"/>
      <c r="AO155" s="63"/>
      <c r="AP155" s="63"/>
      <c r="AQ155" s="63"/>
      <c r="AR155" s="63"/>
      <c r="AS155" s="63"/>
    </row>
    <row r="156" spans="1:45" ht="76.5">
      <c r="A156" s="117" t="s">
        <v>2508</v>
      </c>
      <c r="B156" s="118">
        <v>44589</v>
      </c>
      <c r="C156" s="119" t="s">
        <v>2509</v>
      </c>
      <c r="D156" s="120">
        <v>71731003</v>
      </c>
      <c r="E156" s="119" t="s">
        <v>2510</v>
      </c>
      <c r="F156" s="119"/>
      <c r="G156" s="119"/>
      <c r="H156" s="121">
        <v>20250948</v>
      </c>
      <c r="I156" s="121"/>
      <c r="J156" s="121">
        <v>1880893</v>
      </c>
      <c r="K156" s="119" t="s">
        <v>2511</v>
      </c>
      <c r="L156" s="118">
        <v>44594</v>
      </c>
      <c r="M156" s="118">
        <v>44911</v>
      </c>
      <c r="N156" s="123" t="s">
        <v>40</v>
      </c>
      <c r="O156" s="123" t="str">
        <f>IFERROR(VLOOKUP(N156,'Listas de Valores 2'!$A$1:$B$25,2,0),"")</f>
        <v>Contratación Directa</v>
      </c>
      <c r="P156" s="119" t="s">
        <v>169</v>
      </c>
      <c r="Q156" s="119" t="str">
        <f>IFERROR(VLOOKUP(P156,'Listas de Valores 2'!$K$1:$L$46,2,0),"")</f>
        <v>Dirección De Tecnología</v>
      </c>
      <c r="R156" s="119" t="s">
        <v>2512</v>
      </c>
      <c r="S156" s="118">
        <v>44578</v>
      </c>
      <c r="T156" s="119"/>
      <c r="U156" s="118"/>
      <c r="V156" s="124">
        <v>0</v>
      </c>
      <c r="W156" s="123" t="s">
        <v>43</v>
      </c>
      <c r="X156" s="125">
        <v>44589</v>
      </c>
      <c r="Y156" s="125">
        <v>44593</v>
      </c>
      <c r="Z156" s="123" t="s">
        <v>2513</v>
      </c>
      <c r="AA156" s="125">
        <v>44593</v>
      </c>
      <c r="AB156" s="126" t="s">
        <v>44</v>
      </c>
      <c r="AC156" s="118">
        <v>44587</v>
      </c>
      <c r="AD156" s="126"/>
      <c r="AE156" s="127"/>
      <c r="AF156" s="119" t="s">
        <v>45</v>
      </c>
      <c r="AG156" s="129" t="s">
        <v>35</v>
      </c>
      <c r="AH156" s="129" t="s">
        <v>1882</v>
      </c>
      <c r="AI156" s="63"/>
      <c r="AJ156" s="63"/>
      <c r="AK156" s="63"/>
      <c r="AL156" s="63"/>
      <c r="AM156" s="63"/>
      <c r="AN156" s="63"/>
      <c r="AO156" s="63"/>
      <c r="AP156" s="63"/>
      <c r="AQ156" s="63"/>
      <c r="AR156" s="63"/>
      <c r="AS156" s="63"/>
    </row>
    <row r="157" spans="1:45" ht="76.5">
      <c r="A157" s="117" t="s">
        <v>2514</v>
      </c>
      <c r="B157" s="118">
        <v>44588</v>
      </c>
      <c r="C157" s="119" t="s">
        <v>1111</v>
      </c>
      <c r="D157" s="120">
        <v>43678108</v>
      </c>
      <c r="E157" s="119" t="s">
        <v>1230</v>
      </c>
      <c r="F157" s="119"/>
      <c r="G157" s="119"/>
      <c r="H157" s="121">
        <v>59216667</v>
      </c>
      <c r="I157" s="121"/>
      <c r="J157" s="121">
        <v>5500000</v>
      </c>
      <c r="K157" s="119" t="s">
        <v>2309</v>
      </c>
      <c r="L157" s="118">
        <v>44595</v>
      </c>
      <c r="M157" s="118">
        <v>44911</v>
      </c>
      <c r="N157" s="123" t="s">
        <v>40</v>
      </c>
      <c r="O157" s="123" t="str">
        <f>IFERROR(VLOOKUP(N157,'Listas de Valores 2'!$A$1:$B$25,2,0),"")</f>
        <v>Contratación Directa</v>
      </c>
      <c r="P157" s="119" t="s">
        <v>169</v>
      </c>
      <c r="Q157" s="119" t="str">
        <f>IFERROR(VLOOKUP(P157,'Listas de Valores 2'!$K$1:$L$46,2,0),"")</f>
        <v>Dirección De Tecnología</v>
      </c>
      <c r="R157" s="119" t="s">
        <v>2074</v>
      </c>
      <c r="S157" s="118">
        <v>44579</v>
      </c>
      <c r="T157" s="119"/>
      <c r="U157" s="118"/>
      <c r="V157" s="124">
        <v>0</v>
      </c>
      <c r="W157" s="123" t="s">
        <v>43</v>
      </c>
      <c r="X157" s="125">
        <v>44589</v>
      </c>
      <c r="Y157" s="125">
        <v>44593</v>
      </c>
      <c r="Z157" s="123" t="s">
        <v>2515</v>
      </c>
      <c r="AA157" s="118">
        <v>44593</v>
      </c>
      <c r="AB157" s="126" t="s">
        <v>44</v>
      </c>
      <c r="AC157" s="118">
        <v>44587</v>
      </c>
      <c r="AD157" s="126"/>
      <c r="AE157" s="127"/>
      <c r="AF157" s="119" t="s">
        <v>45</v>
      </c>
      <c r="AG157" s="129" t="s">
        <v>1823</v>
      </c>
      <c r="AH157" s="129" t="s">
        <v>1824</v>
      </c>
      <c r="AI157" s="63"/>
      <c r="AJ157" s="63"/>
      <c r="AK157" s="63"/>
      <c r="AL157" s="63"/>
      <c r="AM157" s="63"/>
      <c r="AN157" s="63"/>
      <c r="AO157" s="63"/>
      <c r="AP157" s="63"/>
      <c r="AQ157" s="63"/>
      <c r="AR157" s="63"/>
      <c r="AS157" s="63"/>
    </row>
    <row r="158" spans="1:45" ht="76.5">
      <c r="A158" s="117" t="s">
        <v>2516</v>
      </c>
      <c r="B158" s="118">
        <v>44588</v>
      </c>
      <c r="C158" s="119" t="s">
        <v>2517</v>
      </c>
      <c r="D158" s="120">
        <v>43842140</v>
      </c>
      <c r="E158" s="119" t="s">
        <v>1230</v>
      </c>
      <c r="F158" s="119"/>
      <c r="G158" s="119"/>
      <c r="H158" s="121">
        <v>59216667</v>
      </c>
      <c r="I158" s="121"/>
      <c r="J158" s="121">
        <v>5500000</v>
      </c>
      <c r="K158" s="119" t="s">
        <v>2309</v>
      </c>
      <c r="L158" s="118">
        <v>44593</v>
      </c>
      <c r="M158" s="118">
        <v>44911</v>
      </c>
      <c r="N158" s="123" t="s">
        <v>40</v>
      </c>
      <c r="O158" s="123" t="str">
        <f>IFERROR(VLOOKUP(N158,'Listas de Valores 2'!$A$1:$B$25,2,0),"")</f>
        <v>Contratación Directa</v>
      </c>
      <c r="P158" s="119" t="s">
        <v>169</v>
      </c>
      <c r="Q158" s="119" t="str">
        <f>IFERROR(VLOOKUP(P158,'Listas de Valores 2'!$K$1:$L$46,2,0),"")</f>
        <v>Dirección De Tecnología</v>
      </c>
      <c r="R158" s="119" t="s">
        <v>2518</v>
      </c>
      <c r="S158" s="118">
        <v>44579</v>
      </c>
      <c r="T158" s="119"/>
      <c r="U158" s="118"/>
      <c r="V158" s="124">
        <v>0</v>
      </c>
      <c r="W158" s="123" t="s">
        <v>506</v>
      </c>
      <c r="X158" s="125">
        <v>44589</v>
      </c>
      <c r="Y158" s="125">
        <v>44593</v>
      </c>
      <c r="Z158" s="123" t="s">
        <v>2519</v>
      </c>
      <c r="AA158" s="118">
        <v>44589</v>
      </c>
      <c r="AB158" s="126" t="s">
        <v>44</v>
      </c>
      <c r="AC158" s="118">
        <v>44587</v>
      </c>
      <c r="AD158" s="126"/>
      <c r="AE158" s="127"/>
      <c r="AF158" s="119" t="s">
        <v>45</v>
      </c>
      <c r="AG158" s="129" t="s">
        <v>1823</v>
      </c>
      <c r="AH158" s="129" t="s">
        <v>1824</v>
      </c>
      <c r="AI158" s="63"/>
      <c r="AJ158" s="63"/>
      <c r="AK158" s="63"/>
      <c r="AL158" s="63"/>
      <c r="AM158" s="63"/>
      <c r="AN158" s="63"/>
      <c r="AO158" s="63"/>
      <c r="AP158" s="63"/>
      <c r="AQ158" s="63"/>
      <c r="AR158" s="63"/>
      <c r="AS158" s="63"/>
    </row>
    <row r="159" spans="1:45" ht="76.5">
      <c r="A159" s="117" t="s">
        <v>2520</v>
      </c>
      <c r="B159" s="118">
        <v>44589</v>
      </c>
      <c r="C159" s="119" t="s">
        <v>699</v>
      </c>
      <c r="D159" s="120">
        <v>1017250270</v>
      </c>
      <c r="E159" s="119" t="s">
        <v>1230</v>
      </c>
      <c r="F159" s="119"/>
      <c r="G159" s="119"/>
      <c r="H159" s="121">
        <v>43515411</v>
      </c>
      <c r="I159" s="121"/>
      <c r="J159" s="121">
        <v>4041679</v>
      </c>
      <c r="K159" s="119" t="s">
        <v>2521</v>
      </c>
      <c r="L159" s="118">
        <v>44593</v>
      </c>
      <c r="M159" s="118">
        <v>44911</v>
      </c>
      <c r="N159" s="123" t="s">
        <v>40</v>
      </c>
      <c r="O159" s="123" t="str">
        <f>IFERROR(VLOOKUP(N159,'Listas de Valores 2'!$A$1:$B$25,2,0),"")</f>
        <v>Contratación Directa</v>
      </c>
      <c r="P159" s="119" t="s">
        <v>169</v>
      </c>
      <c r="Q159" s="119" t="str">
        <f>IFERROR(VLOOKUP(P159,'Listas de Valores 2'!$K$1:$L$46,2,0),"")</f>
        <v>Dirección De Tecnología</v>
      </c>
      <c r="R159" s="119" t="s">
        <v>2150</v>
      </c>
      <c r="S159" s="118">
        <v>44578</v>
      </c>
      <c r="T159" s="119"/>
      <c r="U159" s="118"/>
      <c r="V159" s="124">
        <v>0</v>
      </c>
      <c r="W159" s="123" t="s">
        <v>43</v>
      </c>
      <c r="X159" s="125">
        <v>44592</v>
      </c>
      <c r="Y159" s="125">
        <v>44593</v>
      </c>
      <c r="Z159" s="123" t="s">
        <v>2522</v>
      </c>
      <c r="AA159" s="125">
        <v>44592</v>
      </c>
      <c r="AB159" s="126" t="s">
        <v>44</v>
      </c>
      <c r="AC159" s="118">
        <v>44587</v>
      </c>
      <c r="AD159" s="126"/>
      <c r="AE159" s="127"/>
      <c r="AF159" s="119" t="s">
        <v>45</v>
      </c>
      <c r="AG159" s="129" t="s">
        <v>1823</v>
      </c>
      <c r="AH159" s="129" t="s">
        <v>1824</v>
      </c>
      <c r="AI159" s="63"/>
      <c r="AJ159" s="63"/>
      <c r="AK159" s="63"/>
      <c r="AL159" s="63"/>
      <c r="AM159" s="63"/>
      <c r="AN159" s="63"/>
      <c r="AO159" s="63"/>
      <c r="AP159" s="63"/>
      <c r="AQ159" s="63"/>
      <c r="AR159" s="63"/>
      <c r="AS159" s="63"/>
    </row>
    <row r="160" spans="1:45" ht="76.5">
      <c r="A160" s="117" t="s">
        <v>2523</v>
      </c>
      <c r="B160" s="118">
        <v>44588</v>
      </c>
      <c r="C160" s="119" t="s">
        <v>267</v>
      </c>
      <c r="D160" s="120">
        <v>43985218</v>
      </c>
      <c r="E160" s="119" t="s">
        <v>2400</v>
      </c>
      <c r="F160" s="119"/>
      <c r="G160" s="119"/>
      <c r="H160" s="121">
        <v>30456907</v>
      </c>
      <c r="I160" s="121"/>
      <c r="J160" s="121">
        <v>2837600</v>
      </c>
      <c r="K160" s="119" t="s">
        <v>2524</v>
      </c>
      <c r="L160" s="118">
        <v>44593</v>
      </c>
      <c r="M160" s="118">
        <v>44911</v>
      </c>
      <c r="N160" s="123" t="s">
        <v>40</v>
      </c>
      <c r="O160" s="123" t="str">
        <f>IFERROR(VLOOKUP(N160,'Listas de Valores 2'!$A$1:$B$25,2,0),"")</f>
        <v>Contratación Directa</v>
      </c>
      <c r="P160" s="119" t="s">
        <v>169</v>
      </c>
      <c r="Q160" s="119" t="str">
        <f>IFERROR(VLOOKUP(P160,'Listas de Valores 2'!$K$1:$L$46,2,0),"")</f>
        <v>Dirección De Tecnología</v>
      </c>
      <c r="R160" s="119" t="s">
        <v>2525</v>
      </c>
      <c r="S160" s="118">
        <v>44578</v>
      </c>
      <c r="T160" s="119"/>
      <c r="U160" s="118"/>
      <c r="V160" s="124">
        <v>0</v>
      </c>
      <c r="W160" s="123" t="s">
        <v>43</v>
      </c>
      <c r="X160" s="125">
        <v>44588</v>
      </c>
      <c r="Y160" s="125">
        <v>44589</v>
      </c>
      <c r="Z160" s="123" t="s">
        <v>2526</v>
      </c>
      <c r="AA160" s="125">
        <v>44589</v>
      </c>
      <c r="AB160" s="126" t="s">
        <v>44</v>
      </c>
      <c r="AC160" s="118">
        <v>44587</v>
      </c>
      <c r="AD160" s="126"/>
      <c r="AE160" s="127"/>
      <c r="AF160" s="119" t="s">
        <v>45</v>
      </c>
      <c r="AG160" s="129" t="s">
        <v>1870</v>
      </c>
      <c r="AH160" s="129" t="s">
        <v>1871</v>
      </c>
      <c r="AI160" s="63"/>
      <c r="AJ160" s="63"/>
      <c r="AK160" s="63"/>
      <c r="AL160" s="63"/>
      <c r="AM160" s="63"/>
      <c r="AN160" s="63"/>
      <c r="AO160" s="63"/>
      <c r="AP160" s="63"/>
      <c r="AQ160" s="63"/>
      <c r="AR160" s="63"/>
      <c r="AS160" s="63"/>
    </row>
    <row r="161" spans="1:45" ht="76.5">
      <c r="A161" s="117" t="s">
        <v>2527</v>
      </c>
      <c r="B161" s="118">
        <v>44589</v>
      </c>
      <c r="C161" s="119" t="s">
        <v>2528</v>
      </c>
      <c r="D161" s="120">
        <v>1017233677</v>
      </c>
      <c r="E161" s="119" t="s">
        <v>1230</v>
      </c>
      <c r="F161" s="119"/>
      <c r="G161" s="119"/>
      <c r="H161" s="121">
        <v>43111243</v>
      </c>
      <c r="I161" s="121"/>
      <c r="J161" s="121">
        <v>4041679</v>
      </c>
      <c r="K161" s="119" t="s">
        <v>2529</v>
      </c>
      <c r="L161" s="118">
        <v>44594</v>
      </c>
      <c r="M161" s="118">
        <v>44911</v>
      </c>
      <c r="N161" s="123" t="s">
        <v>40</v>
      </c>
      <c r="O161" s="123" t="str">
        <f>IFERROR(VLOOKUP(N161,'Listas de Valores 2'!$A$1:$B$25,2,0),"")</f>
        <v>Contratación Directa</v>
      </c>
      <c r="P161" s="119" t="s">
        <v>169</v>
      </c>
      <c r="Q161" s="119" t="str">
        <f>IFERROR(VLOOKUP(P161,'Listas de Valores 2'!$K$1:$L$46,2,0),"")</f>
        <v>Dirección De Tecnología</v>
      </c>
      <c r="R161" s="119" t="s">
        <v>2530</v>
      </c>
      <c r="S161" s="118">
        <v>44579</v>
      </c>
      <c r="T161" s="119"/>
      <c r="U161" s="118"/>
      <c r="V161" s="124">
        <v>0</v>
      </c>
      <c r="W161" s="123" t="s">
        <v>43</v>
      </c>
      <c r="X161" s="125">
        <v>44589</v>
      </c>
      <c r="Y161" s="125">
        <v>44593</v>
      </c>
      <c r="Z161" s="123" t="s">
        <v>2531</v>
      </c>
      <c r="AA161" s="118">
        <v>44593</v>
      </c>
      <c r="AB161" s="126" t="s">
        <v>44</v>
      </c>
      <c r="AC161" s="118">
        <v>44588</v>
      </c>
      <c r="AD161" s="126"/>
      <c r="AE161" s="127"/>
      <c r="AF161" s="119" t="s">
        <v>45</v>
      </c>
      <c r="AG161" s="129" t="s">
        <v>1823</v>
      </c>
      <c r="AH161" s="129" t="s">
        <v>1824</v>
      </c>
      <c r="AI161" s="63"/>
      <c r="AJ161" s="63"/>
      <c r="AK161" s="63"/>
      <c r="AL161" s="63"/>
      <c r="AM161" s="63"/>
      <c r="AN161" s="63"/>
      <c r="AO161" s="63"/>
      <c r="AP161" s="63"/>
      <c r="AQ161" s="63"/>
      <c r="AR161" s="63"/>
      <c r="AS161" s="63"/>
    </row>
    <row r="162" spans="1:45" ht="76.5">
      <c r="A162" s="117" t="s">
        <v>2532</v>
      </c>
      <c r="B162" s="118">
        <v>44587</v>
      </c>
      <c r="C162" s="119" t="s">
        <v>2533</v>
      </c>
      <c r="D162" s="120">
        <v>71372594</v>
      </c>
      <c r="E162" s="119" t="s">
        <v>1230</v>
      </c>
      <c r="F162" s="119"/>
      <c r="G162" s="119"/>
      <c r="H162" s="121">
        <v>51680000</v>
      </c>
      <c r="I162" s="121"/>
      <c r="J162" s="121">
        <v>4800000</v>
      </c>
      <c r="K162" s="119" t="s">
        <v>2309</v>
      </c>
      <c r="L162" s="118">
        <v>44593</v>
      </c>
      <c r="M162" s="118">
        <v>44911</v>
      </c>
      <c r="N162" s="123" t="s">
        <v>40</v>
      </c>
      <c r="O162" s="123" t="str">
        <f>IFERROR(VLOOKUP(N162,'Listas de Valores 2'!$A$1:$B$25,2,0),"")</f>
        <v>Contratación Directa</v>
      </c>
      <c r="P162" s="119" t="s">
        <v>169</v>
      </c>
      <c r="Q162" s="119" t="str">
        <f>IFERROR(VLOOKUP(P162,'Listas de Valores 2'!$K$1:$L$46,2,0),"")</f>
        <v>Dirección De Tecnología</v>
      </c>
      <c r="R162" s="119" t="s">
        <v>2534</v>
      </c>
      <c r="S162" s="118">
        <v>44579</v>
      </c>
      <c r="T162" s="119"/>
      <c r="U162" s="118"/>
      <c r="V162" s="124">
        <v>0</v>
      </c>
      <c r="W162" s="123" t="s">
        <v>43</v>
      </c>
      <c r="X162" s="125">
        <v>44588</v>
      </c>
      <c r="Y162" s="125">
        <v>44589</v>
      </c>
      <c r="Z162" s="123" t="s">
        <v>2535</v>
      </c>
      <c r="AA162" s="125">
        <v>44588</v>
      </c>
      <c r="AB162" s="126" t="s">
        <v>44</v>
      </c>
      <c r="AC162" s="118">
        <v>44587</v>
      </c>
      <c r="AD162" s="126"/>
      <c r="AE162" s="127"/>
      <c r="AF162" s="119" t="s">
        <v>45</v>
      </c>
      <c r="AG162" s="129" t="s">
        <v>35</v>
      </c>
      <c r="AH162" s="129" t="s">
        <v>1846</v>
      </c>
      <c r="AI162" s="63"/>
      <c r="AJ162" s="63"/>
      <c r="AK162" s="63"/>
      <c r="AL162" s="63"/>
      <c r="AM162" s="63"/>
      <c r="AN162" s="63"/>
      <c r="AO162" s="63"/>
      <c r="AP162" s="63"/>
      <c r="AQ162" s="63"/>
      <c r="AR162" s="63"/>
      <c r="AS162" s="63"/>
    </row>
    <row r="163" spans="1:45" ht="76.5">
      <c r="A163" s="117" t="s">
        <v>2536</v>
      </c>
      <c r="B163" s="118">
        <v>44587</v>
      </c>
      <c r="C163" s="119" t="s">
        <v>2537</v>
      </c>
      <c r="D163" s="120">
        <v>1017242632</v>
      </c>
      <c r="E163" s="119" t="s">
        <v>2538</v>
      </c>
      <c r="F163" s="119"/>
      <c r="G163" s="119"/>
      <c r="H163" s="121">
        <v>20800000</v>
      </c>
      <c r="I163" s="121"/>
      <c r="J163" s="121">
        <v>4000000</v>
      </c>
      <c r="K163" s="119" t="s">
        <v>2539</v>
      </c>
      <c r="L163" s="118">
        <v>44593</v>
      </c>
      <c r="M163" s="118">
        <v>44742</v>
      </c>
      <c r="N163" s="123" t="s">
        <v>40</v>
      </c>
      <c r="O163" s="123" t="str">
        <f>IFERROR(VLOOKUP(N163,'Listas de Valores 2'!$A$1:$B$25,2,0),"")</f>
        <v>Contratación Directa</v>
      </c>
      <c r="P163" s="119" t="s">
        <v>1723</v>
      </c>
      <c r="Q163" s="119" t="str">
        <f>IFERROR(VLOOKUP(P163,'Listas de Valores 2'!$K$1:$L$46,2,0),"")</f>
        <v>Secretaría General</v>
      </c>
      <c r="R163" s="119" t="s">
        <v>2540</v>
      </c>
      <c r="S163" s="118">
        <v>44581</v>
      </c>
      <c r="T163" s="119"/>
      <c r="U163" s="118"/>
      <c r="V163" s="124">
        <v>0</v>
      </c>
      <c r="W163" s="123" t="s">
        <v>43</v>
      </c>
      <c r="X163" s="125">
        <v>44588</v>
      </c>
      <c r="Y163" s="125">
        <v>44589</v>
      </c>
      <c r="Z163" s="123" t="s">
        <v>2541</v>
      </c>
      <c r="AA163" s="125">
        <v>44589</v>
      </c>
      <c r="AB163" s="126" t="s">
        <v>44</v>
      </c>
      <c r="AC163" s="118">
        <v>44587</v>
      </c>
      <c r="AD163" s="126"/>
      <c r="AE163" s="127"/>
      <c r="AF163" s="119" t="s">
        <v>45</v>
      </c>
      <c r="AG163" s="129" t="s">
        <v>35</v>
      </c>
      <c r="AH163" s="129" t="s">
        <v>1846</v>
      </c>
      <c r="AI163" s="63"/>
      <c r="AJ163" s="63"/>
      <c r="AK163" s="63"/>
      <c r="AL163" s="63"/>
      <c r="AM163" s="63"/>
      <c r="AN163" s="63"/>
      <c r="AO163" s="63"/>
      <c r="AP163" s="63"/>
      <c r="AQ163" s="63"/>
      <c r="AR163" s="63"/>
      <c r="AS163" s="63"/>
    </row>
    <row r="164" spans="1:45" ht="76.5">
      <c r="A164" s="117" t="s">
        <v>2542</v>
      </c>
      <c r="B164" s="118">
        <v>44587</v>
      </c>
      <c r="C164" s="119" t="s">
        <v>2543</v>
      </c>
      <c r="D164" s="120">
        <v>1007319701</v>
      </c>
      <c r="E164" s="119" t="s">
        <v>2400</v>
      </c>
      <c r="F164" s="119"/>
      <c r="G164" s="119"/>
      <c r="H164" s="121">
        <v>17304213</v>
      </c>
      <c r="I164" s="121"/>
      <c r="J164" s="121">
        <v>1622270</v>
      </c>
      <c r="K164" s="119" t="s">
        <v>2544</v>
      </c>
      <c r="L164" s="125">
        <v>44593</v>
      </c>
      <c r="M164" s="125">
        <v>44911</v>
      </c>
      <c r="N164" s="123" t="s">
        <v>40</v>
      </c>
      <c r="O164" s="123" t="str">
        <f>IFERROR(VLOOKUP(N164,'Listas de Valores 2'!$A$1:$B$25,2,0),"")</f>
        <v>Contratación Directa</v>
      </c>
      <c r="P164" s="119" t="s">
        <v>169</v>
      </c>
      <c r="Q164" s="119" t="str">
        <f>IFERROR(VLOOKUP(P164,'Listas de Valores 2'!$K$1:$L$46,2,0),"")</f>
        <v>Dirección De Tecnología</v>
      </c>
      <c r="R164" s="119" t="s">
        <v>2092</v>
      </c>
      <c r="S164" s="118">
        <v>44578</v>
      </c>
      <c r="T164" s="119"/>
      <c r="U164" s="118"/>
      <c r="V164" s="124">
        <v>0</v>
      </c>
      <c r="W164" s="123" t="s">
        <v>43</v>
      </c>
      <c r="X164" s="125">
        <v>44588</v>
      </c>
      <c r="Y164" s="125">
        <v>44589</v>
      </c>
      <c r="Z164" s="123" t="s">
        <v>2545</v>
      </c>
      <c r="AA164" s="125">
        <v>44588</v>
      </c>
      <c r="AB164" s="126" t="s">
        <v>44</v>
      </c>
      <c r="AC164" s="118">
        <v>44587</v>
      </c>
      <c r="AD164" s="126"/>
      <c r="AE164" s="127"/>
      <c r="AF164" s="119" t="s">
        <v>45</v>
      </c>
      <c r="AG164" s="129" t="s">
        <v>35</v>
      </c>
      <c r="AH164" s="129" t="s">
        <v>1846</v>
      </c>
      <c r="AI164" s="63"/>
      <c r="AJ164" s="63"/>
      <c r="AK164" s="63"/>
      <c r="AL164" s="63"/>
      <c r="AM164" s="63"/>
      <c r="AN164" s="63"/>
      <c r="AO164" s="63"/>
      <c r="AP164" s="63"/>
      <c r="AQ164" s="63"/>
      <c r="AR164" s="63"/>
      <c r="AS164" s="63"/>
    </row>
    <row r="165" spans="1:45" ht="76.5">
      <c r="A165" s="117" t="s">
        <v>2546</v>
      </c>
      <c r="B165" s="118">
        <v>44588</v>
      </c>
      <c r="C165" s="119" t="s">
        <v>502</v>
      </c>
      <c r="D165" s="120">
        <v>15518570</v>
      </c>
      <c r="E165" s="119" t="s">
        <v>2547</v>
      </c>
      <c r="F165" s="119"/>
      <c r="G165" s="119"/>
      <c r="H165" s="121">
        <v>20000000</v>
      </c>
      <c r="I165" s="121"/>
      <c r="J165" s="121">
        <v>4000000</v>
      </c>
      <c r="K165" s="119" t="s">
        <v>2548</v>
      </c>
      <c r="L165" s="125">
        <v>44593</v>
      </c>
      <c r="M165" s="125">
        <v>44742</v>
      </c>
      <c r="N165" s="123" t="s">
        <v>40</v>
      </c>
      <c r="O165" s="123" t="str">
        <f>IFERROR(VLOOKUP(N165,'Listas de Valores 2'!$A$1:$B$25,2,0),"")</f>
        <v>Contratación Directa</v>
      </c>
      <c r="P165" s="119" t="s">
        <v>1731</v>
      </c>
      <c r="Q165" s="119" t="str">
        <f>IFERROR(VLOOKUP(P165,'Listas de Valores 2'!$K$1:$L$46,2,0),"")</f>
        <v>Vicerrectoría Administrativa Y Financiera</v>
      </c>
      <c r="R165" s="119" t="s">
        <v>2549</v>
      </c>
      <c r="S165" s="118">
        <v>44581</v>
      </c>
      <c r="T165" s="119"/>
      <c r="U165" s="118"/>
      <c r="V165" s="124">
        <v>0</v>
      </c>
      <c r="W165" s="123" t="s">
        <v>506</v>
      </c>
      <c r="X165" s="125">
        <v>44588</v>
      </c>
      <c r="Y165" s="125">
        <v>44589</v>
      </c>
      <c r="Z165" s="123" t="s">
        <v>2550</v>
      </c>
      <c r="AA165" s="125">
        <v>44589</v>
      </c>
      <c r="AB165" s="126" t="s">
        <v>44</v>
      </c>
      <c r="AC165" s="118">
        <v>44587</v>
      </c>
      <c r="AD165" s="126"/>
      <c r="AE165" s="127"/>
      <c r="AF165" s="119" t="s">
        <v>45</v>
      </c>
      <c r="AG165" s="129" t="s">
        <v>1870</v>
      </c>
      <c r="AH165" s="129" t="s">
        <v>1871</v>
      </c>
      <c r="AI165" s="63"/>
      <c r="AJ165" s="63"/>
      <c r="AK165" s="63"/>
      <c r="AL165" s="63"/>
      <c r="AM165" s="63"/>
      <c r="AN165" s="63"/>
      <c r="AO165" s="63"/>
      <c r="AP165" s="63"/>
      <c r="AQ165" s="63"/>
      <c r="AR165" s="63"/>
      <c r="AS165" s="63"/>
    </row>
    <row r="166" spans="1:45" ht="76.5">
      <c r="A166" s="117" t="s">
        <v>2551</v>
      </c>
      <c r="B166" s="118">
        <v>44588</v>
      </c>
      <c r="C166" s="119" t="s">
        <v>2552</v>
      </c>
      <c r="D166" s="120">
        <v>1152694907</v>
      </c>
      <c r="E166" s="119" t="s">
        <v>2457</v>
      </c>
      <c r="F166" s="119"/>
      <c r="G166" s="119"/>
      <c r="H166" s="121">
        <v>17304213</v>
      </c>
      <c r="I166" s="121"/>
      <c r="J166" s="121">
        <v>1622270</v>
      </c>
      <c r="K166" s="119" t="s">
        <v>2553</v>
      </c>
      <c r="L166" s="125">
        <v>44593</v>
      </c>
      <c r="M166" s="125">
        <v>44911</v>
      </c>
      <c r="N166" s="123" t="s">
        <v>40</v>
      </c>
      <c r="O166" s="123" t="str">
        <f>IFERROR(VLOOKUP(N166,'Listas de Valores 2'!$A$1:$B$25,2,0),"")</f>
        <v>Contratación Directa</v>
      </c>
      <c r="P166" s="119" t="s">
        <v>169</v>
      </c>
      <c r="Q166" s="119" t="str">
        <f>IFERROR(VLOOKUP(P166,'Listas de Valores 2'!$K$1:$L$46,2,0),"")</f>
        <v>Dirección De Tecnología</v>
      </c>
      <c r="R166" s="119" t="s">
        <v>2554</v>
      </c>
      <c r="S166" s="118">
        <v>44578</v>
      </c>
      <c r="T166" s="119"/>
      <c r="U166" s="118"/>
      <c r="V166" s="124">
        <v>0</v>
      </c>
      <c r="W166" s="123" t="s">
        <v>79</v>
      </c>
      <c r="X166" s="125">
        <v>44589</v>
      </c>
      <c r="Y166" s="125">
        <v>44593</v>
      </c>
      <c r="Z166" s="123" t="s">
        <v>2555</v>
      </c>
      <c r="AA166" s="125">
        <v>44589</v>
      </c>
      <c r="AB166" s="126" t="s">
        <v>2556</v>
      </c>
      <c r="AC166" s="118">
        <v>44587</v>
      </c>
      <c r="AD166" s="126"/>
      <c r="AE166" s="127"/>
      <c r="AF166" s="119" t="s">
        <v>45</v>
      </c>
      <c r="AG166" s="129" t="s">
        <v>35</v>
      </c>
      <c r="AH166" s="129" t="s">
        <v>1882</v>
      </c>
      <c r="AI166" s="63"/>
      <c r="AJ166" s="63"/>
      <c r="AK166" s="63"/>
      <c r="AL166" s="63"/>
      <c r="AM166" s="63"/>
      <c r="AN166" s="63"/>
      <c r="AO166" s="63"/>
      <c r="AP166" s="63"/>
      <c r="AQ166" s="63"/>
      <c r="AR166" s="63"/>
      <c r="AS166" s="63"/>
    </row>
    <row r="167" spans="1:45" ht="76.5">
      <c r="A167" s="117" t="s">
        <v>2557</v>
      </c>
      <c r="B167" s="118">
        <v>44588</v>
      </c>
      <c r="C167" s="119" t="s">
        <v>2558</v>
      </c>
      <c r="D167" s="120">
        <v>1020444035</v>
      </c>
      <c r="E167" s="119" t="s">
        <v>2457</v>
      </c>
      <c r="F167" s="119"/>
      <c r="G167" s="119"/>
      <c r="H167" s="121">
        <v>9655251</v>
      </c>
      <c r="I167" s="121"/>
      <c r="J167" s="121">
        <v>1880893</v>
      </c>
      <c r="K167" s="119" t="s">
        <v>2559</v>
      </c>
      <c r="L167" s="125">
        <v>44593</v>
      </c>
      <c r="M167" s="125">
        <v>44746</v>
      </c>
      <c r="N167" s="123" t="s">
        <v>40</v>
      </c>
      <c r="O167" s="123" t="str">
        <f>IFERROR(VLOOKUP(N167,'Listas de Valores 2'!$A$1:$B$25,2,0),"")</f>
        <v>Contratación Directa</v>
      </c>
      <c r="P167" s="119" t="s">
        <v>169</v>
      </c>
      <c r="Q167" s="119" t="str">
        <f>IFERROR(VLOOKUP(P167,'Listas de Valores 2'!$K$1:$L$46,2,0),"")</f>
        <v>Dirección De Tecnología</v>
      </c>
      <c r="R167" s="119" t="s">
        <v>2560</v>
      </c>
      <c r="S167" s="118">
        <v>44579</v>
      </c>
      <c r="T167" s="119"/>
      <c r="U167" s="118"/>
      <c r="V167" s="124">
        <v>0</v>
      </c>
      <c r="W167" s="123" t="s">
        <v>79</v>
      </c>
      <c r="X167" s="125">
        <v>44589</v>
      </c>
      <c r="Y167" s="125">
        <v>44593</v>
      </c>
      <c r="Z167" s="123" t="s">
        <v>2561</v>
      </c>
      <c r="AA167" s="125">
        <v>44589</v>
      </c>
      <c r="AB167" s="126" t="s">
        <v>44</v>
      </c>
      <c r="AC167" s="118">
        <v>44587</v>
      </c>
      <c r="AD167" s="126"/>
      <c r="AE167" s="127"/>
      <c r="AF167" s="119" t="s">
        <v>45</v>
      </c>
      <c r="AG167" s="129" t="s">
        <v>35</v>
      </c>
      <c r="AH167" s="129" t="s">
        <v>1882</v>
      </c>
      <c r="AI167" s="63"/>
      <c r="AJ167" s="63"/>
      <c r="AK167" s="63"/>
      <c r="AL167" s="63"/>
      <c r="AM167" s="63"/>
      <c r="AN167" s="63"/>
      <c r="AO167" s="63"/>
      <c r="AP167" s="63"/>
      <c r="AQ167" s="63"/>
      <c r="AR167" s="63"/>
      <c r="AS167" s="63"/>
    </row>
    <row r="168" spans="1:45" ht="76.5">
      <c r="A168" s="117" t="s">
        <v>2562</v>
      </c>
      <c r="B168" s="118">
        <v>44589</v>
      </c>
      <c r="C168" s="119" t="s">
        <v>1217</v>
      </c>
      <c r="D168" s="120">
        <v>1036633500</v>
      </c>
      <c r="E168" s="119" t="s">
        <v>1240</v>
      </c>
      <c r="F168" s="119"/>
      <c r="G168" s="119"/>
      <c r="H168" s="121">
        <v>28233333</v>
      </c>
      <c r="I168" s="121"/>
      <c r="J168" s="121">
        <v>5500000</v>
      </c>
      <c r="K168" s="119" t="s">
        <v>2563</v>
      </c>
      <c r="L168" s="125">
        <v>44594</v>
      </c>
      <c r="M168" s="125">
        <v>44747</v>
      </c>
      <c r="N168" s="123" t="s">
        <v>40</v>
      </c>
      <c r="O168" s="123" t="str">
        <f>IFERROR(VLOOKUP(N168,'Listas de Valores 2'!$A$1:$B$25,2,0),"")</f>
        <v>Contratación Directa</v>
      </c>
      <c r="P168" s="119" t="s">
        <v>169</v>
      </c>
      <c r="Q168" s="119" t="str">
        <f>IFERROR(VLOOKUP(P168,'Listas de Valores 2'!$K$1:$L$46,2,0),"")</f>
        <v>Dirección De Tecnología</v>
      </c>
      <c r="R168" s="119" t="s">
        <v>2564</v>
      </c>
      <c r="S168" s="118">
        <v>44586</v>
      </c>
      <c r="T168" s="119"/>
      <c r="U168" s="118"/>
      <c r="V168" s="124">
        <v>0</v>
      </c>
      <c r="W168" s="123" t="s">
        <v>43</v>
      </c>
      <c r="X168" s="125">
        <v>44592</v>
      </c>
      <c r="Y168" s="125">
        <v>44593</v>
      </c>
      <c r="Z168" s="123" t="s">
        <v>2565</v>
      </c>
      <c r="AA168" s="125">
        <v>44592</v>
      </c>
      <c r="AB168" s="126" t="s">
        <v>44</v>
      </c>
      <c r="AC168" s="118">
        <v>44588</v>
      </c>
      <c r="AD168" s="126"/>
      <c r="AE168" s="127"/>
      <c r="AF168" s="119" t="s">
        <v>45</v>
      </c>
      <c r="AG168" s="129" t="s">
        <v>1823</v>
      </c>
      <c r="AH168" s="129" t="s">
        <v>1824</v>
      </c>
      <c r="AI168" s="63"/>
      <c r="AJ168" s="63"/>
      <c r="AK168" s="63"/>
      <c r="AL168" s="63"/>
      <c r="AM168" s="63"/>
      <c r="AN168" s="63"/>
      <c r="AO168" s="63"/>
      <c r="AP168" s="63"/>
      <c r="AQ168" s="63"/>
      <c r="AR168" s="63"/>
      <c r="AS168" s="63"/>
    </row>
    <row r="169" spans="1:45" ht="76.5">
      <c r="A169" s="117" t="s">
        <v>2566</v>
      </c>
      <c r="B169" s="118">
        <v>44588</v>
      </c>
      <c r="C169" s="119" t="s">
        <v>2567</v>
      </c>
      <c r="D169" s="120">
        <v>1037628936</v>
      </c>
      <c r="E169" s="119" t="s">
        <v>2568</v>
      </c>
      <c r="F169" s="119"/>
      <c r="G169" s="119"/>
      <c r="H169" s="121">
        <v>51680000</v>
      </c>
      <c r="I169" s="121"/>
      <c r="J169" s="121">
        <v>4800000</v>
      </c>
      <c r="K169" s="119" t="s">
        <v>2444</v>
      </c>
      <c r="L169" s="118">
        <v>44589</v>
      </c>
      <c r="M169" s="118">
        <v>44911</v>
      </c>
      <c r="N169" s="123" t="s">
        <v>40</v>
      </c>
      <c r="O169" s="123" t="str">
        <f>IFERROR(VLOOKUP(N169,'Listas de Valores 2'!$A$1:$B$25,2,0),"")</f>
        <v>Contratación Directa</v>
      </c>
      <c r="P169" s="119" t="s">
        <v>169</v>
      </c>
      <c r="Q169" s="119" t="str">
        <f>IFERROR(VLOOKUP(P169,'Listas de Valores 2'!$K$1:$L$46,2,0),"")</f>
        <v>Dirección De Tecnología</v>
      </c>
      <c r="R169" s="119" t="s">
        <v>2138</v>
      </c>
      <c r="S169" s="118">
        <v>44578</v>
      </c>
      <c r="T169" s="119"/>
      <c r="U169" s="118"/>
      <c r="V169" s="124">
        <v>0</v>
      </c>
      <c r="W169" s="123" t="s">
        <v>43</v>
      </c>
      <c r="X169" s="125">
        <v>44588</v>
      </c>
      <c r="Y169" s="125">
        <v>44589</v>
      </c>
      <c r="Z169" s="123" t="s">
        <v>2569</v>
      </c>
      <c r="AA169" s="125">
        <v>44588</v>
      </c>
      <c r="AB169" s="126" t="s">
        <v>44</v>
      </c>
      <c r="AC169" s="118">
        <v>44587</v>
      </c>
      <c r="AD169" s="126"/>
      <c r="AE169" s="127"/>
      <c r="AF169" s="119" t="s">
        <v>45</v>
      </c>
      <c r="AG169" s="129" t="s">
        <v>1870</v>
      </c>
      <c r="AH169" s="129" t="s">
        <v>1871</v>
      </c>
      <c r="AI169" s="63"/>
      <c r="AJ169" s="63"/>
      <c r="AK169" s="63"/>
      <c r="AL169" s="63"/>
      <c r="AM169" s="63"/>
      <c r="AN169" s="63"/>
      <c r="AO169" s="63"/>
      <c r="AP169" s="63"/>
      <c r="AQ169" s="63"/>
      <c r="AR169" s="63"/>
      <c r="AS169" s="63"/>
    </row>
    <row r="170" spans="1:45" ht="76.5">
      <c r="A170" s="117" t="s">
        <v>2570</v>
      </c>
      <c r="B170" s="118">
        <v>44588</v>
      </c>
      <c r="C170" s="119" t="s">
        <v>708</v>
      </c>
      <c r="D170" s="120">
        <v>43909735</v>
      </c>
      <c r="E170" s="119" t="s">
        <v>2571</v>
      </c>
      <c r="F170" s="119"/>
      <c r="G170" s="119"/>
      <c r="H170" s="121">
        <v>10000000</v>
      </c>
      <c r="I170" s="121"/>
      <c r="J170" s="121">
        <v>4000000</v>
      </c>
      <c r="K170" s="119" t="s">
        <v>2572</v>
      </c>
      <c r="L170" s="118">
        <v>44593</v>
      </c>
      <c r="M170" s="118">
        <v>44666</v>
      </c>
      <c r="N170" s="123" t="s">
        <v>40</v>
      </c>
      <c r="O170" s="123" t="str">
        <f>IFERROR(VLOOKUP(N170,'Listas de Valores 2'!$A$1:$B$25,2,0),"")</f>
        <v>Contratación Directa</v>
      </c>
      <c r="P170" s="119" t="s">
        <v>314</v>
      </c>
      <c r="Q170" s="119" t="str">
        <f>IFERROR(VLOOKUP(P170,'Listas de Valores 2'!$K$1:$L$46,2,0),"")</f>
        <v>Vicerrectoría Administrativa Y Financiera</v>
      </c>
      <c r="R170" s="119" t="s">
        <v>2573</v>
      </c>
      <c r="S170" s="118">
        <v>44582</v>
      </c>
      <c r="T170" s="119"/>
      <c r="U170" s="118"/>
      <c r="V170" s="124">
        <v>0</v>
      </c>
      <c r="W170" s="123" t="s">
        <v>43</v>
      </c>
      <c r="X170" s="125">
        <v>44588</v>
      </c>
      <c r="Y170" s="125">
        <v>44589</v>
      </c>
      <c r="Z170" s="123" t="s">
        <v>2574</v>
      </c>
      <c r="AA170" s="125">
        <v>44588</v>
      </c>
      <c r="AB170" s="126" t="s">
        <v>44</v>
      </c>
      <c r="AC170" s="118">
        <v>44587</v>
      </c>
      <c r="AD170" s="126"/>
      <c r="AE170" s="127"/>
      <c r="AF170" s="119" t="s">
        <v>45</v>
      </c>
      <c r="AG170" s="129" t="s">
        <v>1870</v>
      </c>
      <c r="AH170" s="129" t="s">
        <v>1871</v>
      </c>
      <c r="AI170" s="63"/>
      <c r="AJ170" s="63"/>
      <c r="AK170" s="63"/>
      <c r="AL170" s="63"/>
      <c r="AM170" s="63"/>
      <c r="AN170" s="63"/>
      <c r="AO170" s="63"/>
      <c r="AP170" s="63"/>
      <c r="AQ170" s="63"/>
      <c r="AR170" s="63"/>
      <c r="AS170" s="63"/>
    </row>
    <row r="171" spans="1:45" ht="76.5">
      <c r="A171" s="117" t="s">
        <v>2575</v>
      </c>
      <c r="B171" s="118">
        <v>44588</v>
      </c>
      <c r="C171" s="119" t="s">
        <v>599</v>
      </c>
      <c r="D171" s="120">
        <v>1094927393</v>
      </c>
      <c r="E171" s="119" t="s">
        <v>2576</v>
      </c>
      <c r="F171" s="119"/>
      <c r="G171" s="119"/>
      <c r="H171" s="121">
        <v>28416667</v>
      </c>
      <c r="I171" s="121"/>
      <c r="J171" s="121">
        <v>5500000</v>
      </c>
      <c r="K171" s="119" t="s">
        <v>2577</v>
      </c>
      <c r="L171" s="118">
        <v>44594</v>
      </c>
      <c r="M171" s="118">
        <v>44748</v>
      </c>
      <c r="N171" s="123" t="s">
        <v>40</v>
      </c>
      <c r="O171" s="123" t="str">
        <f>IFERROR(VLOOKUP(N171,'Listas de Valores 2'!$A$1:$B$25,2,0),"")</f>
        <v>Contratación Directa</v>
      </c>
      <c r="P171" s="119" t="s">
        <v>314</v>
      </c>
      <c r="Q171" s="119" t="str">
        <f>IFERROR(VLOOKUP(P171,'Listas de Valores 2'!$K$1:$L$46,2,0),"")</f>
        <v>Vicerrectoría Administrativa Y Financiera</v>
      </c>
      <c r="R171" s="119" t="s">
        <v>2578</v>
      </c>
      <c r="S171" s="118">
        <v>44582</v>
      </c>
      <c r="T171" s="119"/>
      <c r="U171" s="118"/>
      <c r="V171" s="124">
        <v>0</v>
      </c>
      <c r="W171" s="123" t="s">
        <v>43</v>
      </c>
      <c r="X171" s="125">
        <v>44588</v>
      </c>
      <c r="Y171" s="125">
        <v>44589</v>
      </c>
      <c r="Z171" s="123" t="s">
        <v>2579</v>
      </c>
      <c r="AA171" s="125">
        <v>44589</v>
      </c>
      <c r="AB171" s="126" t="s">
        <v>44</v>
      </c>
      <c r="AC171" s="118">
        <v>44588</v>
      </c>
      <c r="AD171" s="126"/>
      <c r="AE171" s="127"/>
      <c r="AF171" s="119" t="s">
        <v>45</v>
      </c>
      <c r="AG171" s="129" t="s">
        <v>35</v>
      </c>
      <c r="AH171" s="129" t="s">
        <v>1882</v>
      </c>
      <c r="AI171" s="63"/>
      <c r="AJ171" s="63"/>
      <c r="AK171" s="63"/>
      <c r="AL171" s="63"/>
      <c r="AM171" s="63"/>
      <c r="AN171" s="63"/>
      <c r="AO171" s="63"/>
      <c r="AP171" s="63"/>
      <c r="AQ171" s="63"/>
      <c r="AR171" s="63"/>
      <c r="AS171" s="63"/>
    </row>
    <row r="172" spans="1:45" ht="63.75">
      <c r="A172" s="117" t="s">
        <v>2580</v>
      </c>
      <c r="B172" s="118">
        <v>44589</v>
      </c>
      <c r="C172" s="119" t="s">
        <v>2581</v>
      </c>
      <c r="D172" s="120">
        <v>8357565</v>
      </c>
      <c r="E172" s="119" t="s">
        <v>1934</v>
      </c>
      <c r="F172" s="119"/>
      <c r="G172" s="119"/>
      <c r="H172" s="121">
        <v>12763200</v>
      </c>
      <c r="I172" s="121"/>
      <c r="J172" s="121">
        <v>2552640</v>
      </c>
      <c r="K172" s="119" t="s">
        <v>2582</v>
      </c>
      <c r="L172" s="118">
        <v>44594</v>
      </c>
      <c r="M172" s="118">
        <v>44743</v>
      </c>
      <c r="N172" s="123" t="s">
        <v>40</v>
      </c>
      <c r="O172" s="123" t="str">
        <f>IFERROR(VLOOKUP(N172,'Listas de Valores 2'!$A$1:$B$25,2,0),"")</f>
        <v>Contratación Directa</v>
      </c>
      <c r="P172" s="119" t="s">
        <v>149</v>
      </c>
      <c r="Q172" s="119" t="str">
        <f>IFERROR(VLOOKUP(P172,'Listas de Valores 2'!$K$1:$L$46,2,0),"")</f>
        <v>Comunicaciones</v>
      </c>
      <c r="R172" s="119" t="s">
        <v>2583</v>
      </c>
      <c r="S172" s="118">
        <v>44582</v>
      </c>
      <c r="T172" s="119"/>
      <c r="U172" s="118"/>
      <c r="V172" s="124">
        <v>0</v>
      </c>
      <c r="W172" s="123" t="s">
        <v>43</v>
      </c>
      <c r="X172" s="125">
        <v>44593</v>
      </c>
      <c r="Y172" s="125">
        <v>44594</v>
      </c>
      <c r="Z172" s="123" t="s">
        <v>2584</v>
      </c>
      <c r="AA172" s="125">
        <v>44593</v>
      </c>
      <c r="AB172" s="126" t="s">
        <v>44</v>
      </c>
      <c r="AC172" s="118">
        <v>44588</v>
      </c>
      <c r="AD172" s="126"/>
      <c r="AE172" s="127"/>
      <c r="AF172" s="119" t="s">
        <v>45</v>
      </c>
      <c r="AG172" s="129" t="s">
        <v>1823</v>
      </c>
      <c r="AH172" s="129" t="s">
        <v>1824</v>
      </c>
      <c r="AI172" s="63"/>
      <c r="AJ172" s="63"/>
      <c r="AK172" s="63"/>
      <c r="AL172" s="63"/>
      <c r="AM172" s="63"/>
      <c r="AN172" s="63"/>
      <c r="AO172" s="63"/>
      <c r="AP172" s="63"/>
      <c r="AQ172" s="63"/>
      <c r="AR172" s="63"/>
      <c r="AS172" s="63"/>
    </row>
    <row r="173" spans="1:45" ht="63.75">
      <c r="A173" s="117" t="s">
        <v>2585</v>
      </c>
      <c r="B173" s="118">
        <v>44589</v>
      </c>
      <c r="C173" s="119" t="s">
        <v>2586</v>
      </c>
      <c r="D173" s="120">
        <v>1036648644</v>
      </c>
      <c r="E173" s="119" t="s">
        <v>2587</v>
      </c>
      <c r="F173" s="119"/>
      <c r="G173" s="119"/>
      <c r="H173" s="121">
        <v>24000000</v>
      </c>
      <c r="I173" s="121"/>
      <c r="J173" s="121">
        <v>4000000</v>
      </c>
      <c r="K173" s="119" t="s">
        <v>2588</v>
      </c>
      <c r="L173" s="118">
        <v>44593</v>
      </c>
      <c r="M173" s="118">
        <v>44772</v>
      </c>
      <c r="N173" s="123" t="s">
        <v>40</v>
      </c>
      <c r="O173" s="123" t="str">
        <f>IFERROR(VLOOKUP(N173,'Listas de Valores 2'!$A$1:$B$25,2,0),"")</f>
        <v>Contratación Directa</v>
      </c>
      <c r="P173" s="119" t="s">
        <v>106</v>
      </c>
      <c r="Q173" s="119" t="str">
        <f>IFERROR(VLOOKUP(P173,'Listas de Valores 2'!$K$1:$L$46,2,0),"")</f>
        <v>Secretaría General</v>
      </c>
      <c r="R173" s="119" t="s">
        <v>2589</v>
      </c>
      <c r="S173" s="118">
        <v>44581</v>
      </c>
      <c r="T173" s="119"/>
      <c r="U173" s="118"/>
      <c r="V173" s="124">
        <v>0</v>
      </c>
      <c r="W173" s="123" t="s">
        <v>43</v>
      </c>
      <c r="X173" s="125">
        <v>44592</v>
      </c>
      <c r="Y173" s="125">
        <v>44593</v>
      </c>
      <c r="Z173" s="123" t="s">
        <v>2590</v>
      </c>
      <c r="AA173" s="125">
        <v>44589</v>
      </c>
      <c r="AB173" s="126" t="s">
        <v>44</v>
      </c>
      <c r="AC173" s="118">
        <v>44588</v>
      </c>
      <c r="AD173" s="126"/>
      <c r="AE173" s="127"/>
      <c r="AF173" s="119" t="s">
        <v>45</v>
      </c>
      <c r="AG173" s="129" t="s">
        <v>1823</v>
      </c>
      <c r="AH173" s="129" t="s">
        <v>1824</v>
      </c>
      <c r="AI173" s="63"/>
      <c r="AJ173" s="63"/>
      <c r="AK173" s="63"/>
      <c r="AL173" s="63"/>
      <c r="AM173" s="63"/>
      <c r="AN173" s="63"/>
      <c r="AO173" s="63"/>
      <c r="AP173" s="63"/>
      <c r="AQ173" s="63"/>
      <c r="AR173" s="63"/>
      <c r="AS173" s="63"/>
    </row>
    <row r="174" spans="1:45" ht="76.5">
      <c r="A174" s="117" t="s">
        <v>2591</v>
      </c>
      <c r="B174" s="118">
        <v>44589</v>
      </c>
      <c r="C174" s="119" t="s">
        <v>1001</v>
      </c>
      <c r="D174" s="120">
        <v>43923513</v>
      </c>
      <c r="E174" s="119" t="s">
        <v>2592</v>
      </c>
      <c r="F174" s="119"/>
      <c r="G174" s="119"/>
      <c r="H174" s="121">
        <v>20533333</v>
      </c>
      <c r="I174" s="121"/>
      <c r="J174" s="121">
        <v>4000000</v>
      </c>
      <c r="K174" s="119" t="s">
        <v>2593</v>
      </c>
      <c r="L174" s="118">
        <v>44594</v>
      </c>
      <c r="M174" s="118">
        <v>44747</v>
      </c>
      <c r="N174" s="123" t="s">
        <v>40</v>
      </c>
      <c r="O174" s="123" t="str">
        <f>IFERROR(VLOOKUP(N174,'Listas de Valores 2'!$A$1:$B$25,2,0),"")</f>
        <v>Contratación Directa</v>
      </c>
      <c r="P174" s="119" t="s">
        <v>314</v>
      </c>
      <c r="Q174" s="119" t="str">
        <f>IFERROR(VLOOKUP(P174,'Listas de Valores 2'!$K$1:$L$46,2,0),"")</f>
        <v>Vicerrectoría Administrativa Y Financiera</v>
      </c>
      <c r="R174" s="119" t="s">
        <v>2594</v>
      </c>
      <c r="S174" s="118">
        <v>44586</v>
      </c>
      <c r="T174" s="119"/>
      <c r="U174" s="118"/>
      <c r="V174" s="124">
        <v>0</v>
      </c>
      <c r="W174" s="123" t="s">
        <v>43</v>
      </c>
      <c r="X174" s="125">
        <v>44592</v>
      </c>
      <c r="Y174" s="125">
        <v>44593</v>
      </c>
      <c r="Z174" s="123" t="s">
        <v>2595</v>
      </c>
      <c r="AA174" s="125">
        <v>44589</v>
      </c>
      <c r="AB174" s="126" t="s">
        <v>44</v>
      </c>
      <c r="AC174" s="118">
        <v>44588</v>
      </c>
      <c r="AD174" s="126"/>
      <c r="AE174" s="127"/>
      <c r="AF174" s="119" t="s">
        <v>45</v>
      </c>
      <c r="AG174" s="129" t="s">
        <v>1823</v>
      </c>
      <c r="AH174" s="129" t="s">
        <v>1824</v>
      </c>
      <c r="AI174" s="63"/>
      <c r="AJ174" s="63"/>
      <c r="AK174" s="63"/>
      <c r="AL174" s="63"/>
      <c r="AM174" s="63"/>
      <c r="AN174" s="63"/>
      <c r="AO174" s="63"/>
      <c r="AP174" s="63"/>
      <c r="AQ174" s="63"/>
      <c r="AR174" s="63"/>
      <c r="AS174" s="63"/>
    </row>
    <row r="175" spans="1:45" ht="76.5">
      <c r="A175" s="117" t="s">
        <v>2596</v>
      </c>
      <c r="B175" s="118">
        <v>44588</v>
      </c>
      <c r="C175" s="119" t="s">
        <v>2597</v>
      </c>
      <c r="D175" s="120">
        <v>71367417</v>
      </c>
      <c r="E175" s="119" t="s">
        <v>2598</v>
      </c>
      <c r="F175" s="119"/>
      <c r="G175" s="119"/>
      <c r="H175" s="121">
        <v>24640000</v>
      </c>
      <c r="I175" s="121"/>
      <c r="J175" s="121">
        <v>4800000</v>
      </c>
      <c r="K175" s="119" t="s">
        <v>2599</v>
      </c>
      <c r="L175" s="118">
        <v>44596</v>
      </c>
      <c r="M175" s="118">
        <v>44749</v>
      </c>
      <c r="N175" s="123" t="s">
        <v>40</v>
      </c>
      <c r="O175" s="123" t="str">
        <f>IFERROR(VLOOKUP(N175,'Listas de Valores 2'!$A$1:$B$25,2,0),"")</f>
        <v>Contratación Directa</v>
      </c>
      <c r="P175" s="119" t="s">
        <v>169</v>
      </c>
      <c r="Q175" s="119" t="str">
        <f>IFERROR(VLOOKUP(P175,'Listas de Valores 2'!$K$1:$L$46,2,0),"")</f>
        <v>Dirección De Tecnología</v>
      </c>
      <c r="R175" s="119" t="s">
        <v>2600</v>
      </c>
      <c r="S175" s="118">
        <v>44585</v>
      </c>
      <c r="T175" s="119"/>
      <c r="U175" s="118"/>
      <c r="V175" s="124">
        <v>0</v>
      </c>
      <c r="W175" s="123" t="s">
        <v>43</v>
      </c>
      <c r="X175" s="125">
        <v>44589</v>
      </c>
      <c r="Y175" s="125">
        <v>44593</v>
      </c>
      <c r="Z175" s="123" t="s">
        <v>2601</v>
      </c>
      <c r="AA175" s="125">
        <v>44595</v>
      </c>
      <c r="AB175" s="126" t="s">
        <v>44</v>
      </c>
      <c r="AC175" s="118">
        <v>44588</v>
      </c>
      <c r="AD175" s="126"/>
      <c r="AE175" s="127"/>
      <c r="AF175" s="119" t="s">
        <v>45</v>
      </c>
      <c r="AG175" s="129" t="s">
        <v>35</v>
      </c>
      <c r="AH175" s="129" t="s">
        <v>1846</v>
      </c>
      <c r="AI175" s="63"/>
      <c r="AJ175" s="63"/>
      <c r="AK175" s="63"/>
      <c r="AL175" s="63"/>
      <c r="AM175" s="63"/>
      <c r="AN175" s="63"/>
      <c r="AO175" s="63"/>
      <c r="AP175" s="63"/>
      <c r="AQ175" s="63"/>
      <c r="AR175" s="63"/>
      <c r="AS175" s="63"/>
    </row>
    <row r="176" spans="1:45" ht="76.5">
      <c r="A176" s="117" t="s">
        <v>2602</v>
      </c>
      <c r="B176" s="118">
        <v>44588</v>
      </c>
      <c r="C176" s="119" t="s">
        <v>703</v>
      </c>
      <c r="D176" s="120">
        <v>1017217084</v>
      </c>
      <c r="E176" s="119" t="s">
        <v>1230</v>
      </c>
      <c r="F176" s="119"/>
      <c r="G176" s="119"/>
      <c r="H176" s="121">
        <v>51200000</v>
      </c>
      <c r="I176" s="121"/>
      <c r="J176" s="121">
        <v>4800000</v>
      </c>
      <c r="K176" s="119" t="s">
        <v>2603</v>
      </c>
      <c r="L176" s="118">
        <v>44593</v>
      </c>
      <c r="M176" s="118">
        <v>44911</v>
      </c>
      <c r="N176" s="123" t="s">
        <v>40</v>
      </c>
      <c r="O176" s="123" t="str">
        <f>IFERROR(VLOOKUP(N176,'Listas de Valores 2'!$A$1:$B$25,2,0),"")</f>
        <v>Contratación Directa</v>
      </c>
      <c r="P176" s="119" t="s">
        <v>169</v>
      </c>
      <c r="Q176" s="119" t="str">
        <f>IFERROR(VLOOKUP(P176,'Listas de Valores 2'!$K$1:$L$46,2,0),"")</f>
        <v>Dirección De Tecnología</v>
      </c>
      <c r="R176" s="119" t="s">
        <v>2604</v>
      </c>
      <c r="S176" s="118">
        <v>44578</v>
      </c>
      <c r="T176" s="119"/>
      <c r="U176" s="118"/>
      <c r="V176" s="124">
        <v>0</v>
      </c>
      <c r="W176" s="123" t="s">
        <v>43</v>
      </c>
      <c r="X176" s="125">
        <v>44589</v>
      </c>
      <c r="Y176" s="125">
        <v>44593</v>
      </c>
      <c r="Z176" s="123" t="s">
        <v>2605</v>
      </c>
      <c r="AA176" s="125">
        <v>44589</v>
      </c>
      <c r="AB176" s="126" t="s">
        <v>44</v>
      </c>
      <c r="AC176" s="118">
        <v>44588</v>
      </c>
      <c r="AD176" s="126"/>
      <c r="AE176" s="127"/>
      <c r="AF176" s="119" t="s">
        <v>45</v>
      </c>
      <c r="AG176" s="129" t="s">
        <v>35</v>
      </c>
      <c r="AH176" s="129" t="s">
        <v>1846</v>
      </c>
      <c r="AI176" s="63"/>
      <c r="AJ176" s="63"/>
      <c r="AK176" s="63"/>
      <c r="AL176" s="63"/>
      <c r="AM176" s="63"/>
      <c r="AN176" s="63"/>
      <c r="AO176" s="63"/>
      <c r="AP176" s="63"/>
      <c r="AQ176" s="63"/>
      <c r="AR176" s="63"/>
      <c r="AS176" s="63"/>
    </row>
    <row r="177" spans="1:45" ht="76.5">
      <c r="A177" s="117" t="s">
        <v>2606</v>
      </c>
      <c r="B177" s="118">
        <v>44588</v>
      </c>
      <c r="C177" s="120" t="s">
        <v>774</v>
      </c>
      <c r="D177" s="120">
        <v>1040033944</v>
      </c>
      <c r="E177" s="119" t="s">
        <v>1230</v>
      </c>
      <c r="F177" s="119"/>
      <c r="G177" s="119"/>
      <c r="H177" s="121">
        <v>24640000</v>
      </c>
      <c r="I177" s="121"/>
      <c r="J177" s="121">
        <v>4800000</v>
      </c>
      <c r="K177" s="119" t="s">
        <v>2483</v>
      </c>
      <c r="L177" s="118">
        <v>44593</v>
      </c>
      <c r="M177" s="118">
        <v>44746</v>
      </c>
      <c r="N177" s="123" t="s">
        <v>40</v>
      </c>
      <c r="O177" s="123" t="str">
        <f>IFERROR(VLOOKUP(N177,'Listas de Valores 2'!$A$1:$B$25,2,0),"")</f>
        <v>Contratación Directa</v>
      </c>
      <c r="P177" s="119" t="s">
        <v>169</v>
      </c>
      <c r="Q177" s="119" t="str">
        <f>IFERROR(VLOOKUP(P177,'Listas de Valores 2'!$K$1:$L$46,2,0),"")</f>
        <v>Dirección De Tecnología</v>
      </c>
      <c r="R177" s="119" t="s">
        <v>2128</v>
      </c>
      <c r="S177" s="118">
        <v>44578</v>
      </c>
      <c r="T177" s="119"/>
      <c r="U177" s="118"/>
      <c r="V177" s="124">
        <v>0</v>
      </c>
      <c r="W177" s="123" t="s">
        <v>506</v>
      </c>
      <c r="X177" s="125">
        <v>44589</v>
      </c>
      <c r="Y177" s="125">
        <v>44593</v>
      </c>
      <c r="Z177" s="123" t="s">
        <v>2607</v>
      </c>
      <c r="AA177" s="118">
        <v>44589</v>
      </c>
      <c r="AB177" s="126" t="s">
        <v>44</v>
      </c>
      <c r="AC177" s="118">
        <v>44588</v>
      </c>
      <c r="AD177" s="126"/>
      <c r="AE177" s="127"/>
      <c r="AF177" s="119" t="s">
        <v>45</v>
      </c>
      <c r="AG177" s="129" t="s">
        <v>35</v>
      </c>
      <c r="AH177" s="129" t="s">
        <v>1882</v>
      </c>
      <c r="AI177" s="63"/>
      <c r="AJ177" s="63"/>
      <c r="AK177" s="63"/>
      <c r="AL177" s="63"/>
      <c r="AM177" s="63"/>
      <c r="AN177" s="63"/>
      <c r="AO177" s="63"/>
      <c r="AP177" s="63"/>
      <c r="AQ177" s="63"/>
      <c r="AR177" s="63"/>
      <c r="AS177" s="63"/>
    </row>
    <row r="178" spans="1:45" ht="76.5">
      <c r="A178" s="117" t="s">
        <v>2608</v>
      </c>
      <c r="B178" s="118">
        <v>44589</v>
      </c>
      <c r="C178" s="119" t="s">
        <v>397</v>
      </c>
      <c r="D178" s="120">
        <v>1017237414</v>
      </c>
      <c r="E178" s="119" t="s">
        <v>2609</v>
      </c>
      <c r="F178" s="119"/>
      <c r="G178" s="119"/>
      <c r="H178" s="121">
        <v>20533333</v>
      </c>
      <c r="I178" s="121"/>
      <c r="J178" s="121">
        <v>4000000</v>
      </c>
      <c r="K178" s="119" t="s">
        <v>2447</v>
      </c>
      <c r="L178" s="118">
        <v>44594</v>
      </c>
      <c r="M178" s="118">
        <v>44747</v>
      </c>
      <c r="N178" s="123" t="s">
        <v>40</v>
      </c>
      <c r="O178" s="123" t="str">
        <f>IFERROR(VLOOKUP(N178,'Listas de Valores 2'!$A$1:$B$25,2,0),"")</f>
        <v>Contratación Directa</v>
      </c>
      <c r="P178" s="119" t="s">
        <v>169</v>
      </c>
      <c r="Q178" s="119" t="str">
        <f>IFERROR(VLOOKUP(P178,'Listas de Valores 2'!$K$1:$L$46,2,0),"")</f>
        <v>Dirección De Tecnología</v>
      </c>
      <c r="R178" s="119" t="s">
        <v>2610</v>
      </c>
      <c r="S178" s="118">
        <v>44586</v>
      </c>
      <c r="T178" s="119"/>
      <c r="U178" s="118"/>
      <c r="V178" s="124">
        <v>0</v>
      </c>
      <c r="W178" s="123"/>
      <c r="X178" s="125"/>
      <c r="Y178" s="125"/>
      <c r="Z178" s="123" t="s">
        <v>2611</v>
      </c>
      <c r="AA178" s="118">
        <v>44593</v>
      </c>
      <c r="AB178" s="126" t="s">
        <v>44</v>
      </c>
      <c r="AC178" s="118">
        <v>44588</v>
      </c>
      <c r="AD178" s="126"/>
      <c r="AE178" s="127"/>
      <c r="AF178" s="119" t="s">
        <v>45</v>
      </c>
      <c r="AG178" s="129" t="s">
        <v>1870</v>
      </c>
      <c r="AH178" s="129" t="s">
        <v>1871</v>
      </c>
      <c r="AI178" s="63"/>
      <c r="AJ178" s="63"/>
      <c r="AK178" s="63"/>
      <c r="AL178" s="63"/>
      <c r="AM178" s="63"/>
      <c r="AN178" s="63"/>
      <c r="AO178" s="63"/>
      <c r="AP178" s="63"/>
      <c r="AQ178" s="63"/>
      <c r="AR178" s="63"/>
      <c r="AS178" s="63"/>
    </row>
    <row r="179" spans="1:45" ht="76.5">
      <c r="A179" s="117" t="s">
        <v>2612</v>
      </c>
      <c r="B179" s="118">
        <v>44589</v>
      </c>
      <c r="C179" s="119" t="s">
        <v>2613</v>
      </c>
      <c r="D179" s="120">
        <v>1152696852</v>
      </c>
      <c r="E179" s="119" t="s">
        <v>1125</v>
      </c>
      <c r="F179" s="119"/>
      <c r="G179" s="119"/>
      <c r="H179" s="121">
        <v>14566347</v>
      </c>
      <c r="I179" s="121"/>
      <c r="J179" s="121">
        <v>2837600</v>
      </c>
      <c r="K179" s="119" t="s">
        <v>2483</v>
      </c>
      <c r="L179" s="118">
        <v>44593</v>
      </c>
      <c r="M179" s="118">
        <v>44746</v>
      </c>
      <c r="N179" s="123" t="s">
        <v>40</v>
      </c>
      <c r="O179" s="123" t="str">
        <f>IFERROR(VLOOKUP(N179,'Listas de Valores 2'!$A$1:$B$25,2,0),"")</f>
        <v>Contratación Directa</v>
      </c>
      <c r="P179" s="119" t="s">
        <v>169</v>
      </c>
      <c r="Q179" s="119" t="str">
        <f>IFERROR(VLOOKUP(P179,'Listas de Valores 2'!$K$1:$L$46,2,0),"")</f>
        <v>Dirección De Tecnología</v>
      </c>
      <c r="R179" s="119" t="s">
        <v>2614</v>
      </c>
      <c r="S179" s="118">
        <v>44579</v>
      </c>
      <c r="T179" s="119"/>
      <c r="U179" s="118"/>
      <c r="V179" s="124">
        <v>0</v>
      </c>
      <c r="W179" s="123" t="s">
        <v>43</v>
      </c>
      <c r="X179" s="125">
        <v>44592</v>
      </c>
      <c r="Y179" s="125">
        <v>44593</v>
      </c>
      <c r="Z179" s="123" t="s">
        <v>2615</v>
      </c>
      <c r="AA179" s="118">
        <v>44592</v>
      </c>
      <c r="AB179" s="126" t="s">
        <v>44</v>
      </c>
      <c r="AC179" s="118">
        <v>44588</v>
      </c>
      <c r="AD179" s="126"/>
      <c r="AE179" s="127"/>
      <c r="AF179" s="119" t="s">
        <v>45</v>
      </c>
      <c r="AG179" s="129" t="s">
        <v>35</v>
      </c>
      <c r="AH179" s="129" t="s">
        <v>1882</v>
      </c>
      <c r="AI179" s="63"/>
      <c r="AJ179" s="63"/>
      <c r="AK179" s="63"/>
      <c r="AL179" s="63"/>
      <c r="AM179" s="63"/>
      <c r="AN179" s="63"/>
      <c r="AO179" s="63"/>
      <c r="AP179" s="63"/>
      <c r="AQ179" s="63"/>
      <c r="AR179" s="63"/>
      <c r="AS179" s="63"/>
    </row>
    <row r="180" spans="1:45" ht="63.75">
      <c r="A180" s="117" t="s">
        <v>2616</v>
      </c>
      <c r="B180" s="118">
        <v>44589</v>
      </c>
      <c r="C180" s="119" t="s">
        <v>2617</v>
      </c>
      <c r="D180" s="120">
        <v>1127580111</v>
      </c>
      <c r="E180" s="119" t="s">
        <v>2618</v>
      </c>
      <c r="F180" s="119"/>
      <c r="G180" s="119"/>
      <c r="H180" s="121">
        <v>24000000</v>
      </c>
      <c r="I180" s="121"/>
      <c r="J180" s="121">
        <v>4000000</v>
      </c>
      <c r="K180" s="119" t="s">
        <v>2588</v>
      </c>
      <c r="L180" s="118">
        <v>44593</v>
      </c>
      <c r="M180" s="118">
        <v>44772</v>
      </c>
      <c r="N180" s="123" t="s">
        <v>40</v>
      </c>
      <c r="O180" s="123" t="str">
        <f>IFERROR(VLOOKUP(N180,'Listas de Valores 2'!$A$1:$B$25,2,0),"")</f>
        <v>Contratación Directa</v>
      </c>
      <c r="P180" s="119" t="s">
        <v>106</v>
      </c>
      <c r="Q180" s="119" t="str">
        <f>IFERROR(VLOOKUP(P180,'Listas de Valores 2'!$K$1:$L$46,2,0),"")</f>
        <v>Secretaría General</v>
      </c>
      <c r="R180" s="119" t="s">
        <v>2619</v>
      </c>
      <c r="S180" s="118">
        <v>44581</v>
      </c>
      <c r="T180" s="119"/>
      <c r="U180" s="118"/>
      <c r="V180" s="124">
        <v>0</v>
      </c>
      <c r="W180" s="123" t="s">
        <v>43</v>
      </c>
      <c r="X180" s="125">
        <v>44592</v>
      </c>
      <c r="Y180" s="125">
        <v>44593</v>
      </c>
      <c r="Z180" s="123" t="s">
        <v>2620</v>
      </c>
      <c r="AA180" s="118">
        <v>44592</v>
      </c>
      <c r="AB180" s="126" t="s">
        <v>44</v>
      </c>
      <c r="AC180" s="118">
        <v>44588</v>
      </c>
      <c r="AD180" s="126"/>
      <c r="AE180" s="127"/>
      <c r="AF180" s="119" t="s">
        <v>45</v>
      </c>
      <c r="AG180" s="129" t="s">
        <v>35</v>
      </c>
      <c r="AH180" s="129" t="s">
        <v>1882</v>
      </c>
      <c r="AI180" s="63"/>
      <c r="AJ180" s="63"/>
      <c r="AK180" s="63"/>
      <c r="AL180" s="63"/>
      <c r="AM180" s="63"/>
      <c r="AN180" s="63"/>
      <c r="AO180" s="63"/>
      <c r="AP180" s="63"/>
      <c r="AQ180" s="63"/>
      <c r="AR180" s="63"/>
      <c r="AS180" s="63"/>
    </row>
    <row r="181" spans="1:45" ht="63.75">
      <c r="A181" s="117" t="s">
        <v>2621</v>
      </c>
      <c r="B181" s="118">
        <v>44589</v>
      </c>
      <c r="C181" s="119" t="s">
        <v>2622</v>
      </c>
      <c r="D181" s="120">
        <v>39215574</v>
      </c>
      <c r="E181" s="119" t="s">
        <v>2623</v>
      </c>
      <c r="F181" s="119"/>
      <c r="G181" s="119"/>
      <c r="H181" s="121">
        <v>17025875</v>
      </c>
      <c r="I181" s="121"/>
      <c r="J181" s="121">
        <v>3405175</v>
      </c>
      <c r="K181" s="119" t="s">
        <v>2624</v>
      </c>
      <c r="L181" s="118">
        <v>44593</v>
      </c>
      <c r="M181" s="118">
        <v>44742</v>
      </c>
      <c r="N181" s="123" t="s">
        <v>40</v>
      </c>
      <c r="O181" s="123" t="str">
        <f>IFERROR(VLOOKUP(N181,'Listas de Valores 2'!$A$1:$B$25,2,0),"")</f>
        <v>Contratación Directa</v>
      </c>
      <c r="P181" s="119" t="s">
        <v>104</v>
      </c>
      <c r="Q181" s="119" t="str">
        <f>IFERROR(VLOOKUP(P181,'Listas de Valores 2'!$K$1:$L$46,2,0),"")</f>
        <v/>
      </c>
      <c r="R181" s="119" t="s">
        <v>2625</v>
      </c>
      <c r="S181" s="118">
        <v>44586</v>
      </c>
      <c r="T181" s="119"/>
      <c r="U181" s="118"/>
      <c r="V181" s="124">
        <v>0</v>
      </c>
      <c r="W181" s="123"/>
      <c r="X181" s="125"/>
      <c r="Y181" s="125"/>
      <c r="Z181" s="123" t="s">
        <v>2626</v>
      </c>
      <c r="AA181" s="118">
        <v>44589</v>
      </c>
      <c r="AB181" s="126" t="s">
        <v>44</v>
      </c>
      <c r="AC181" s="118">
        <v>44588</v>
      </c>
      <c r="AD181" s="126"/>
      <c r="AE181" s="127"/>
      <c r="AF181" s="119" t="s">
        <v>45</v>
      </c>
      <c r="AG181" s="129" t="s">
        <v>35</v>
      </c>
      <c r="AH181" s="129" t="s">
        <v>1882</v>
      </c>
      <c r="AI181" s="63"/>
      <c r="AJ181" s="63"/>
      <c r="AK181" s="63"/>
      <c r="AL181" s="63"/>
      <c r="AM181" s="63"/>
      <c r="AN181" s="63"/>
      <c r="AO181" s="63"/>
      <c r="AP181" s="63"/>
      <c r="AQ181" s="63"/>
      <c r="AR181" s="63"/>
      <c r="AS181" s="63"/>
    </row>
    <row r="182" spans="1:45" ht="63.75">
      <c r="A182" s="117" t="s">
        <v>2627</v>
      </c>
      <c r="B182" s="118">
        <v>44589</v>
      </c>
      <c r="C182" s="119" t="s">
        <v>667</v>
      </c>
      <c r="D182" s="120">
        <v>1017151094</v>
      </c>
      <c r="E182" s="119" t="s">
        <v>2628</v>
      </c>
      <c r="F182" s="119"/>
      <c r="G182" s="119"/>
      <c r="H182" s="121">
        <v>17500000</v>
      </c>
      <c r="I182" s="121"/>
      <c r="J182" s="121">
        <v>3500000</v>
      </c>
      <c r="K182" s="119" t="s">
        <v>1953</v>
      </c>
      <c r="L182" s="118">
        <v>44602</v>
      </c>
      <c r="M182" s="118">
        <v>44751</v>
      </c>
      <c r="N182" s="123" t="s">
        <v>40</v>
      </c>
      <c r="O182" s="123" t="str">
        <f>IFERROR(VLOOKUP(N182,'Listas de Valores 2'!$A$1:$B$25,2,0),"")</f>
        <v>Contratación Directa</v>
      </c>
      <c r="P182" s="119" t="s">
        <v>210</v>
      </c>
      <c r="Q182" s="119" t="str">
        <f>IFERROR(VLOOKUP(P182,'Listas de Valores 2'!$K$1:$L$46,2,0),"")</f>
        <v>Vicerrectoría Administrativa Y Financiera</v>
      </c>
      <c r="R182" s="119" t="s">
        <v>2629</v>
      </c>
      <c r="S182" s="118">
        <v>44582</v>
      </c>
      <c r="T182" s="119"/>
      <c r="U182" s="118"/>
      <c r="V182" s="124">
        <v>0</v>
      </c>
      <c r="W182" s="123" t="s">
        <v>506</v>
      </c>
      <c r="X182" s="125">
        <v>44593</v>
      </c>
      <c r="Y182" s="125">
        <v>44594</v>
      </c>
      <c r="Z182" s="123" t="s">
        <v>2630</v>
      </c>
      <c r="AA182" s="125">
        <v>44600</v>
      </c>
      <c r="AB182" s="126" t="s">
        <v>44</v>
      </c>
      <c r="AC182" s="118">
        <v>44588</v>
      </c>
      <c r="AD182" s="126"/>
      <c r="AE182" s="127"/>
      <c r="AF182" s="119" t="s">
        <v>45</v>
      </c>
      <c r="AG182" s="129" t="s">
        <v>1870</v>
      </c>
      <c r="AH182" s="129" t="s">
        <v>1871</v>
      </c>
      <c r="AI182" s="63"/>
      <c r="AJ182" s="63"/>
      <c r="AK182" s="63"/>
      <c r="AL182" s="63"/>
      <c r="AM182" s="63"/>
      <c r="AN182" s="63"/>
      <c r="AO182" s="63"/>
      <c r="AP182" s="63"/>
      <c r="AQ182" s="63"/>
      <c r="AR182" s="63"/>
      <c r="AS182" s="63"/>
    </row>
    <row r="183" spans="1:45" ht="76.5">
      <c r="A183" s="117" t="s">
        <v>2631</v>
      </c>
      <c r="B183" s="118">
        <v>44589</v>
      </c>
      <c r="C183" s="119" t="s">
        <v>2632</v>
      </c>
      <c r="D183" s="120">
        <v>1001234524</v>
      </c>
      <c r="E183" s="119" t="s">
        <v>2633</v>
      </c>
      <c r="F183" s="119"/>
      <c r="G183" s="119"/>
      <c r="H183" s="121">
        <v>8532000</v>
      </c>
      <c r="I183" s="121"/>
      <c r="J183" s="121">
        <v>1620000</v>
      </c>
      <c r="K183" s="119" t="s">
        <v>2634</v>
      </c>
      <c r="L183" s="118">
        <v>44594</v>
      </c>
      <c r="M183" s="118">
        <v>44751</v>
      </c>
      <c r="N183" s="123" t="s">
        <v>40</v>
      </c>
      <c r="O183" s="123" t="str">
        <f>IFERROR(VLOOKUP(N183,'Listas de Valores 2'!$A$1:$B$25,2,0),"")</f>
        <v>Contratación Directa</v>
      </c>
      <c r="P183" s="119" t="s">
        <v>314</v>
      </c>
      <c r="Q183" s="119" t="str">
        <f>IFERROR(VLOOKUP(P183,'Listas de Valores 2'!$K$1:$L$46,2,0),"")</f>
        <v>Vicerrectoría Administrativa Y Financiera</v>
      </c>
      <c r="R183" s="119" t="s">
        <v>2635</v>
      </c>
      <c r="S183" s="118">
        <v>44582</v>
      </c>
      <c r="T183" s="119"/>
      <c r="U183" s="118"/>
      <c r="V183" s="124">
        <v>0</v>
      </c>
      <c r="W183" s="123" t="s">
        <v>43</v>
      </c>
      <c r="X183" s="125">
        <v>44592</v>
      </c>
      <c r="Y183" s="125">
        <v>44593</v>
      </c>
      <c r="Z183" s="123" t="s">
        <v>2636</v>
      </c>
      <c r="AA183" s="118">
        <v>44589</v>
      </c>
      <c r="AB183" s="126" t="s">
        <v>44</v>
      </c>
      <c r="AC183" s="118">
        <v>44589</v>
      </c>
      <c r="AD183" s="126"/>
      <c r="AE183" s="127"/>
      <c r="AF183" s="119" t="s">
        <v>45</v>
      </c>
      <c r="AG183" s="129" t="s">
        <v>1870</v>
      </c>
      <c r="AH183" s="129" t="s">
        <v>1871</v>
      </c>
      <c r="AI183" s="63"/>
      <c r="AJ183" s="63"/>
      <c r="AK183" s="63"/>
      <c r="AL183" s="63"/>
      <c r="AM183" s="63"/>
      <c r="AN183" s="63"/>
      <c r="AO183" s="63"/>
      <c r="AP183" s="63"/>
      <c r="AQ183" s="63"/>
      <c r="AR183" s="63"/>
      <c r="AS183" s="63"/>
    </row>
    <row r="184" spans="1:45" ht="63.75">
      <c r="A184" s="117" t="s">
        <v>2637</v>
      </c>
      <c r="B184" s="118">
        <v>44588</v>
      </c>
      <c r="C184" s="119" t="s">
        <v>2638</v>
      </c>
      <c r="D184" s="120">
        <v>1037618408</v>
      </c>
      <c r="E184" s="119" t="s">
        <v>2639</v>
      </c>
      <c r="F184" s="119"/>
      <c r="G184" s="119"/>
      <c r="H184" s="121">
        <v>15315840</v>
      </c>
      <c r="I184" s="121"/>
      <c r="J184" s="121">
        <v>2552640</v>
      </c>
      <c r="K184" s="119" t="s">
        <v>2588</v>
      </c>
      <c r="L184" s="118">
        <v>44593</v>
      </c>
      <c r="M184" s="118">
        <v>44772</v>
      </c>
      <c r="N184" s="123" t="s">
        <v>40</v>
      </c>
      <c r="O184" s="123" t="str">
        <f>IFERROR(VLOOKUP(N184,'Listas de Valores 2'!$A$1:$B$25,2,0),"")</f>
        <v>Contratación Directa</v>
      </c>
      <c r="P184" s="119" t="s">
        <v>106</v>
      </c>
      <c r="Q184" s="119" t="str">
        <f>IFERROR(VLOOKUP(P184,'Listas de Valores 2'!$K$1:$L$46,2,0),"")</f>
        <v>Secretaría General</v>
      </c>
      <c r="R184" s="119" t="s">
        <v>2640</v>
      </c>
      <c r="S184" s="118">
        <v>44586</v>
      </c>
      <c r="T184" s="119"/>
      <c r="U184" s="118"/>
      <c r="V184" s="124">
        <v>0</v>
      </c>
      <c r="W184" s="123" t="s">
        <v>43</v>
      </c>
      <c r="X184" s="125">
        <v>44589</v>
      </c>
      <c r="Y184" s="125">
        <v>44592</v>
      </c>
      <c r="Z184" s="123" t="s">
        <v>2641</v>
      </c>
      <c r="AA184" s="118">
        <v>44589</v>
      </c>
      <c r="AB184" s="126" t="s">
        <v>44</v>
      </c>
      <c r="AC184" s="118">
        <v>44588</v>
      </c>
      <c r="AD184" s="126"/>
      <c r="AE184" s="127"/>
      <c r="AF184" s="119" t="s">
        <v>45</v>
      </c>
      <c r="AG184" s="129" t="s">
        <v>35</v>
      </c>
      <c r="AH184" s="129" t="s">
        <v>1846</v>
      </c>
      <c r="AI184" s="63"/>
      <c r="AJ184" s="63"/>
      <c r="AK184" s="63"/>
      <c r="AL184" s="63"/>
      <c r="AM184" s="63"/>
      <c r="AN184" s="63"/>
      <c r="AO184" s="63"/>
      <c r="AP184" s="63"/>
      <c r="AQ184" s="63"/>
      <c r="AR184" s="63"/>
      <c r="AS184" s="63"/>
    </row>
    <row r="185" spans="1:45" ht="76.5">
      <c r="A185" s="117" t="s">
        <v>2642</v>
      </c>
      <c r="B185" s="118">
        <v>44589</v>
      </c>
      <c r="C185" s="119" t="s">
        <v>2643</v>
      </c>
      <c r="D185" s="120">
        <v>1017133249</v>
      </c>
      <c r="E185" s="119" t="s">
        <v>2644</v>
      </c>
      <c r="F185" s="119"/>
      <c r="G185" s="119"/>
      <c r="H185" s="121">
        <v>8316000</v>
      </c>
      <c r="I185" s="121"/>
      <c r="J185" s="121">
        <v>1620000</v>
      </c>
      <c r="K185" s="119" t="s">
        <v>2593</v>
      </c>
      <c r="L185" s="118">
        <v>44594</v>
      </c>
      <c r="M185" s="118">
        <v>44748</v>
      </c>
      <c r="N185" s="123" t="s">
        <v>40</v>
      </c>
      <c r="O185" s="123" t="str">
        <f>IFERROR(VLOOKUP(N185,'Listas de Valores 2'!$A$1:$B$25,2,0),"")</f>
        <v>Contratación Directa</v>
      </c>
      <c r="P185" s="119" t="s">
        <v>314</v>
      </c>
      <c r="Q185" s="119" t="str">
        <f>IFERROR(VLOOKUP(P185,'Listas de Valores 2'!$K$1:$L$46,2,0),"")</f>
        <v>Vicerrectoría Administrativa Y Financiera</v>
      </c>
      <c r="R185" s="119" t="s">
        <v>2645</v>
      </c>
      <c r="S185" s="118">
        <v>44585</v>
      </c>
      <c r="T185" s="119"/>
      <c r="U185" s="118"/>
      <c r="V185" s="124">
        <v>0</v>
      </c>
      <c r="W185" s="123" t="s">
        <v>43</v>
      </c>
      <c r="X185" s="125">
        <v>44592</v>
      </c>
      <c r="Y185" s="125">
        <v>44593</v>
      </c>
      <c r="Z185" s="123" t="s">
        <v>2646</v>
      </c>
      <c r="AA185" s="118">
        <v>44589</v>
      </c>
      <c r="AB185" s="126" t="s">
        <v>44</v>
      </c>
      <c r="AC185" s="118">
        <v>44589</v>
      </c>
      <c r="AD185" s="126"/>
      <c r="AE185" s="127"/>
      <c r="AF185" s="119" t="s">
        <v>45</v>
      </c>
      <c r="AG185" s="129" t="s">
        <v>1870</v>
      </c>
      <c r="AH185" s="129" t="s">
        <v>1871</v>
      </c>
      <c r="AI185" s="63"/>
      <c r="AJ185" s="63"/>
      <c r="AK185" s="63"/>
      <c r="AL185" s="63"/>
      <c r="AM185" s="63"/>
      <c r="AN185" s="63"/>
      <c r="AO185" s="63"/>
      <c r="AP185" s="63"/>
      <c r="AQ185" s="63"/>
      <c r="AR185" s="63"/>
      <c r="AS185" s="63"/>
    </row>
    <row r="186" spans="1:45" ht="76.5">
      <c r="A186" s="117" t="s">
        <v>2647</v>
      </c>
      <c r="B186" s="118">
        <v>44589</v>
      </c>
      <c r="C186" s="119" t="s">
        <v>2648</v>
      </c>
      <c r="D186" s="120">
        <v>1037644141</v>
      </c>
      <c r="E186" s="119" t="s">
        <v>1230</v>
      </c>
      <c r="F186" s="119"/>
      <c r="G186" s="119"/>
      <c r="H186" s="121">
        <v>43111243</v>
      </c>
      <c r="I186" s="121"/>
      <c r="J186" s="121">
        <v>4041679</v>
      </c>
      <c r="K186" s="119" t="s">
        <v>2649</v>
      </c>
      <c r="L186" s="118">
        <v>44594</v>
      </c>
      <c r="M186" s="118">
        <v>44911</v>
      </c>
      <c r="N186" s="123" t="s">
        <v>40</v>
      </c>
      <c r="O186" s="123" t="str">
        <f>IFERROR(VLOOKUP(N186,'Listas de Valores 2'!$A$1:$B$25,2,0),"")</f>
        <v>Contratación Directa</v>
      </c>
      <c r="P186" s="119" t="s">
        <v>169</v>
      </c>
      <c r="Q186" s="119" t="str">
        <f>IFERROR(VLOOKUP(P186,'Listas de Valores 2'!$K$1:$L$46,2,0),"")</f>
        <v>Dirección De Tecnología</v>
      </c>
      <c r="R186" s="119" t="s">
        <v>2650</v>
      </c>
      <c r="S186" s="118">
        <v>44578</v>
      </c>
      <c r="T186" s="119"/>
      <c r="U186" s="118"/>
      <c r="V186" s="124">
        <v>0</v>
      </c>
      <c r="W186" s="123" t="s">
        <v>43</v>
      </c>
      <c r="X186" s="125">
        <v>44592</v>
      </c>
      <c r="Y186" s="125">
        <v>44593</v>
      </c>
      <c r="Z186" s="123" t="s">
        <v>2651</v>
      </c>
      <c r="AA186" s="125">
        <v>44593</v>
      </c>
      <c r="AB186" s="126" t="s">
        <v>44</v>
      </c>
      <c r="AC186" s="118">
        <v>44588</v>
      </c>
      <c r="AD186" s="126"/>
      <c r="AE186" s="127"/>
      <c r="AF186" s="119" t="s">
        <v>45</v>
      </c>
      <c r="AG186" s="129" t="s">
        <v>35</v>
      </c>
      <c r="AH186" s="129" t="s">
        <v>1846</v>
      </c>
      <c r="AI186" s="63"/>
      <c r="AJ186" s="63"/>
      <c r="AK186" s="63"/>
      <c r="AL186" s="63"/>
      <c r="AM186" s="63"/>
      <c r="AN186" s="63"/>
      <c r="AO186" s="63"/>
      <c r="AP186" s="63"/>
      <c r="AQ186" s="63"/>
      <c r="AR186" s="63"/>
      <c r="AS186" s="63"/>
    </row>
    <row r="187" spans="1:45" ht="76.5">
      <c r="A187" s="117" t="s">
        <v>2652</v>
      </c>
      <c r="B187" s="118">
        <v>44589</v>
      </c>
      <c r="C187" s="119" t="s">
        <v>2653</v>
      </c>
      <c r="D187" s="120">
        <v>1037599148</v>
      </c>
      <c r="E187" s="119" t="s">
        <v>1230</v>
      </c>
      <c r="F187" s="119"/>
      <c r="G187" s="119"/>
      <c r="H187" s="121">
        <v>17479898</v>
      </c>
      <c r="I187" s="121"/>
      <c r="J187" s="121">
        <v>3405175</v>
      </c>
      <c r="K187" s="119" t="s">
        <v>2447</v>
      </c>
      <c r="L187" s="118">
        <v>44599</v>
      </c>
      <c r="M187" s="118">
        <v>44752</v>
      </c>
      <c r="N187" s="123" t="s">
        <v>40</v>
      </c>
      <c r="O187" s="123" t="str">
        <f>IFERROR(VLOOKUP(N187,'Listas de Valores 2'!$A$1:$B$25,2,0),"")</f>
        <v>Contratación Directa</v>
      </c>
      <c r="P187" s="119" t="s">
        <v>169</v>
      </c>
      <c r="Q187" s="119" t="str">
        <f>IFERROR(VLOOKUP(P187,'Listas de Valores 2'!$K$1:$L$46,2,0),"")</f>
        <v>Dirección De Tecnología</v>
      </c>
      <c r="R187" s="119" t="s">
        <v>2060</v>
      </c>
      <c r="S187" s="118">
        <v>44579</v>
      </c>
      <c r="T187" s="119"/>
      <c r="U187" s="118"/>
      <c r="V187" s="124">
        <v>0</v>
      </c>
      <c r="W187" s="123" t="s">
        <v>43</v>
      </c>
      <c r="X187" s="125">
        <v>44589</v>
      </c>
      <c r="Y187" s="125">
        <v>44593</v>
      </c>
      <c r="Z187" s="123" t="s">
        <v>2654</v>
      </c>
      <c r="AA187" s="125">
        <v>44594</v>
      </c>
      <c r="AB187" s="126" t="s">
        <v>44</v>
      </c>
      <c r="AC187" s="118">
        <v>44588</v>
      </c>
      <c r="AD187" s="126"/>
      <c r="AE187" s="127"/>
      <c r="AF187" s="119" t="s">
        <v>45</v>
      </c>
      <c r="AG187" s="129" t="s">
        <v>35</v>
      </c>
      <c r="AH187" s="129" t="s">
        <v>1846</v>
      </c>
      <c r="AI187" s="63"/>
      <c r="AJ187" s="63"/>
      <c r="AK187" s="63"/>
      <c r="AL187" s="63"/>
      <c r="AM187" s="63"/>
      <c r="AN187" s="63"/>
      <c r="AO187" s="63"/>
      <c r="AP187" s="63"/>
      <c r="AQ187" s="63"/>
      <c r="AR187" s="63"/>
      <c r="AS187" s="63"/>
    </row>
    <row r="188" spans="1:45" ht="76.5">
      <c r="A188" s="117" t="s">
        <v>2655</v>
      </c>
      <c r="B188" s="118">
        <v>44589</v>
      </c>
      <c r="C188" s="119" t="s">
        <v>2656</v>
      </c>
      <c r="D188" s="142" t="s">
        <v>431</v>
      </c>
      <c r="E188" s="119" t="s">
        <v>2657</v>
      </c>
      <c r="F188" s="119"/>
      <c r="G188" s="119"/>
      <c r="H188" s="121">
        <v>152727272</v>
      </c>
      <c r="I188" s="121"/>
      <c r="J188" s="143" t="s">
        <v>57</v>
      </c>
      <c r="K188" s="119" t="s">
        <v>2658</v>
      </c>
      <c r="L188" s="118">
        <v>44596</v>
      </c>
      <c r="M188" s="118">
        <v>44834</v>
      </c>
      <c r="N188" s="123" t="s">
        <v>247</v>
      </c>
      <c r="O188" s="123" t="str">
        <f>IFERROR(VLOOKUP(N188,'Listas de Valores 2'!$A$1:$B$25,2,0),"")</f>
        <v>Contratación Directa</v>
      </c>
      <c r="P188" s="119" t="s">
        <v>248</v>
      </c>
      <c r="Q188" s="119" t="str">
        <f>IFERROR(VLOOKUP(P188,'Listas de Valores 2'!$K$1:$L$46,2,0),"")</f>
        <v>Rectoría</v>
      </c>
      <c r="R188" s="119" t="s">
        <v>2659</v>
      </c>
      <c r="S188" s="118">
        <v>44582</v>
      </c>
      <c r="T188" s="119"/>
      <c r="U188" s="118"/>
      <c r="V188" s="124">
        <v>0</v>
      </c>
      <c r="W188" s="123" t="s">
        <v>57</v>
      </c>
      <c r="X188" s="123" t="s">
        <v>57</v>
      </c>
      <c r="Y188" s="123" t="s">
        <v>57</v>
      </c>
      <c r="Z188" s="123" t="s">
        <v>2660</v>
      </c>
      <c r="AA188" s="125">
        <v>44596</v>
      </c>
      <c r="AB188" s="126" t="s">
        <v>44</v>
      </c>
      <c r="AC188" s="118">
        <v>44589</v>
      </c>
      <c r="AD188" s="126"/>
      <c r="AE188" s="127"/>
      <c r="AF188" s="119" t="s">
        <v>45</v>
      </c>
      <c r="AG188" s="129" t="s">
        <v>1823</v>
      </c>
      <c r="AH188" s="129" t="s">
        <v>1824</v>
      </c>
      <c r="AI188" s="63"/>
      <c r="AJ188" s="63"/>
      <c r="AK188" s="63"/>
      <c r="AL188" s="63"/>
      <c r="AM188" s="63"/>
      <c r="AN188" s="63"/>
      <c r="AO188" s="63"/>
      <c r="AP188" s="63"/>
      <c r="AQ188" s="63"/>
      <c r="AR188" s="63"/>
      <c r="AS188" s="63"/>
    </row>
    <row r="189" spans="1:45" ht="89.25">
      <c r="A189" s="117" t="s">
        <v>2661</v>
      </c>
      <c r="B189" s="118">
        <v>44589</v>
      </c>
      <c r="C189" s="119" t="s">
        <v>2662</v>
      </c>
      <c r="D189" s="142" t="s">
        <v>2663</v>
      </c>
      <c r="E189" s="119" t="s">
        <v>2664</v>
      </c>
      <c r="F189" s="119"/>
      <c r="G189" s="119"/>
      <c r="H189" s="121">
        <v>200000000</v>
      </c>
      <c r="I189" s="121"/>
      <c r="J189" s="143" t="s">
        <v>57</v>
      </c>
      <c r="K189" s="119" t="s">
        <v>2665</v>
      </c>
      <c r="L189" s="118">
        <v>44593</v>
      </c>
      <c r="M189" s="118">
        <v>45015</v>
      </c>
      <c r="N189" s="123" t="s">
        <v>247</v>
      </c>
      <c r="O189" s="123" t="str">
        <f>IFERROR(VLOOKUP(N189,'Listas de Valores 2'!$A$1:$B$25,2,0),"")</f>
        <v>Contratación Directa</v>
      </c>
      <c r="P189" s="119" t="s">
        <v>144</v>
      </c>
      <c r="Q189" s="119" t="str">
        <f>IFERROR(VLOOKUP(P189,'Listas de Valores 2'!$K$1:$L$46,2,0),"")</f>
        <v>Dirección De Tecnología</v>
      </c>
      <c r="R189" s="119" t="s">
        <v>2666</v>
      </c>
      <c r="S189" s="118">
        <v>44578</v>
      </c>
      <c r="T189" s="119"/>
      <c r="U189" s="118"/>
      <c r="V189" s="124">
        <v>0</v>
      </c>
      <c r="W189" s="123" t="s">
        <v>57</v>
      </c>
      <c r="X189" s="123" t="s">
        <v>57</v>
      </c>
      <c r="Y189" s="123" t="s">
        <v>57</v>
      </c>
      <c r="Z189" s="123" t="s">
        <v>2667</v>
      </c>
      <c r="AA189" s="118">
        <v>44592</v>
      </c>
      <c r="AB189" s="126" t="s">
        <v>44</v>
      </c>
      <c r="AC189" s="118">
        <v>44588</v>
      </c>
      <c r="AD189" s="126"/>
      <c r="AE189" s="127"/>
      <c r="AF189" s="119" t="s">
        <v>45</v>
      </c>
      <c r="AG189" s="129" t="s">
        <v>35</v>
      </c>
      <c r="AH189" s="129" t="s">
        <v>1846</v>
      </c>
      <c r="AI189" s="63"/>
      <c r="AJ189" s="63"/>
      <c r="AK189" s="63"/>
      <c r="AL189" s="63"/>
      <c r="AM189" s="63"/>
      <c r="AN189" s="63"/>
      <c r="AO189" s="63"/>
      <c r="AP189" s="63"/>
      <c r="AQ189" s="63"/>
      <c r="AR189" s="63"/>
      <c r="AS189" s="63"/>
    </row>
    <row r="190" spans="1:45" ht="63.75">
      <c r="A190" s="117" t="s">
        <v>2668</v>
      </c>
      <c r="B190" s="118">
        <v>44589</v>
      </c>
      <c r="C190" s="119" t="s">
        <v>2669</v>
      </c>
      <c r="D190" s="120">
        <v>1017223587</v>
      </c>
      <c r="E190" s="119" t="s">
        <v>2670</v>
      </c>
      <c r="F190" s="119"/>
      <c r="G190" s="119"/>
      <c r="H190" s="121">
        <v>16000000</v>
      </c>
      <c r="I190" s="121"/>
      <c r="J190" s="121">
        <v>4000000</v>
      </c>
      <c r="K190" s="119" t="s">
        <v>2671</v>
      </c>
      <c r="L190" s="118">
        <v>44593</v>
      </c>
      <c r="M190" s="118">
        <v>44711</v>
      </c>
      <c r="N190" s="123" t="s">
        <v>40</v>
      </c>
      <c r="O190" s="123" t="str">
        <f>IFERROR(VLOOKUP(N190,'Listas de Valores 2'!$A$1:$B$25,2,0),"")</f>
        <v>Contratación Directa</v>
      </c>
      <c r="P190" s="119" t="s">
        <v>1723</v>
      </c>
      <c r="Q190" s="119" t="str">
        <f>IFERROR(VLOOKUP(P190,'Listas de Valores 2'!$K$1:$L$46,2,0),"")</f>
        <v>Secretaría General</v>
      </c>
      <c r="R190" s="119" t="s">
        <v>2672</v>
      </c>
      <c r="S190" s="118">
        <v>44587</v>
      </c>
      <c r="T190" s="119"/>
      <c r="U190" s="118"/>
      <c r="V190" s="124">
        <v>0</v>
      </c>
      <c r="W190" s="123" t="s">
        <v>43</v>
      </c>
      <c r="X190" s="125">
        <v>44592</v>
      </c>
      <c r="Y190" s="125">
        <v>44593</v>
      </c>
      <c r="Z190" s="123" t="s">
        <v>2673</v>
      </c>
      <c r="AA190" s="118">
        <v>44590</v>
      </c>
      <c r="AB190" s="126" t="s">
        <v>44</v>
      </c>
      <c r="AC190" s="118">
        <v>44588</v>
      </c>
      <c r="AD190" s="126"/>
      <c r="AE190" s="127"/>
      <c r="AF190" s="119" t="s">
        <v>45</v>
      </c>
      <c r="AG190" s="129" t="s">
        <v>1870</v>
      </c>
      <c r="AH190" s="129" t="s">
        <v>1871</v>
      </c>
      <c r="AI190" s="63"/>
      <c r="AJ190" s="63"/>
      <c r="AK190" s="63"/>
      <c r="AL190" s="63"/>
      <c r="AM190" s="63"/>
      <c r="AN190" s="63"/>
      <c r="AO190" s="63"/>
      <c r="AP190" s="63"/>
      <c r="AQ190" s="63"/>
      <c r="AR190" s="63"/>
      <c r="AS190" s="63"/>
    </row>
    <row r="191" spans="1:45" ht="102">
      <c r="A191" s="117" t="s">
        <v>2674</v>
      </c>
      <c r="B191" s="118">
        <v>44588</v>
      </c>
      <c r="C191" s="119" t="s">
        <v>2675</v>
      </c>
      <c r="D191" s="142" t="s">
        <v>525</v>
      </c>
      <c r="E191" s="119" t="s">
        <v>2676</v>
      </c>
      <c r="F191" s="119"/>
      <c r="G191" s="119"/>
      <c r="H191" s="121">
        <v>804666452</v>
      </c>
      <c r="I191" s="121"/>
      <c r="J191" s="143" t="s">
        <v>57</v>
      </c>
      <c r="K191" s="119" t="s">
        <v>1814</v>
      </c>
      <c r="L191" s="118">
        <v>44594</v>
      </c>
      <c r="M191" s="118">
        <v>44911</v>
      </c>
      <c r="N191" s="123" t="s">
        <v>247</v>
      </c>
      <c r="O191" s="123" t="str">
        <f>IFERROR(VLOOKUP(N191,'Listas de Valores 2'!$A$1:$B$25,2,0),"")</f>
        <v>Contratación Directa</v>
      </c>
      <c r="P191" s="119" t="s">
        <v>1815</v>
      </c>
      <c r="Q191" s="119" t="str">
        <f>IFERROR(VLOOKUP(P191,'Listas de Valores 2'!$K$1:$L$46,2,0),"")</f>
        <v/>
      </c>
      <c r="R191" s="119"/>
      <c r="S191" s="118"/>
      <c r="T191" s="119"/>
      <c r="U191" s="118"/>
      <c r="V191" s="124">
        <v>0</v>
      </c>
      <c r="W191" s="123" t="s">
        <v>57</v>
      </c>
      <c r="X191" s="123" t="s">
        <v>57</v>
      </c>
      <c r="Y191" s="123" t="s">
        <v>57</v>
      </c>
      <c r="Z191" s="123" t="s">
        <v>2677</v>
      </c>
      <c r="AA191" s="118">
        <v>44589</v>
      </c>
      <c r="AB191" s="126" t="s">
        <v>44</v>
      </c>
      <c r="AC191" s="118">
        <v>44588</v>
      </c>
      <c r="AD191" s="126"/>
      <c r="AE191" s="127"/>
      <c r="AF191" s="119" t="s">
        <v>45</v>
      </c>
      <c r="AG191" s="129" t="s">
        <v>35</v>
      </c>
      <c r="AH191" s="129" t="s">
        <v>1846</v>
      </c>
      <c r="AI191" s="63"/>
      <c r="AJ191" s="63"/>
      <c r="AK191" s="63"/>
      <c r="AL191" s="63"/>
      <c r="AM191" s="63"/>
      <c r="AN191" s="63"/>
      <c r="AO191" s="63"/>
      <c r="AP191" s="63"/>
      <c r="AQ191" s="63"/>
      <c r="AR191" s="63"/>
      <c r="AS191" s="63"/>
    </row>
    <row r="192" spans="1:45" ht="76.5">
      <c r="A192" s="117" t="s">
        <v>2678</v>
      </c>
      <c r="B192" s="118">
        <v>44589</v>
      </c>
      <c r="C192" s="119" t="s">
        <v>2679</v>
      </c>
      <c r="D192" s="120">
        <v>1037632295</v>
      </c>
      <c r="E192" s="119" t="s">
        <v>2680</v>
      </c>
      <c r="F192" s="119"/>
      <c r="G192" s="119"/>
      <c r="H192" s="121">
        <v>3500000</v>
      </c>
      <c r="I192" s="121"/>
      <c r="J192" s="121">
        <v>1750000</v>
      </c>
      <c r="K192" s="119" t="s">
        <v>2681</v>
      </c>
      <c r="L192" s="118">
        <v>44593</v>
      </c>
      <c r="M192" s="118">
        <v>44650</v>
      </c>
      <c r="N192" s="123" t="s">
        <v>40</v>
      </c>
      <c r="O192" s="123" t="str">
        <f>IFERROR(VLOOKUP(N192,'Listas de Valores 2'!$A$1:$B$25,2,0),"")</f>
        <v>Contratación Directa</v>
      </c>
      <c r="P192" s="119" t="s">
        <v>314</v>
      </c>
      <c r="Q192" s="119" t="str">
        <f>IFERROR(VLOOKUP(P192,'Listas de Valores 2'!$K$1:$L$46,2,0),"")</f>
        <v>Vicerrectoría Administrativa Y Financiera</v>
      </c>
      <c r="R192" s="119" t="s">
        <v>2682</v>
      </c>
      <c r="S192" s="118">
        <v>44582</v>
      </c>
      <c r="T192" s="119"/>
      <c r="U192" s="118"/>
      <c r="V192" s="124">
        <v>0</v>
      </c>
      <c r="W192" s="123" t="s">
        <v>43</v>
      </c>
      <c r="X192" s="125">
        <v>44593</v>
      </c>
      <c r="Y192" s="125">
        <v>44594</v>
      </c>
      <c r="Z192" s="123" t="s">
        <v>2683</v>
      </c>
      <c r="AA192" s="118">
        <v>44589</v>
      </c>
      <c r="AB192" s="126" t="s">
        <v>44</v>
      </c>
      <c r="AC192" s="118">
        <v>44588</v>
      </c>
      <c r="AD192" s="126"/>
      <c r="AE192" s="127"/>
      <c r="AF192" s="119" t="s">
        <v>45</v>
      </c>
      <c r="AG192" s="129" t="s">
        <v>1823</v>
      </c>
      <c r="AH192" s="129" t="s">
        <v>1824</v>
      </c>
      <c r="AI192" s="63"/>
      <c r="AJ192" s="63"/>
      <c r="AK192" s="63"/>
      <c r="AL192" s="63"/>
      <c r="AM192" s="63"/>
      <c r="AN192" s="63"/>
      <c r="AO192" s="63"/>
      <c r="AP192" s="63"/>
      <c r="AQ192" s="63"/>
      <c r="AR192" s="63"/>
      <c r="AS192" s="63"/>
    </row>
    <row r="193" spans="1:45" ht="76.5">
      <c r="A193" s="117" t="s">
        <v>2684</v>
      </c>
      <c r="B193" s="118">
        <v>44589</v>
      </c>
      <c r="C193" s="119" t="s">
        <v>778</v>
      </c>
      <c r="D193" s="120">
        <v>71777458</v>
      </c>
      <c r="E193" s="119" t="s">
        <v>1125</v>
      </c>
      <c r="F193" s="119"/>
      <c r="G193" s="119"/>
      <c r="H193" s="121">
        <v>36662384</v>
      </c>
      <c r="I193" s="121"/>
      <c r="J193" s="121">
        <v>3405175</v>
      </c>
      <c r="K193" s="119" t="s">
        <v>2333</v>
      </c>
      <c r="L193" s="118">
        <v>44593</v>
      </c>
      <c r="M193" s="118">
        <v>44911</v>
      </c>
      <c r="N193" s="123" t="s">
        <v>40</v>
      </c>
      <c r="O193" s="123" t="str">
        <f>IFERROR(VLOOKUP(N193,'Listas de Valores 2'!$A$1:$B$25,2,0),"")</f>
        <v>Contratación Directa</v>
      </c>
      <c r="P193" s="119" t="s">
        <v>169</v>
      </c>
      <c r="Q193" s="119" t="str">
        <f>IFERROR(VLOOKUP(P193,'Listas de Valores 2'!$K$1:$L$46,2,0),"")</f>
        <v>Dirección De Tecnología</v>
      </c>
      <c r="R193" s="119" t="s">
        <v>2123</v>
      </c>
      <c r="S193" s="118">
        <v>44578</v>
      </c>
      <c r="T193" s="119"/>
      <c r="U193" s="118"/>
      <c r="V193" s="124">
        <v>0</v>
      </c>
      <c r="W193" s="123" t="s">
        <v>43</v>
      </c>
      <c r="X193" s="125">
        <v>44592</v>
      </c>
      <c r="Y193" s="125">
        <v>44593</v>
      </c>
      <c r="Z193" s="123" t="s">
        <v>2685</v>
      </c>
      <c r="AA193" s="125">
        <v>44593</v>
      </c>
      <c r="AB193" s="126" t="s">
        <v>44</v>
      </c>
      <c r="AC193" s="118">
        <v>44589</v>
      </c>
      <c r="AD193" s="126"/>
      <c r="AE193" s="127"/>
      <c r="AF193" s="119" t="s">
        <v>45</v>
      </c>
      <c r="AG193" s="129" t="s">
        <v>35</v>
      </c>
      <c r="AH193" s="129" t="s">
        <v>1882</v>
      </c>
      <c r="AI193" s="63"/>
      <c r="AJ193" s="63"/>
      <c r="AK193" s="63"/>
      <c r="AL193" s="63"/>
      <c r="AM193" s="63"/>
      <c r="AN193" s="63"/>
      <c r="AO193" s="63"/>
      <c r="AP193" s="63"/>
      <c r="AQ193" s="63"/>
      <c r="AR193" s="63"/>
      <c r="AS193" s="63"/>
    </row>
    <row r="194" spans="1:45">
      <c r="A194" s="117" t="s">
        <v>2686</v>
      </c>
      <c r="B194" s="118"/>
      <c r="C194" s="119" t="s">
        <v>2687</v>
      </c>
      <c r="D194" s="119"/>
      <c r="E194" s="119"/>
      <c r="F194" s="119"/>
      <c r="G194" s="119"/>
      <c r="H194" s="121"/>
      <c r="I194" s="121"/>
      <c r="J194" s="121"/>
      <c r="K194" s="119"/>
      <c r="L194" s="118"/>
      <c r="M194" s="118"/>
      <c r="N194" s="123"/>
      <c r="O194" s="123" t="str">
        <f>IFERROR(VLOOKUP(N194,'Listas de Valores 2'!$A$1:$B$25,2,0),"")</f>
        <v/>
      </c>
      <c r="P194" s="119"/>
      <c r="Q194" s="119" t="str">
        <f>IFERROR(VLOOKUP(P194,'Listas de Valores 2'!$K$1:$L$46,2,0),"")</f>
        <v/>
      </c>
      <c r="R194" s="119"/>
      <c r="S194" s="118"/>
      <c r="T194" s="119"/>
      <c r="U194" s="118"/>
      <c r="V194" s="124">
        <v>0</v>
      </c>
      <c r="W194" s="123"/>
      <c r="X194" s="125"/>
      <c r="Y194" s="125"/>
      <c r="Z194" s="123"/>
      <c r="AA194" s="140"/>
      <c r="AB194" s="126"/>
      <c r="AC194" s="141"/>
      <c r="AD194" s="126"/>
      <c r="AE194" s="127"/>
      <c r="AF194" s="119" t="s">
        <v>45</v>
      </c>
      <c r="AG194" s="129" t="s">
        <v>1823</v>
      </c>
      <c r="AH194" s="129" t="s">
        <v>1824</v>
      </c>
      <c r="AI194" s="63"/>
      <c r="AJ194" s="63"/>
      <c r="AK194" s="63"/>
      <c r="AL194" s="63"/>
      <c r="AM194" s="63"/>
      <c r="AN194" s="63"/>
      <c r="AO194" s="63"/>
      <c r="AP194" s="63"/>
      <c r="AQ194" s="63"/>
      <c r="AR194" s="63"/>
      <c r="AS194" s="63"/>
    </row>
    <row r="195" spans="1:45" ht="63.75">
      <c r="A195" s="117" t="s">
        <v>2688</v>
      </c>
      <c r="B195" s="118">
        <v>44589</v>
      </c>
      <c r="C195" s="119" t="s">
        <v>2689</v>
      </c>
      <c r="D195" s="120">
        <v>1022989854</v>
      </c>
      <c r="E195" s="119" t="s">
        <v>2690</v>
      </c>
      <c r="F195" s="119"/>
      <c r="G195" s="119"/>
      <c r="H195" s="121">
        <v>11243456</v>
      </c>
      <c r="I195" s="121"/>
      <c r="J195" s="121">
        <v>1606208</v>
      </c>
      <c r="K195" s="119" t="s">
        <v>2691</v>
      </c>
      <c r="L195" s="118">
        <v>44594</v>
      </c>
      <c r="M195" s="118">
        <v>44805</v>
      </c>
      <c r="N195" s="123" t="s">
        <v>40</v>
      </c>
      <c r="O195" s="123" t="str">
        <f>IFERROR(VLOOKUP(N195,'Listas de Valores 2'!$A$1:$B$25,2,0),"")</f>
        <v>Contratación Directa</v>
      </c>
      <c r="P195" s="119" t="s">
        <v>510</v>
      </c>
      <c r="Q195" s="119" t="str">
        <f>IFERROR(VLOOKUP(P195,'Listas de Valores 2'!$K$1:$L$46,2,0),"")</f>
        <v>Vicerrectoría Académica</v>
      </c>
      <c r="R195" s="119" t="s">
        <v>2692</v>
      </c>
      <c r="S195" s="118">
        <v>44587</v>
      </c>
      <c r="T195" s="119"/>
      <c r="U195" s="118"/>
      <c r="V195" s="124">
        <v>0</v>
      </c>
      <c r="W195" s="123" t="s">
        <v>43</v>
      </c>
      <c r="X195" s="125">
        <v>44589</v>
      </c>
      <c r="Y195" s="125">
        <v>44590</v>
      </c>
      <c r="Z195" s="123" t="s">
        <v>2693</v>
      </c>
      <c r="AA195" s="118">
        <v>44589</v>
      </c>
      <c r="AB195" s="126" t="s">
        <v>44</v>
      </c>
      <c r="AC195" s="118">
        <v>44589</v>
      </c>
      <c r="AD195" s="126"/>
      <c r="AE195" s="127"/>
      <c r="AF195" s="119" t="s">
        <v>45</v>
      </c>
      <c r="AG195" s="129"/>
      <c r="AH195" s="129"/>
      <c r="AI195" s="63"/>
      <c r="AJ195" s="63"/>
      <c r="AK195" s="63"/>
      <c r="AL195" s="63"/>
      <c r="AM195" s="63"/>
      <c r="AN195" s="63"/>
      <c r="AO195" s="63"/>
      <c r="AP195" s="63"/>
      <c r="AQ195" s="63"/>
      <c r="AR195" s="63"/>
      <c r="AS195" s="63"/>
    </row>
    <row r="196" spans="1:45">
      <c r="A196" s="117" t="s">
        <v>2694</v>
      </c>
      <c r="B196" s="118"/>
      <c r="C196" s="119" t="s">
        <v>2695</v>
      </c>
      <c r="D196" s="119"/>
      <c r="E196" s="119"/>
      <c r="F196" s="119"/>
      <c r="G196" s="119"/>
      <c r="H196" s="121"/>
      <c r="I196" s="121"/>
      <c r="J196" s="121"/>
      <c r="K196" s="119"/>
      <c r="L196" s="118"/>
      <c r="M196" s="118"/>
      <c r="N196" s="123"/>
      <c r="O196" s="123"/>
      <c r="P196" s="119"/>
      <c r="Q196" s="119"/>
      <c r="R196" s="119"/>
      <c r="S196" s="118"/>
      <c r="T196" s="119"/>
      <c r="U196" s="118"/>
      <c r="V196" s="124"/>
      <c r="W196" s="123"/>
      <c r="X196" s="125"/>
      <c r="Y196" s="125"/>
      <c r="Z196" s="123"/>
      <c r="AA196" s="140"/>
      <c r="AB196" s="126"/>
      <c r="AC196" s="141"/>
      <c r="AD196" s="126"/>
      <c r="AE196" s="127"/>
      <c r="AF196" s="119"/>
      <c r="AG196" s="129"/>
      <c r="AH196" s="129"/>
      <c r="AI196" s="63"/>
      <c r="AJ196" s="63"/>
      <c r="AK196" s="63"/>
      <c r="AL196" s="63"/>
      <c r="AM196" s="63"/>
      <c r="AN196" s="63"/>
      <c r="AO196" s="63"/>
      <c r="AP196" s="63"/>
      <c r="AQ196" s="63"/>
      <c r="AR196" s="63"/>
      <c r="AS196" s="63"/>
    </row>
    <row r="197" spans="1:45">
      <c r="A197" s="117"/>
      <c r="B197" s="118"/>
      <c r="C197" s="119"/>
      <c r="D197" s="119"/>
      <c r="E197" s="119"/>
      <c r="F197" s="119"/>
      <c r="G197" s="119"/>
      <c r="H197" s="121"/>
      <c r="I197" s="121"/>
      <c r="J197" s="121"/>
      <c r="K197" s="119"/>
      <c r="L197" s="118"/>
      <c r="M197" s="118"/>
      <c r="N197" s="123"/>
      <c r="O197" s="123"/>
      <c r="P197" s="119"/>
      <c r="Q197" s="119"/>
      <c r="R197" s="119"/>
      <c r="S197" s="118"/>
      <c r="T197" s="119"/>
      <c r="U197" s="118"/>
      <c r="V197" s="124"/>
      <c r="W197" s="123"/>
      <c r="X197" s="125"/>
      <c r="Y197" s="125"/>
      <c r="Z197" s="123"/>
      <c r="AA197" s="140"/>
      <c r="AB197" s="126"/>
      <c r="AC197" s="141"/>
      <c r="AD197" s="126"/>
      <c r="AE197" s="127"/>
      <c r="AF197" s="119"/>
      <c r="AG197" s="129"/>
      <c r="AH197" s="129"/>
      <c r="AI197" s="63"/>
      <c r="AJ197" s="63"/>
      <c r="AK197" s="63"/>
      <c r="AL197" s="63"/>
      <c r="AM197" s="63"/>
      <c r="AN197" s="63"/>
      <c r="AO197" s="63"/>
      <c r="AP197" s="63"/>
      <c r="AQ197" s="63"/>
      <c r="AR197" s="63"/>
      <c r="AS197" s="63"/>
    </row>
    <row r="198" spans="1:45">
      <c r="A198" s="117"/>
      <c r="B198" s="118"/>
      <c r="C198" s="119"/>
      <c r="D198" s="119"/>
      <c r="E198" s="119"/>
      <c r="F198" s="119"/>
      <c r="G198" s="119"/>
      <c r="H198" s="121"/>
      <c r="I198" s="121"/>
      <c r="J198" s="121"/>
      <c r="K198" s="119"/>
      <c r="L198" s="118"/>
      <c r="M198" s="118"/>
      <c r="N198" s="123"/>
      <c r="O198" s="123"/>
      <c r="P198" s="119"/>
      <c r="Q198" s="119"/>
      <c r="R198" s="119"/>
      <c r="S198" s="118"/>
      <c r="T198" s="119"/>
      <c r="U198" s="118"/>
      <c r="V198" s="124"/>
      <c r="W198" s="123"/>
      <c r="X198" s="125"/>
      <c r="Y198" s="125"/>
      <c r="Z198" s="123"/>
      <c r="AA198" s="140"/>
      <c r="AB198" s="126"/>
      <c r="AC198" s="141"/>
      <c r="AD198" s="126"/>
      <c r="AE198" s="127"/>
      <c r="AF198" s="119"/>
      <c r="AG198" s="129"/>
      <c r="AH198" s="129"/>
      <c r="AI198" s="63"/>
      <c r="AJ198" s="63"/>
      <c r="AK198" s="63"/>
      <c r="AL198" s="63"/>
      <c r="AM198" s="63"/>
      <c r="AN198" s="63"/>
      <c r="AO198" s="63"/>
      <c r="AP198" s="63"/>
      <c r="AQ198" s="63"/>
      <c r="AR198" s="63"/>
      <c r="AS198" s="63"/>
    </row>
    <row r="199" spans="1:45">
      <c r="A199" s="117"/>
      <c r="B199" s="118"/>
      <c r="C199" s="119"/>
      <c r="D199" s="119"/>
      <c r="E199" s="119"/>
      <c r="F199" s="119"/>
      <c r="G199" s="119"/>
      <c r="H199" s="121"/>
      <c r="I199" s="121"/>
      <c r="J199" s="121"/>
      <c r="K199" s="119"/>
      <c r="L199" s="118"/>
      <c r="M199" s="118"/>
      <c r="N199" s="123"/>
      <c r="O199" s="123"/>
      <c r="P199" s="119"/>
      <c r="Q199" s="119"/>
      <c r="R199" s="119"/>
      <c r="S199" s="118"/>
      <c r="T199" s="119"/>
      <c r="U199" s="118"/>
      <c r="V199" s="124"/>
      <c r="W199" s="123"/>
      <c r="X199" s="125"/>
      <c r="Y199" s="125"/>
      <c r="Z199" s="123"/>
      <c r="AA199" s="140"/>
      <c r="AB199" s="126"/>
      <c r="AC199" s="141"/>
      <c r="AD199" s="126"/>
      <c r="AE199" s="127"/>
      <c r="AF199" s="119"/>
      <c r="AG199" s="129"/>
      <c r="AH199" s="129"/>
      <c r="AI199" s="63"/>
      <c r="AJ199" s="63"/>
      <c r="AK199" s="63"/>
      <c r="AL199" s="63"/>
      <c r="AM199" s="63"/>
      <c r="AN199" s="63"/>
      <c r="AO199" s="63"/>
      <c r="AP199" s="63"/>
      <c r="AQ199" s="63"/>
      <c r="AR199" s="63"/>
      <c r="AS199" s="63"/>
    </row>
    <row r="200" spans="1:45">
      <c r="A200" s="117"/>
      <c r="B200" s="118"/>
      <c r="C200" s="119"/>
      <c r="D200" s="119"/>
      <c r="E200" s="119"/>
      <c r="F200" s="119"/>
      <c r="G200" s="119"/>
      <c r="H200" s="121"/>
      <c r="I200" s="121"/>
      <c r="J200" s="121"/>
      <c r="K200" s="119"/>
      <c r="L200" s="118"/>
      <c r="M200" s="118"/>
      <c r="N200" s="123"/>
      <c r="O200" s="123"/>
      <c r="P200" s="119"/>
      <c r="Q200" s="119"/>
      <c r="R200" s="119"/>
      <c r="S200" s="118"/>
      <c r="T200" s="119"/>
      <c r="U200" s="118"/>
      <c r="V200" s="124"/>
      <c r="W200" s="123"/>
      <c r="X200" s="125"/>
      <c r="Y200" s="125"/>
      <c r="Z200" s="123"/>
      <c r="AA200" s="140"/>
      <c r="AB200" s="126"/>
      <c r="AC200" s="141"/>
      <c r="AD200" s="126"/>
      <c r="AE200" s="127"/>
      <c r="AF200" s="119"/>
      <c r="AG200" s="129"/>
      <c r="AH200" s="129"/>
      <c r="AI200" s="63"/>
      <c r="AJ200" s="63"/>
      <c r="AK200" s="63"/>
      <c r="AL200" s="63"/>
      <c r="AM200" s="63"/>
      <c r="AN200" s="63"/>
      <c r="AO200" s="63"/>
      <c r="AP200" s="63"/>
      <c r="AQ200" s="63"/>
      <c r="AR200" s="63"/>
      <c r="AS200" s="63"/>
    </row>
    <row r="201" spans="1:45">
      <c r="A201" s="117"/>
      <c r="B201" s="118"/>
      <c r="C201" s="119"/>
      <c r="D201" s="119"/>
      <c r="E201" s="119"/>
      <c r="F201" s="119"/>
      <c r="G201" s="119"/>
      <c r="H201" s="121"/>
      <c r="I201" s="121"/>
      <c r="J201" s="121"/>
      <c r="K201" s="119"/>
      <c r="L201" s="118"/>
      <c r="M201" s="118"/>
      <c r="N201" s="123"/>
      <c r="O201" s="123"/>
      <c r="P201" s="119"/>
      <c r="Q201" s="119"/>
      <c r="R201" s="119"/>
      <c r="S201" s="118"/>
      <c r="T201" s="119"/>
      <c r="U201" s="118"/>
      <c r="V201" s="124"/>
      <c r="W201" s="123"/>
      <c r="X201" s="125"/>
      <c r="Y201" s="125"/>
      <c r="Z201" s="123"/>
      <c r="AA201" s="140"/>
      <c r="AB201" s="126"/>
      <c r="AC201" s="141"/>
      <c r="AD201" s="126"/>
      <c r="AE201" s="127"/>
      <c r="AF201" s="119"/>
      <c r="AG201" s="129"/>
      <c r="AH201" s="129"/>
      <c r="AI201" s="63"/>
      <c r="AJ201" s="63"/>
      <c r="AK201" s="63"/>
      <c r="AL201" s="63"/>
      <c r="AM201" s="63"/>
      <c r="AN201" s="63"/>
      <c r="AO201" s="63"/>
      <c r="AP201" s="63"/>
      <c r="AQ201" s="63"/>
      <c r="AR201" s="63"/>
      <c r="AS201" s="63"/>
    </row>
    <row r="202" spans="1:45">
      <c r="A202" s="117"/>
      <c r="B202" s="118"/>
      <c r="C202" s="119"/>
      <c r="D202" s="119"/>
      <c r="E202" s="119"/>
      <c r="F202" s="119"/>
      <c r="G202" s="119"/>
      <c r="H202" s="121"/>
      <c r="I202" s="121"/>
      <c r="J202" s="121"/>
      <c r="K202" s="119"/>
      <c r="L202" s="118"/>
      <c r="M202" s="118"/>
      <c r="N202" s="123"/>
      <c r="O202" s="123"/>
      <c r="P202" s="119"/>
      <c r="Q202" s="119"/>
      <c r="R202" s="119"/>
      <c r="S202" s="118"/>
      <c r="T202" s="119"/>
      <c r="U202" s="118"/>
      <c r="V202" s="124"/>
      <c r="W202" s="123"/>
      <c r="X202" s="125"/>
      <c r="Y202" s="125"/>
      <c r="Z202" s="123"/>
      <c r="AA202" s="140"/>
      <c r="AB202" s="126"/>
      <c r="AC202" s="141"/>
      <c r="AD202" s="126"/>
      <c r="AE202" s="127"/>
      <c r="AF202" s="119"/>
      <c r="AG202" s="129"/>
      <c r="AH202" s="129"/>
      <c r="AI202" s="63"/>
      <c r="AJ202" s="63"/>
      <c r="AK202" s="63"/>
      <c r="AL202" s="63"/>
      <c r="AM202" s="63"/>
      <c r="AN202" s="63"/>
      <c r="AO202" s="63"/>
      <c r="AP202" s="63"/>
      <c r="AQ202" s="63"/>
      <c r="AR202" s="63"/>
      <c r="AS202" s="63"/>
    </row>
    <row r="203" spans="1:45">
      <c r="A203" s="117"/>
      <c r="B203" s="118"/>
      <c r="C203" s="119"/>
      <c r="D203" s="119"/>
      <c r="E203" s="119"/>
      <c r="F203" s="119"/>
      <c r="G203" s="119"/>
      <c r="H203" s="121"/>
      <c r="I203" s="121"/>
      <c r="J203" s="121"/>
      <c r="K203" s="119"/>
      <c r="L203" s="118"/>
      <c r="M203" s="118"/>
      <c r="N203" s="123"/>
      <c r="O203" s="123"/>
      <c r="P203" s="119"/>
      <c r="Q203" s="119"/>
      <c r="R203" s="119"/>
      <c r="S203" s="118"/>
      <c r="T203" s="119"/>
      <c r="U203" s="118"/>
      <c r="V203" s="124"/>
      <c r="W203" s="123"/>
      <c r="X203" s="125"/>
      <c r="Y203" s="125"/>
      <c r="Z203" s="123"/>
      <c r="AA203" s="140"/>
      <c r="AB203" s="126"/>
      <c r="AC203" s="141"/>
      <c r="AD203" s="126"/>
      <c r="AE203" s="127"/>
      <c r="AF203" s="119"/>
      <c r="AG203" s="129"/>
      <c r="AH203" s="129"/>
      <c r="AI203" s="63"/>
      <c r="AJ203" s="63"/>
      <c r="AK203" s="63"/>
      <c r="AL203" s="63"/>
      <c r="AM203" s="63"/>
      <c r="AN203" s="63"/>
      <c r="AO203" s="63"/>
      <c r="AP203" s="63"/>
      <c r="AQ203" s="63"/>
      <c r="AR203" s="63"/>
      <c r="AS203" s="63"/>
    </row>
    <row r="204" spans="1:45">
      <c r="A204" s="117"/>
      <c r="B204" s="118"/>
      <c r="C204" s="119"/>
      <c r="D204" s="119"/>
      <c r="E204" s="119"/>
      <c r="F204" s="119"/>
      <c r="G204" s="119"/>
      <c r="H204" s="121"/>
      <c r="I204" s="121"/>
      <c r="J204" s="121"/>
      <c r="K204" s="119"/>
      <c r="L204" s="118"/>
      <c r="M204" s="118"/>
      <c r="N204" s="123"/>
      <c r="O204" s="123"/>
      <c r="P204" s="119"/>
      <c r="Q204" s="119"/>
      <c r="R204" s="119"/>
      <c r="S204" s="118"/>
      <c r="T204" s="119"/>
      <c r="U204" s="118"/>
      <c r="V204" s="124"/>
      <c r="W204" s="123"/>
      <c r="X204" s="125"/>
      <c r="Y204" s="125"/>
      <c r="Z204" s="123"/>
      <c r="AA204" s="140"/>
      <c r="AB204" s="126"/>
      <c r="AC204" s="141"/>
      <c r="AD204" s="126"/>
      <c r="AE204" s="127"/>
      <c r="AF204" s="119"/>
      <c r="AG204" s="129"/>
      <c r="AH204" s="129"/>
      <c r="AI204" s="63"/>
      <c r="AJ204" s="63"/>
      <c r="AK204" s="63"/>
      <c r="AL204" s="63"/>
      <c r="AM204" s="63"/>
      <c r="AN204" s="63"/>
      <c r="AO204" s="63"/>
      <c r="AP204" s="63"/>
      <c r="AQ204" s="63"/>
      <c r="AR204" s="63"/>
      <c r="AS204" s="63"/>
    </row>
    <row r="205" spans="1:45">
      <c r="A205" s="117"/>
      <c r="B205" s="118"/>
      <c r="C205" s="119"/>
      <c r="D205" s="119"/>
      <c r="E205" s="119"/>
      <c r="F205" s="119"/>
      <c r="G205" s="119"/>
      <c r="H205" s="121"/>
      <c r="I205" s="121"/>
      <c r="J205" s="121"/>
      <c r="K205" s="119"/>
      <c r="L205" s="118"/>
      <c r="M205" s="118"/>
      <c r="N205" s="123"/>
      <c r="O205" s="123"/>
      <c r="P205" s="119"/>
      <c r="Q205" s="119"/>
      <c r="R205" s="119"/>
      <c r="S205" s="118"/>
      <c r="T205" s="119"/>
      <c r="U205" s="118"/>
      <c r="V205" s="124"/>
      <c r="W205" s="123"/>
      <c r="X205" s="125"/>
      <c r="Y205" s="125"/>
      <c r="Z205" s="123"/>
      <c r="AA205" s="140"/>
      <c r="AB205" s="126"/>
      <c r="AC205" s="141"/>
      <c r="AD205" s="126"/>
      <c r="AE205" s="127"/>
      <c r="AF205" s="119"/>
      <c r="AG205" s="129"/>
      <c r="AH205" s="129"/>
      <c r="AI205" s="63"/>
      <c r="AJ205" s="63"/>
      <c r="AK205" s="63"/>
      <c r="AL205" s="63"/>
      <c r="AM205" s="63"/>
      <c r="AN205" s="63"/>
      <c r="AO205" s="63"/>
      <c r="AP205" s="63"/>
      <c r="AQ205" s="63"/>
      <c r="AR205" s="63"/>
      <c r="AS205" s="63"/>
    </row>
    <row r="206" spans="1:45">
      <c r="A206" s="117"/>
      <c r="B206" s="118"/>
      <c r="C206" s="119"/>
      <c r="D206" s="119"/>
      <c r="E206" s="119"/>
      <c r="F206" s="119"/>
      <c r="G206" s="119"/>
      <c r="H206" s="121"/>
      <c r="I206" s="121"/>
      <c r="J206" s="121"/>
      <c r="K206" s="119"/>
      <c r="L206" s="118"/>
      <c r="M206" s="118"/>
      <c r="N206" s="123"/>
      <c r="O206" s="123"/>
      <c r="P206" s="119"/>
      <c r="Q206" s="119"/>
      <c r="R206" s="119"/>
      <c r="S206" s="118"/>
      <c r="T206" s="119"/>
      <c r="U206" s="118"/>
      <c r="V206" s="124"/>
      <c r="W206" s="123"/>
      <c r="X206" s="125"/>
      <c r="Y206" s="125"/>
      <c r="Z206" s="123"/>
      <c r="AA206" s="140"/>
      <c r="AB206" s="126"/>
      <c r="AC206" s="141"/>
      <c r="AD206" s="126"/>
      <c r="AE206" s="127"/>
      <c r="AF206" s="119"/>
      <c r="AG206" s="129"/>
      <c r="AH206" s="129"/>
      <c r="AI206" s="63"/>
      <c r="AJ206" s="63"/>
      <c r="AK206" s="63"/>
      <c r="AL206" s="63"/>
      <c r="AM206" s="63"/>
      <c r="AN206" s="63"/>
      <c r="AO206" s="63"/>
      <c r="AP206" s="63"/>
      <c r="AQ206" s="63"/>
      <c r="AR206" s="63"/>
      <c r="AS206" s="63"/>
    </row>
    <row r="207" spans="1:45">
      <c r="A207" s="117"/>
      <c r="B207" s="118"/>
      <c r="C207" s="119"/>
      <c r="D207" s="119"/>
      <c r="E207" s="119"/>
      <c r="F207" s="119"/>
      <c r="G207" s="119"/>
      <c r="H207" s="121"/>
      <c r="I207" s="121"/>
      <c r="J207" s="121"/>
      <c r="K207" s="119"/>
      <c r="L207" s="118"/>
      <c r="M207" s="118"/>
      <c r="N207" s="123"/>
      <c r="O207" s="123"/>
      <c r="P207" s="119"/>
      <c r="Q207" s="119"/>
      <c r="R207" s="119"/>
      <c r="S207" s="118"/>
      <c r="T207" s="119"/>
      <c r="U207" s="118"/>
      <c r="V207" s="124"/>
      <c r="W207" s="123"/>
      <c r="X207" s="125"/>
      <c r="Y207" s="125"/>
      <c r="Z207" s="123"/>
      <c r="AA207" s="140"/>
      <c r="AB207" s="126"/>
      <c r="AC207" s="141"/>
      <c r="AD207" s="126"/>
      <c r="AE207" s="127"/>
      <c r="AF207" s="119"/>
      <c r="AG207" s="129"/>
      <c r="AH207" s="129"/>
      <c r="AI207" s="63"/>
      <c r="AJ207" s="63"/>
      <c r="AK207" s="63"/>
      <c r="AL207" s="63"/>
      <c r="AM207" s="63"/>
      <c r="AN207" s="63"/>
      <c r="AO207" s="63"/>
      <c r="AP207" s="63"/>
      <c r="AQ207" s="63"/>
      <c r="AR207" s="63"/>
      <c r="AS207" s="63"/>
    </row>
    <row r="208" spans="1:45">
      <c r="A208" s="117"/>
      <c r="B208" s="118"/>
      <c r="C208" s="119"/>
      <c r="D208" s="119"/>
      <c r="E208" s="119"/>
      <c r="F208" s="119"/>
      <c r="G208" s="119"/>
      <c r="H208" s="121"/>
      <c r="I208" s="121"/>
      <c r="J208" s="121"/>
      <c r="K208" s="119"/>
      <c r="L208" s="118"/>
      <c r="M208" s="118"/>
      <c r="N208" s="123"/>
      <c r="O208" s="123"/>
      <c r="P208" s="119"/>
      <c r="Q208" s="119"/>
      <c r="R208" s="119"/>
      <c r="S208" s="118"/>
      <c r="T208" s="119"/>
      <c r="U208" s="118"/>
      <c r="V208" s="124"/>
      <c r="W208" s="123"/>
      <c r="X208" s="125"/>
      <c r="Y208" s="125"/>
      <c r="Z208" s="123"/>
      <c r="AA208" s="140"/>
      <c r="AB208" s="126"/>
      <c r="AC208" s="141"/>
      <c r="AD208" s="126"/>
      <c r="AE208" s="127"/>
      <c r="AF208" s="119"/>
      <c r="AG208" s="129"/>
      <c r="AH208" s="129"/>
      <c r="AI208" s="63"/>
      <c r="AJ208" s="63"/>
      <c r="AK208" s="63"/>
      <c r="AL208" s="63"/>
      <c r="AM208" s="63"/>
      <c r="AN208" s="63"/>
      <c r="AO208" s="63"/>
      <c r="AP208" s="63"/>
      <c r="AQ208" s="63"/>
      <c r="AR208" s="63"/>
      <c r="AS208" s="63"/>
    </row>
    <row r="209" spans="1:45">
      <c r="A209" s="117"/>
      <c r="B209" s="118"/>
      <c r="C209" s="119"/>
      <c r="D209" s="119"/>
      <c r="E209" s="119"/>
      <c r="F209" s="119"/>
      <c r="G209" s="119"/>
      <c r="H209" s="121"/>
      <c r="I209" s="121"/>
      <c r="J209" s="121"/>
      <c r="K209" s="119"/>
      <c r="L209" s="118"/>
      <c r="M209" s="118"/>
      <c r="N209" s="123"/>
      <c r="O209" s="123"/>
      <c r="P209" s="119"/>
      <c r="Q209" s="119"/>
      <c r="R209" s="119"/>
      <c r="S209" s="118"/>
      <c r="T209" s="119"/>
      <c r="U209" s="118"/>
      <c r="V209" s="124"/>
      <c r="W209" s="123"/>
      <c r="X209" s="125"/>
      <c r="Y209" s="125"/>
      <c r="Z209" s="123"/>
      <c r="AA209" s="140"/>
      <c r="AB209" s="126"/>
      <c r="AC209" s="141"/>
      <c r="AD209" s="126"/>
      <c r="AE209" s="127"/>
      <c r="AF209" s="119"/>
      <c r="AG209" s="129"/>
      <c r="AH209" s="129"/>
      <c r="AI209" s="63"/>
      <c r="AJ209" s="63"/>
      <c r="AK209" s="63"/>
      <c r="AL209" s="63"/>
      <c r="AM209" s="63"/>
      <c r="AN209" s="63"/>
      <c r="AO209" s="63"/>
      <c r="AP209" s="63"/>
      <c r="AQ209" s="63"/>
      <c r="AR209" s="63"/>
      <c r="AS209" s="63"/>
    </row>
    <row r="210" spans="1:45">
      <c r="A210" s="117"/>
      <c r="B210" s="118"/>
      <c r="C210" s="119"/>
      <c r="D210" s="119"/>
      <c r="E210" s="119"/>
      <c r="F210" s="119"/>
      <c r="G210" s="119"/>
      <c r="H210" s="121"/>
      <c r="I210" s="121"/>
      <c r="J210" s="121"/>
      <c r="K210" s="119"/>
      <c r="L210" s="118"/>
      <c r="M210" s="118"/>
      <c r="N210" s="123"/>
      <c r="O210" s="123"/>
      <c r="P210" s="119"/>
      <c r="Q210" s="119"/>
      <c r="R210" s="119"/>
      <c r="S210" s="118"/>
      <c r="T210" s="119"/>
      <c r="U210" s="118"/>
      <c r="V210" s="124"/>
      <c r="W210" s="123"/>
      <c r="X210" s="125"/>
      <c r="Y210" s="125"/>
      <c r="Z210" s="123"/>
      <c r="AA210" s="140"/>
      <c r="AB210" s="126"/>
      <c r="AC210" s="141"/>
      <c r="AD210" s="126"/>
      <c r="AE210" s="127"/>
      <c r="AF210" s="119"/>
      <c r="AG210" s="129"/>
      <c r="AH210" s="129"/>
      <c r="AI210" s="63"/>
      <c r="AJ210" s="63"/>
      <c r="AK210" s="63"/>
      <c r="AL210" s="63"/>
      <c r="AM210" s="63"/>
      <c r="AN210" s="63"/>
      <c r="AO210" s="63"/>
      <c r="AP210" s="63"/>
      <c r="AQ210" s="63"/>
      <c r="AR210" s="63"/>
      <c r="AS210" s="63"/>
    </row>
    <row r="211" spans="1:45">
      <c r="A211" s="117"/>
      <c r="B211" s="118"/>
      <c r="C211" s="119"/>
      <c r="D211" s="119"/>
      <c r="E211" s="119"/>
      <c r="F211" s="119"/>
      <c r="G211" s="119"/>
      <c r="H211" s="121"/>
      <c r="I211" s="121"/>
      <c r="J211" s="121"/>
      <c r="K211" s="119"/>
      <c r="L211" s="118"/>
      <c r="M211" s="118"/>
      <c r="N211" s="123"/>
      <c r="O211" s="123"/>
      <c r="P211" s="119"/>
      <c r="Q211" s="119"/>
      <c r="R211" s="119"/>
      <c r="S211" s="118"/>
      <c r="T211" s="119"/>
      <c r="U211" s="118"/>
      <c r="V211" s="124"/>
      <c r="W211" s="123"/>
      <c r="X211" s="125"/>
      <c r="Y211" s="125"/>
      <c r="Z211" s="123"/>
      <c r="AA211" s="140"/>
      <c r="AB211" s="126"/>
      <c r="AC211" s="141"/>
      <c r="AD211" s="126"/>
      <c r="AE211" s="127"/>
      <c r="AF211" s="119"/>
      <c r="AG211" s="129"/>
      <c r="AH211" s="129"/>
      <c r="AI211" s="63"/>
      <c r="AJ211" s="63"/>
      <c r="AK211" s="63"/>
      <c r="AL211" s="63"/>
      <c r="AM211" s="63"/>
      <c r="AN211" s="63"/>
      <c r="AO211" s="63"/>
      <c r="AP211" s="63"/>
      <c r="AQ211" s="63"/>
      <c r="AR211" s="63"/>
      <c r="AS211" s="63"/>
    </row>
    <row r="212" spans="1:45">
      <c r="A212" s="117"/>
      <c r="B212" s="118"/>
      <c r="C212" s="119"/>
      <c r="D212" s="119"/>
      <c r="E212" s="119"/>
      <c r="F212" s="119"/>
      <c r="G212" s="119"/>
      <c r="H212" s="121"/>
      <c r="I212" s="121"/>
      <c r="J212" s="121"/>
      <c r="K212" s="119"/>
      <c r="L212" s="118"/>
      <c r="M212" s="118"/>
      <c r="N212" s="123"/>
      <c r="O212" s="123"/>
      <c r="P212" s="119"/>
      <c r="Q212" s="119"/>
      <c r="R212" s="119"/>
      <c r="S212" s="118"/>
      <c r="T212" s="119"/>
      <c r="U212" s="118"/>
      <c r="V212" s="124"/>
      <c r="W212" s="123"/>
      <c r="X212" s="125"/>
      <c r="Y212" s="125"/>
      <c r="Z212" s="123"/>
      <c r="AA212" s="140"/>
      <c r="AB212" s="126"/>
      <c r="AC212" s="141"/>
      <c r="AD212" s="126"/>
      <c r="AE212" s="127"/>
      <c r="AF212" s="119"/>
      <c r="AG212" s="129"/>
      <c r="AH212" s="129"/>
      <c r="AI212" s="63"/>
      <c r="AJ212" s="63"/>
      <c r="AK212" s="63"/>
      <c r="AL212" s="63"/>
      <c r="AM212" s="63"/>
      <c r="AN212" s="63"/>
      <c r="AO212" s="63"/>
      <c r="AP212" s="63"/>
      <c r="AQ212" s="63"/>
      <c r="AR212" s="63"/>
      <c r="AS212" s="63"/>
    </row>
    <row r="213" spans="1:45">
      <c r="A213" s="117"/>
      <c r="B213" s="118"/>
      <c r="C213" s="119"/>
      <c r="D213" s="119"/>
      <c r="E213" s="119"/>
      <c r="F213" s="119"/>
      <c r="G213" s="119"/>
      <c r="H213" s="121"/>
      <c r="I213" s="121"/>
      <c r="J213" s="121"/>
      <c r="K213" s="119"/>
      <c r="L213" s="118"/>
      <c r="M213" s="118"/>
      <c r="N213" s="123"/>
      <c r="O213" s="123"/>
      <c r="P213" s="119"/>
      <c r="Q213" s="119"/>
      <c r="R213" s="119"/>
      <c r="S213" s="118"/>
      <c r="T213" s="119"/>
      <c r="U213" s="118"/>
      <c r="V213" s="124"/>
      <c r="W213" s="123"/>
      <c r="X213" s="125"/>
      <c r="Y213" s="125"/>
      <c r="Z213" s="123"/>
      <c r="AA213" s="140"/>
      <c r="AB213" s="126"/>
      <c r="AC213" s="141"/>
      <c r="AD213" s="126"/>
      <c r="AE213" s="127"/>
      <c r="AF213" s="119"/>
      <c r="AG213" s="129"/>
      <c r="AH213" s="129"/>
      <c r="AI213" s="63"/>
      <c r="AJ213" s="63"/>
      <c r="AK213" s="63"/>
      <c r="AL213" s="63"/>
      <c r="AM213" s="63"/>
      <c r="AN213" s="63"/>
      <c r="AO213" s="63"/>
      <c r="AP213" s="63"/>
      <c r="AQ213" s="63"/>
      <c r="AR213" s="63"/>
      <c r="AS213" s="63"/>
    </row>
    <row r="214" spans="1:45">
      <c r="A214" s="117"/>
      <c r="B214" s="118"/>
      <c r="C214" s="119"/>
      <c r="D214" s="119"/>
      <c r="E214" s="119"/>
      <c r="F214" s="119"/>
      <c r="G214" s="119"/>
      <c r="H214" s="121"/>
      <c r="I214" s="121"/>
      <c r="J214" s="121"/>
      <c r="K214" s="119"/>
      <c r="L214" s="118"/>
      <c r="M214" s="118"/>
      <c r="N214" s="123"/>
      <c r="O214" s="123"/>
      <c r="P214" s="119"/>
      <c r="Q214" s="119"/>
      <c r="R214" s="119"/>
      <c r="S214" s="118"/>
      <c r="T214" s="119"/>
      <c r="U214" s="118"/>
      <c r="V214" s="124"/>
      <c r="W214" s="123"/>
      <c r="X214" s="125"/>
      <c r="Y214" s="125"/>
      <c r="Z214" s="123"/>
      <c r="AA214" s="140"/>
      <c r="AB214" s="126"/>
      <c r="AC214" s="141"/>
      <c r="AD214" s="126"/>
      <c r="AE214" s="127"/>
      <c r="AF214" s="119"/>
      <c r="AG214" s="129"/>
      <c r="AH214" s="129"/>
      <c r="AI214" s="63"/>
      <c r="AJ214" s="63"/>
      <c r="AK214" s="63"/>
      <c r="AL214" s="63"/>
      <c r="AM214" s="63"/>
      <c r="AN214" s="63"/>
      <c r="AO214" s="63"/>
      <c r="AP214" s="63"/>
      <c r="AQ214" s="63"/>
      <c r="AR214" s="63"/>
      <c r="AS214" s="63"/>
    </row>
    <row r="215" spans="1:45">
      <c r="A215" s="117"/>
      <c r="B215" s="118"/>
      <c r="C215" s="119"/>
      <c r="D215" s="119"/>
      <c r="E215" s="119"/>
      <c r="F215" s="119"/>
      <c r="G215" s="119"/>
      <c r="H215" s="121"/>
      <c r="I215" s="121"/>
      <c r="J215" s="121"/>
      <c r="K215" s="119"/>
      <c r="L215" s="118"/>
      <c r="M215" s="118"/>
      <c r="N215" s="123"/>
      <c r="O215" s="123"/>
      <c r="P215" s="119"/>
      <c r="Q215" s="119"/>
      <c r="R215" s="119"/>
      <c r="S215" s="118"/>
      <c r="T215" s="119"/>
      <c r="U215" s="118"/>
      <c r="V215" s="124"/>
      <c r="W215" s="123"/>
      <c r="X215" s="125"/>
      <c r="Y215" s="125"/>
      <c r="Z215" s="123"/>
      <c r="AA215" s="140"/>
      <c r="AB215" s="126"/>
      <c r="AC215" s="141"/>
      <c r="AD215" s="126"/>
      <c r="AE215" s="127"/>
      <c r="AF215" s="119"/>
      <c r="AG215" s="129"/>
      <c r="AH215" s="129"/>
      <c r="AI215" s="63"/>
      <c r="AJ215" s="63"/>
      <c r="AK215" s="63"/>
      <c r="AL215" s="63"/>
      <c r="AM215" s="63"/>
      <c r="AN215" s="63"/>
      <c r="AO215" s="63"/>
      <c r="AP215" s="63"/>
      <c r="AQ215" s="63"/>
      <c r="AR215" s="63"/>
      <c r="AS215" s="63"/>
    </row>
    <row r="216" spans="1:45">
      <c r="A216" s="117"/>
      <c r="B216" s="118"/>
      <c r="C216" s="119"/>
      <c r="D216" s="119"/>
      <c r="E216" s="119"/>
      <c r="F216" s="119"/>
      <c r="G216" s="119"/>
      <c r="H216" s="121"/>
      <c r="I216" s="121"/>
      <c r="J216" s="121"/>
      <c r="K216" s="119"/>
      <c r="L216" s="118"/>
      <c r="M216" s="118"/>
      <c r="N216" s="123"/>
      <c r="O216" s="123"/>
      <c r="P216" s="119"/>
      <c r="Q216" s="119"/>
      <c r="R216" s="119"/>
      <c r="S216" s="118"/>
      <c r="T216" s="119"/>
      <c r="U216" s="118"/>
      <c r="V216" s="124"/>
      <c r="W216" s="123"/>
      <c r="X216" s="125"/>
      <c r="Y216" s="125"/>
      <c r="Z216" s="123"/>
      <c r="AA216" s="140"/>
      <c r="AB216" s="126"/>
      <c r="AC216" s="141"/>
      <c r="AD216" s="126"/>
      <c r="AE216" s="127"/>
      <c r="AF216" s="119"/>
      <c r="AG216" s="129"/>
      <c r="AH216" s="129"/>
      <c r="AI216" s="63"/>
      <c r="AJ216" s="63"/>
      <c r="AK216" s="63"/>
      <c r="AL216" s="63"/>
      <c r="AM216" s="63"/>
      <c r="AN216" s="63"/>
      <c r="AO216" s="63"/>
      <c r="AP216" s="63"/>
      <c r="AQ216" s="63"/>
      <c r="AR216" s="63"/>
      <c r="AS216" s="63"/>
    </row>
    <row r="217" spans="1:45">
      <c r="A217" s="117"/>
      <c r="B217" s="118"/>
      <c r="C217" s="119"/>
      <c r="D217" s="119"/>
      <c r="E217" s="119"/>
      <c r="F217" s="119"/>
      <c r="G217" s="119"/>
      <c r="H217" s="121"/>
      <c r="I217" s="121"/>
      <c r="J217" s="121"/>
      <c r="K217" s="119"/>
      <c r="L217" s="118"/>
      <c r="M217" s="118"/>
      <c r="N217" s="123"/>
      <c r="O217" s="123"/>
      <c r="P217" s="119"/>
      <c r="Q217" s="119"/>
      <c r="R217" s="119"/>
      <c r="S217" s="118"/>
      <c r="T217" s="119"/>
      <c r="U217" s="118"/>
      <c r="V217" s="124"/>
      <c r="W217" s="123"/>
      <c r="X217" s="125"/>
      <c r="Y217" s="125"/>
      <c r="Z217" s="123"/>
      <c r="AA217" s="140"/>
      <c r="AB217" s="126"/>
      <c r="AC217" s="141"/>
      <c r="AD217" s="126"/>
      <c r="AE217" s="127"/>
      <c r="AF217" s="119"/>
      <c r="AG217" s="129"/>
      <c r="AH217" s="129"/>
      <c r="AI217" s="63"/>
      <c r="AJ217" s="63"/>
      <c r="AK217" s="63"/>
      <c r="AL217" s="63"/>
      <c r="AM217" s="63"/>
      <c r="AN217" s="63"/>
      <c r="AO217" s="63"/>
      <c r="AP217" s="63"/>
      <c r="AQ217" s="63"/>
      <c r="AR217" s="63"/>
      <c r="AS217" s="63"/>
    </row>
    <row r="218" spans="1:45">
      <c r="A218" s="117"/>
      <c r="B218" s="118"/>
      <c r="C218" s="119"/>
      <c r="D218" s="119"/>
      <c r="E218" s="119"/>
      <c r="F218" s="119"/>
      <c r="G218" s="119"/>
      <c r="H218" s="121"/>
      <c r="I218" s="121"/>
      <c r="J218" s="121"/>
      <c r="K218" s="119"/>
      <c r="L218" s="118"/>
      <c r="M218" s="118"/>
      <c r="N218" s="123"/>
      <c r="O218" s="123"/>
      <c r="P218" s="119"/>
      <c r="Q218" s="119"/>
      <c r="R218" s="119"/>
      <c r="S218" s="118"/>
      <c r="T218" s="119"/>
      <c r="U218" s="118"/>
      <c r="V218" s="124"/>
      <c r="W218" s="123"/>
      <c r="X218" s="125"/>
      <c r="Y218" s="125"/>
      <c r="Z218" s="123"/>
      <c r="AA218" s="140"/>
      <c r="AB218" s="126"/>
      <c r="AC218" s="141"/>
      <c r="AD218" s="126"/>
      <c r="AE218" s="127"/>
      <c r="AF218" s="119"/>
      <c r="AG218" s="129"/>
      <c r="AH218" s="129"/>
      <c r="AI218" s="63"/>
      <c r="AJ218" s="63"/>
      <c r="AK218" s="63"/>
      <c r="AL218" s="63"/>
      <c r="AM218" s="63"/>
      <c r="AN218" s="63"/>
      <c r="AO218" s="63"/>
      <c r="AP218" s="63"/>
      <c r="AQ218" s="63"/>
      <c r="AR218" s="63"/>
      <c r="AS218" s="63"/>
    </row>
    <row r="219" spans="1:45">
      <c r="A219" s="117"/>
      <c r="B219" s="118"/>
      <c r="C219" s="119"/>
      <c r="D219" s="119"/>
      <c r="E219" s="119"/>
      <c r="F219" s="119"/>
      <c r="G219" s="119"/>
      <c r="H219" s="121"/>
      <c r="I219" s="121"/>
      <c r="J219" s="121"/>
      <c r="K219" s="119"/>
      <c r="L219" s="118"/>
      <c r="M219" s="118"/>
      <c r="N219" s="123"/>
      <c r="O219" s="123"/>
      <c r="P219" s="119"/>
      <c r="Q219" s="119"/>
      <c r="R219" s="119"/>
      <c r="S219" s="118"/>
      <c r="T219" s="119"/>
      <c r="U219" s="118"/>
      <c r="V219" s="124"/>
      <c r="W219" s="123"/>
      <c r="X219" s="125"/>
      <c r="Y219" s="125"/>
      <c r="Z219" s="123"/>
      <c r="AA219" s="140"/>
      <c r="AB219" s="126"/>
      <c r="AC219" s="141"/>
      <c r="AD219" s="126"/>
      <c r="AE219" s="127"/>
      <c r="AF219" s="119"/>
      <c r="AG219" s="129"/>
      <c r="AH219" s="129"/>
      <c r="AI219" s="63"/>
      <c r="AJ219" s="63"/>
      <c r="AK219" s="63"/>
      <c r="AL219" s="63"/>
      <c r="AM219" s="63"/>
      <c r="AN219" s="63"/>
      <c r="AO219" s="63"/>
      <c r="AP219" s="63"/>
      <c r="AQ219" s="63"/>
      <c r="AR219" s="63"/>
      <c r="AS219" s="63"/>
    </row>
    <row r="220" spans="1:45">
      <c r="A220" s="117"/>
      <c r="B220" s="118"/>
      <c r="C220" s="119"/>
      <c r="D220" s="119"/>
      <c r="E220" s="119"/>
      <c r="F220" s="119"/>
      <c r="G220" s="119"/>
      <c r="H220" s="121"/>
      <c r="I220" s="121"/>
      <c r="J220" s="121"/>
      <c r="K220" s="119"/>
      <c r="L220" s="118"/>
      <c r="M220" s="118"/>
      <c r="N220" s="123"/>
      <c r="O220" s="123"/>
      <c r="P220" s="119"/>
      <c r="Q220" s="119"/>
      <c r="R220" s="119"/>
      <c r="S220" s="118"/>
      <c r="T220" s="119"/>
      <c r="U220" s="118"/>
      <c r="V220" s="124"/>
      <c r="W220" s="123"/>
      <c r="X220" s="125"/>
      <c r="Y220" s="125"/>
      <c r="Z220" s="123"/>
      <c r="AA220" s="140"/>
      <c r="AB220" s="126"/>
      <c r="AC220" s="141"/>
      <c r="AD220" s="126"/>
      <c r="AE220" s="127"/>
      <c r="AF220" s="119"/>
      <c r="AG220" s="129"/>
      <c r="AH220" s="129"/>
      <c r="AI220" s="63"/>
      <c r="AJ220" s="63"/>
      <c r="AK220" s="63"/>
      <c r="AL220" s="63"/>
      <c r="AM220" s="63"/>
      <c r="AN220" s="63"/>
      <c r="AO220" s="63"/>
      <c r="AP220" s="63"/>
      <c r="AQ220" s="63"/>
      <c r="AR220" s="63"/>
      <c r="AS220" s="63"/>
    </row>
    <row r="221" spans="1:45">
      <c r="A221" s="117"/>
      <c r="B221" s="118"/>
      <c r="C221" s="119"/>
      <c r="D221" s="119"/>
      <c r="E221" s="119"/>
      <c r="F221" s="119"/>
      <c r="G221" s="119"/>
      <c r="H221" s="121"/>
      <c r="I221" s="121"/>
      <c r="J221" s="121"/>
      <c r="K221" s="119"/>
      <c r="L221" s="118"/>
      <c r="M221" s="118"/>
      <c r="N221" s="123"/>
      <c r="O221" s="123"/>
      <c r="P221" s="119"/>
      <c r="Q221" s="119"/>
      <c r="R221" s="119"/>
      <c r="S221" s="118"/>
      <c r="T221" s="119"/>
      <c r="U221" s="118"/>
      <c r="V221" s="124"/>
      <c r="W221" s="123"/>
      <c r="X221" s="125"/>
      <c r="Y221" s="125"/>
      <c r="Z221" s="123"/>
      <c r="AA221" s="140"/>
      <c r="AB221" s="126"/>
      <c r="AC221" s="141"/>
      <c r="AD221" s="126"/>
      <c r="AE221" s="127"/>
      <c r="AF221" s="119"/>
      <c r="AG221" s="129"/>
      <c r="AH221" s="129"/>
      <c r="AI221" s="63"/>
      <c r="AJ221" s="63"/>
      <c r="AK221" s="63"/>
      <c r="AL221" s="63"/>
      <c r="AM221" s="63"/>
      <c r="AN221" s="63"/>
      <c r="AO221" s="63"/>
      <c r="AP221" s="63"/>
      <c r="AQ221" s="63"/>
      <c r="AR221" s="63"/>
      <c r="AS221" s="63"/>
    </row>
    <row r="222" spans="1:45">
      <c r="A222" s="117"/>
      <c r="B222" s="118"/>
      <c r="C222" s="119"/>
      <c r="D222" s="119"/>
      <c r="E222" s="119"/>
      <c r="F222" s="119"/>
      <c r="G222" s="119"/>
      <c r="H222" s="121"/>
      <c r="I222" s="121"/>
      <c r="J222" s="121"/>
      <c r="K222" s="119"/>
      <c r="L222" s="118"/>
      <c r="M222" s="118"/>
      <c r="N222" s="123"/>
      <c r="O222" s="123"/>
      <c r="P222" s="119"/>
      <c r="Q222" s="119"/>
      <c r="R222" s="119"/>
      <c r="S222" s="118"/>
      <c r="T222" s="119"/>
      <c r="U222" s="118"/>
      <c r="V222" s="124"/>
      <c r="W222" s="123"/>
      <c r="X222" s="125"/>
      <c r="Y222" s="125"/>
      <c r="Z222" s="123"/>
      <c r="AA222" s="140"/>
      <c r="AB222" s="126"/>
      <c r="AC222" s="141"/>
      <c r="AD222" s="126"/>
      <c r="AE222" s="127"/>
      <c r="AF222" s="119"/>
      <c r="AG222" s="129"/>
      <c r="AH222" s="129"/>
      <c r="AI222" s="63"/>
      <c r="AJ222" s="63"/>
      <c r="AK222" s="63"/>
      <c r="AL222" s="63"/>
      <c r="AM222" s="63"/>
      <c r="AN222" s="63"/>
      <c r="AO222" s="63"/>
      <c r="AP222" s="63"/>
      <c r="AQ222" s="63"/>
      <c r="AR222" s="63"/>
      <c r="AS222" s="63"/>
    </row>
    <row r="223" spans="1:45">
      <c r="A223" s="117"/>
      <c r="B223" s="118"/>
      <c r="C223" s="119"/>
      <c r="D223" s="119"/>
      <c r="E223" s="119"/>
      <c r="F223" s="119"/>
      <c r="G223" s="119"/>
      <c r="H223" s="121"/>
      <c r="I223" s="121"/>
      <c r="J223" s="121"/>
      <c r="K223" s="119"/>
      <c r="L223" s="118"/>
      <c r="M223" s="118"/>
      <c r="N223" s="123"/>
      <c r="O223" s="123"/>
      <c r="P223" s="119"/>
      <c r="Q223" s="119"/>
      <c r="R223" s="119"/>
      <c r="S223" s="118"/>
      <c r="T223" s="119"/>
      <c r="U223" s="118"/>
      <c r="V223" s="124"/>
      <c r="W223" s="123"/>
      <c r="X223" s="125"/>
      <c r="Y223" s="125"/>
      <c r="Z223" s="123"/>
      <c r="AA223" s="140"/>
      <c r="AB223" s="126"/>
      <c r="AC223" s="141"/>
      <c r="AD223" s="126"/>
      <c r="AE223" s="127"/>
      <c r="AF223" s="119"/>
      <c r="AG223" s="129"/>
      <c r="AH223" s="129"/>
      <c r="AI223" s="63"/>
      <c r="AJ223" s="63"/>
      <c r="AK223" s="63"/>
      <c r="AL223" s="63"/>
      <c r="AM223" s="63"/>
      <c r="AN223" s="63"/>
      <c r="AO223" s="63"/>
      <c r="AP223" s="63"/>
      <c r="AQ223" s="63"/>
      <c r="AR223" s="63"/>
      <c r="AS223" s="63"/>
    </row>
    <row r="224" spans="1:45">
      <c r="A224" s="117"/>
      <c r="B224" s="118"/>
      <c r="C224" s="119"/>
      <c r="D224" s="119"/>
      <c r="E224" s="119"/>
      <c r="F224" s="119"/>
      <c r="G224" s="119"/>
      <c r="H224" s="121"/>
      <c r="I224" s="121"/>
      <c r="J224" s="121"/>
      <c r="K224" s="119"/>
      <c r="L224" s="118"/>
      <c r="M224" s="118"/>
      <c r="N224" s="123"/>
      <c r="O224" s="123"/>
      <c r="P224" s="119"/>
      <c r="Q224" s="119"/>
      <c r="R224" s="119"/>
      <c r="S224" s="118"/>
      <c r="T224" s="119"/>
      <c r="U224" s="118"/>
      <c r="V224" s="124"/>
      <c r="W224" s="123"/>
      <c r="X224" s="125"/>
      <c r="Y224" s="125"/>
      <c r="Z224" s="123"/>
      <c r="AA224" s="140"/>
      <c r="AB224" s="126"/>
      <c r="AC224" s="141"/>
      <c r="AD224" s="126"/>
      <c r="AE224" s="127"/>
      <c r="AF224" s="119"/>
      <c r="AG224" s="129"/>
      <c r="AH224" s="129"/>
      <c r="AI224" s="63"/>
      <c r="AJ224" s="63"/>
      <c r="AK224" s="63"/>
      <c r="AL224" s="63"/>
      <c r="AM224" s="63"/>
      <c r="AN224" s="63"/>
      <c r="AO224" s="63"/>
      <c r="AP224" s="63"/>
      <c r="AQ224" s="63"/>
      <c r="AR224" s="63"/>
      <c r="AS224" s="63"/>
    </row>
    <row r="225" spans="1:45">
      <c r="A225" s="117"/>
      <c r="B225" s="118"/>
      <c r="C225" s="119"/>
      <c r="D225" s="119"/>
      <c r="E225" s="119"/>
      <c r="F225" s="119"/>
      <c r="G225" s="119"/>
      <c r="H225" s="121"/>
      <c r="I225" s="121"/>
      <c r="J225" s="121"/>
      <c r="K225" s="119"/>
      <c r="L225" s="118"/>
      <c r="M225" s="118"/>
      <c r="N225" s="123"/>
      <c r="O225" s="123"/>
      <c r="P225" s="119"/>
      <c r="Q225" s="119"/>
      <c r="R225" s="119"/>
      <c r="S225" s="118"/>
      <c r="T225" s="119"/>
      <c r="U225" s="118"/>
      <c r="V225" s="124"/>
      <c r="W225" s="123"/>
      <c r="X225" s="125"/>
      <c r="Y225" s="125"/>
      <c r="Z225" s="123"/>
      <c r="AA225" s="140"/>
      <c r="AB225" s="126"/>
      <c r="AC225" s="141"/>
      <c r="AD225" s="126"/>
      <c r="AE225" s="127"/>
      <c r="AF225" s="119"/>
      <c r="AG225" s="129"/>
      <c r="AH225" s="129"/>
      <c r="AI225" s="63"/>
      <c r="AJ225" s="63"/>
      <c r="AK225" s="63"/>
      <c r="AL225" s="63"/>
      <c r="AM225" s="63"/>
      <c r="AN225" s="63"/>
      <c r="AO225" s="63"/>
      <c r="AP225" s="63"/>
      <c r="AQ225" s="63"/>
      <c r="AR225" s="63"/>
      <c r="AS225" s="63"/>
    </row>
    <row r="226" spans="1:45">
      <c r="A226" s="117"/>
      <c r="B226" s="118"/>
      <c r="C226" s="119"/>
      <c r="D226" s="119"/>
      <c r="E226" s="119"/>
      <c r="F226" s="119"/>
      <c r="G226" s="119"/>
      <c r="H226" s="121"/>
      <c r="I226" s="121"/>
      <c r="J226" s="121"/>
      <c r="K226" s="119"/>
      <c r="L226" s="118"/>
      <c r="M226" s="118"/>
      <c r="N226" s="123"/>
      <c r="O226" s="123"/>
      <c r="P226" s="119"/>
      <c r="Q226" s="119"/>
      <c r="R226" s="119"/>
      <c r="S226" s="118"/>
      <c r="T226" s="119"/>
      <c r="U226" s="118"/>
      <c r="V226" s="124"/>
      <c r="W226" s="123"/>
      <c r="X226" s="125"/>
      <c r="Y226" s="125"/>
      <c r="Z226" s="123"/>
      <c r="AA226" s="140"/>
      <c r="AB226" s="126"/>
      <c r="AC226" s="141"/>
      <c r="AD226" s="126"/>
      <c r="AE226" s="127"/>
      <c r="AF226" s="119"/>
      <c r="AG226" s="129"/>
      <c r="AH226" s="129"/>
      <c r="AI226" s="63"/>
      <c r="AJ226" s="63"/>
      <c r="AK226" s="63"/>
      <c r="AL226" s="63"/>
      <c r="AM226" s="63"/>
      <c r="AN226" s="63"/>
      <c r="AO226" s="63"/>
      <c r="AP226" s="63"/>
      <c r="AQ226" s="63"/>
      <c r="AR226" s="63"/>
      <c r="AS226" s="63"/>
    </row>
    <row r="227" spans="1:45">
      <c r="A227" s="117"/>
      <c r="B227" s="118"/>
      <c r="C227" s="119"/>
      <c r="D227" s="119"/>
      <c r="E227" s="119"/>
      <c r="F227" s="119"/>
      <c r="G227" s="119"/>
      <c r="H227" s="121"/>
      <c r="I227" s="121"/>
      <c r="J227" s="121"/>
      <c r="K227" s="119"/>
      <c r="L227" s="118"/>
      <c r="M227" s="118"/>
      <c r="N227" s="123"/>
      <c r="O227" s="123"/>
      <c r="P227" s="119"/>
      <c r="Q227" s="119"/>
      <c r="R227" s="119"/>
      <c r="S227" s="118"/>
      <c r="T227" s="119"/>
      <c r="U227" s="118"/>
      <c r="V227" s="124"/>
      <c r="W227" s="123"/>
      <c r="X227" s="125"/>
      <c r="Y227" s="125"/>
      <c r="Z227" s="123"/>
      <c r="AA227" s="140"/>
      <c r="AB227" s="126"/>
      <c r="AC227" s="141"/>
      <c r="AD227" s="126"/>
      <c r="AE227" s="127"/>
      <c r="AF227" s="119"/>
      <c r="AG227" s="129"/>
      <c r="AH227" s="129"/>
      <c r="AI227" s="63"/>
      <c r="AJ227" s="63"/>
      <c r="AK227" s="63"/>
      <c r="AL227" s="63"/>
      <c r="AM227" s="63"/>
      <c r="AN227" s="63"/>
      <c r="AO227" s="63"/>
      <c r="AP227" s="63"/>
      <c r="AQ227" s="63"/>
      <c r="AR227" s="63"/>
      <c r="AS227" s="63"/>
    </row>
    <row r="228" spans="1:45">
      <c r="A228" s="117"/>
      <c r="B228" s="118"/>
      <c r="C228" s="119"/>
      <c r="D228" s="119"/>
      <c r="E228" s="119"/>
      <c r="F228" s="119"/>
      <c r="G228" s="119"/>
      <c r="H228" s="121"/>
      <c r="I228" s="121"/>
      <c r="J228" s="121"/>
      <c r="K228" s="119"/>
      <c r="L228" s="118"/>
      <c r="M228" s="118"/>
      <c r="N228" s="123"/>
      <c r="O228" s="123"/>
      <c r="P228" s="119"/>
      <c r="Q228" s="119"/>
      <c r="R228" s="119"/>
      <c r="S228" s="118"/>
      <c r="T228" s="119"/>
      <c r="U228" s="118"/>
      <c r="V228" s="124"/>
      <c r="W228" s="123"/>
      <c r="X228" s="125"/>
      <c r="Y228" s="125"/>
      <c r="Z228" s="123"/>
      <c r="AA228" s="140"/>
      <c r="AB228" s="126"/>
      <c r="AC228" s="141"/>
      <c r="AD228" s="126"/>
      <c r="AE228" s="127"/>
      <c r="AF228" s="119"/>
      <c r="AG228" s="129"/>
      <c r="AH228" s="129"/>
      <c r="AI228" s="63"/>
      <c r="AJ228" s="63"/>
      <c r="AK228" s="63"/>
      <c r="AL228" s="63"/>
      <c r="AM228" s="63"/>
      <c r="AN228" s="63"/>
      <c r="AO228" s="63"/>
      <c r="AP228" s="63"/>
      <c r="AQ228" s="63"/>
      <c r="AR228" s="63"/>
      <c r="AS228" s="63"/>
    </row>
    <row r="229" spans="1:45">
      <c r="A229" s="117"/>
      <c r="B229" s="118"/>
      <c r="C229" s="119"/>
      <c r="D229" s="119"/>
      <c r="E229" s="119"/>
      <c r="F229" s="119"/>
      <c r="G229" s="119"/>
      <c r="H229" s="121"/>
      <c r="I229" s="121"/>
      <c r="J229" s="121"/>
      <c r="K229" s="119"/>
      <c r="L229" s="118"/>
      <c r="M229" s="118"/>
      <c r="N229" s="123"/>
      <c r="O229" s="123"/>
      <c r="P229" s="119"/>
      <c r="Q229" s="119"/>
      <c r="R229" s="119"/>
      <c r="S229" s="118"/>
      <c r="T229" s="119"/>
      <c r="U229" s="118"/>
      <c r="V229" s="124"/>
      <c r="W229" s="123"/>
      <c r="X229" s="125"/>
      <c r="Y229" s="125"/>
      <c r="Z229" s="123"/>
      <c r="AA229" s="140"/>
      <c r="AB229" s="126"/>
      <c r="AC229" s="141"/>
      <c r="AD229" s="126"/>
      <c r="AE229" s="127"/>
      <c r="AF229" s="119"/>
      <c r="AG229" s="129"/>
      <c r="AH229" s="129"/>
      <c r="AI229" s="63"/>
      <c r="AJ229" s="63"/>
      <c r="AK229" s="63"/>
      <c r="AL229" s="63"/>
      <c r="AM229" s="63"/>
      <c r="AN229" s="63"/>
      <c r="AO229" s="63"/>
      <c r="AP229" s="63"/>
      <c r="AQ229" s="63"/>
      <c r="AR229" s="63"/>
      <c r="AS229" s="63"/>
    </row>
    <row r="230" spans="1:45">
      <c r="A230" s="117"/>
      <c r="B230" s="118"/>
      <c r="C230" s="119"/>
      <c r="D230" s="119"/>
      <c r="E230" s="119"/>
      <c r="F230" s="119"/>
      <c r="G230" s="119"/>
      <c r="H230" s="121"/>
      <c r="I230" s="121"/>
      <c r="J230" s="121"/>
      <c r="K230" s="119"/>
      <c r="L230" s="118"/>
      <c r="M230" s="118"/>
      <c r="N230" s="123"/>
      <c r="O230" s="123"/>
      <c r="P230" s="119"/>
      <c r="Q230" s="119"/>
      <c r="R230" s="119"/>
      <c r="S230" s="118"/>
      <c r="T230" s="119"/>
      <c r="U230" s="118"/>
      <c r="V230" s="124"/>
      <c r="W230" s="123"/>
      <c r="X230" s="125"/>
      <c r="Y230" s="125"/>
      <c r="Z230" s="123"/>
      <c r="AA230" s="140"/>
      <c r="AB230" s="126"/>
      <c r="AC230" s="141"/>
      <c r="AD230" s="126"/>
      <c r="AE230" s="127"/>
      <c r="AF230" s="119"/>
      <c r="AG230" s="129"/>
      <c r="AH230" s="129"/>
      <c r="AI230" s="63"/>
      <c r="AJ230" s="63"/>
      <c r="AK230" s="63"/>
      <c r="AL230" s="63"/>
      <c r="AM230" s="63"/>
      <c r="AN230" s="63"/>
      <c r="AO230" s="63"/>
      <c r="AP230" s="63"/>
      <c r="AQ230" s="63"/>
      <c r="AR230" s="63"/>
      <c r="AS230" s="63"/>
    </row>
    <row r="231" spans="1:45">
      <c r="A231" s="117"/>
      <c r="B231" s="118"/>
      <c r="C231" s="119"/>
      <c r="D231" s="119"/>
      <c r="E231" s="119"/>
      <c r="F231" s="119"/>
      <c r="G231" s="119"/>
      <c r="H231" s="121"/>
      <c r="I231" s="121"/>
      <c r="J231" s="121"/>
      <c r="K231" s="119"/>
      <c r="L231" s="118"/>
      <c r="M231" s="118"/>
      <c r="N231" s="123"/>
      <c r="O231" s="123"/>
      <c r="P231" s="119"/>
      <c r="Q231" s="119"/>
      <c r="R231" s="119"/>
      <c r="S231" s="118"/>
      <c r="T231" s="119"/>
      <c r="U231" s="118"/>
      <c r="V231" s="124"/>
      <c r="W231" s="123"/>
      <c r="X231" s="125"/>
      <c r="Y231" s="125"/>
      <c r="Z231" s="123"/>
      <c r="AA231" s="140"/>
      <c r="AB231" s="126"/>
      <c r="AC231" s="141"/>
      <c r="AD231" s="126"/>
      <c r="AE231" s="127"/>
      <c r="AF231" s="119"/>
      <c r="AG231" s="129"/>
      <c r="AH231" s="129"/>
      <c r="AI231" s="63"/>
      <c r="AJ231" s="63"/>
      <c r="AK231" s="63"/>
      <c r="AL231" s="63"/>
      <c r="AM231" s="63"/>
      <c r="AN231" s="63"/>
      <c r="AO231" s="63"/>
      <c r="AP231" s="63"/>
      <c r="AQ231" s="63"/>
      <c r="AR231" s="63"/>
      <c r="AS231" s="63"/>
    </row>
    <row r="232" spans="1:45">
      <c r="A232" s="117"/>
      <c r="B232" s="118"/>
      <c r="C232" s="119"/>
      <c r="D232" s="119"/>
      <c r="E232" s="119"/>
      <c r="F232" s="119"/>
      <c r="G232" s="119"/>
      <c r="H232" s="121"/>
      <c r="I232" s="121"/>
      <c r="J232" s="121"/>
      <c r="K232" s="119"/>
      <c r="L232" s="118"/>
      <c r="M232" s="118"/>
      <c r="N232" s="123"/>
      <c r="O232" s="123"/>
      <c r="P232" s="119"/>
      <c r="Q232" s="119"/>
      <c r="R232" s="119"/>
      <c r="S232" s="118"/>
      <c r="T232" s="119"/>
      <c r="U232" s="118"/>
      <c r="V232" s="124"/>
      <c r="W232" s="123"/>
      <c r="X232" s="125"/>
      <c r="Y232" s="125"/>
      <c r="Z232" s="123"/>
      <c r="AA232" s="140"/>
      <c r="AB232" s="126"/>
      <c r="AC232" s="141"/>
      <c r="AD232" s="126"/>
      <c r="AE232" s="127"/>
      <c r="AF232" s="119"/>
      <c r="AG232" s="129"/>
      <c r="AH232" s="129"/>
      <c r="AI232" s="63"/>
      <c r="AJ232" s="63"/>
      <c r="AK232" s="63"/>
      <c r="AL232" s="63"/>
      <c r="AM232" s="63"/>
      <c r="AN232" s="63"/>
      <c r="AO232" s="63"/>
      <c r="AP232" s="63"/>
      <c r="AQ232" s="63"/>
      <c r="AR232" s="63"/>
      <c r="AS232" s="63"/>
    </row>
    <row r="233" spans="1:45">
      <c r="A233" s="117"/>
      <c r="B233" s="118"/>
      <c r="C233" s="119"/>
      <c r="D233" s="119"/>
      <c r="E233" s="119"/>
      <c r="F233" s="119"/>
      <c r="G233" s="119"/>
      <c r="H233" s="121"/>
      <c r="I233" s="121"/>
      <c r="J233" s="121"/>
      <c r="K233" s="119"/>
      <c r="L233" s="118"/>
      <c r="M233" s="118"/>
      <c r="N233" s="123"/>
      <c r="O233" s="123"/>
      <c r="P233" s="119"/>
      <c r="Q233" s="119"/>
      <c r="R233" s="119"/>
      <c r="S233" s="118"/>
      <c r="T233" s="119"/>
      <c r="U233" s="118"/>
      <c r="V233" s="124"/>
      <c r="W233" s="123"/>
      <c r="X233" s="125"/>
      <c r="Y233" s="125"/>
      <c r="Z233" s="123"/>
      <c r="AA233" s="140"/>
      <c r="AB233" s="126"/>
      <c r="AC233" s="141"/>
      <c r="AD233" s="126"/>
      <c r="AE233" s="127"/>
      <c r="AF233" s="119"/>
      <c r="AG233" s="129"/>
      <c r="AH233" s="129"/>
      <c r="AI233" s="63"/>
      <c r="AJ233" s="63"/>
      <c r="AK233" s="63"/>
      <c r="AL233" s="63"/>
      <c r="AM233" s="63"/>
      <c r="AN233" s="63"/>
      <c r="AO233" s="63"/>
      <c r="AP233" s="63"/>
      <c r="AQ233" s="63"/>
      <c r="AR233" s="63"/>
      <c r="AS233" s="63"/>
    </row>
    <row r="234" spans="1:45">
      <c r="A234" s="117"/>
      <c r="B234" s="118"/>
      <c r="C234" s="119"/>
      <c r="D234" s="119"/>
      <c r="E234" s="119"/>
      <c r="F234" s="119"/>
      <c r="G234" s="119"/>
      <c r="H234" s="121"/>
      <c r="I234" s="121"/>
      <c r="J234" s="121"/>
      <c r="K234" s="119"/>
      <c r="L234" s="118"/>
      <c r="M234" s="118"/>
      <c r="N234" s="123"/>
      <c r="O234" s="123"/>
      <c r="P234" s="119"/>
      <c r="Q234" s="119"/>
      <c r="R234" s="119"/>
      <c r="S234" s="118"/>
      <c r="T234" s="119"/>
      <c r="U234" s="118"/>
      <c r="V234" s="124"/>
      <c r="W234" s="123"/>
      <c r="X234" s="125"/>
      <c r="Y234" s="125"/>
      <c r="Z234" s="123"/>
      <c r="AA234" s="140"/>
      <c r="AB234" s="126"/>
      <c r="AC234" s="141"/>
      <c r="AD234" s="126"/>
      <c r="AE234" s="127"/>
      <c r="AF234" s="119"/>
      <c r="AG234" s="129"/>
      <c r="AH234" s="129"/>
      <c r="AI234" s="63"/>
      <c r="AJ234" s="63"/>
      <c r="AK234" s="63"/>
      <c r="AL234" s="63"/>
      <c r="AM234" s="63"/>
      <c r="AN234" s="63"/>
      <c r="AO234" s="63"/>
      <c r="AP234" s="63"/>
      <c r="AQ234" s="63"/>
      <c r="AR234" s="63"/>
      <c r="AS234" s="63"/>
    </row>
    <row r="235" spans="1:45">
      <c r="A235" s="117"/>
      <c r="B235" s="118"/>
      <c r="C235" s="119"/>
      <c r="D235" s="119"/>
      <c r="E235" s="119"/>
      <c r="F235" s="119"/>
      <c r="G235" s="119"/>
      <c r="H235" s="121"/>
      <c r="I235" s="121"/>
      <c r="J235" s="121"/>
      <c r="K235" s="119"/>
      <c r="L235" s="118"/>
      <c r="M235" s="118"/>
      <c r="N235" s="123"/>
      <c r="O235" s="123"/>
      <c r="P235" s="119"/>
      <c r="Q235" s="119"/>
      <c r="R235" s="119"/>
      <c r="S235" s="118"/>
      <c r="T235" s="119"/>
      <c r="U235" s="118"/>
      <c r="V235" s="124"/>
      <c r="W235" s="123"/>
      <c r="X235" s="125"/>
      <c r="Y235" s="125"/>
      <c r="Z235" s="123"/>
      <c r="AA235" s="140"/>
      <c r="AB235" s="126"/>
      <c r="AC235" s="141"/>
      <c r="AD235" s="126"/>
      <c r="AE235" s="127"/>
      <c r="AF235" s="119"/>
      <c r="AG235" s="129"/>
      <c r="AH235" s="129"/>
      <c r="AI235" s="63"/>
      <c r="AJ235" s="63"/>
      <c r="AK235" s="63"/>
      <c r="AL235" s="63"/>
      <c r="AM235" s="63"/>
      <c r="AN235" s="63"/>
      <c r="AO235" s="63"/>
      <c r="AP235" s="63"/>
      <c r="AQ235" s="63"/>
      <c r="AR235" s="63"/>
      <c r="AS235" s="63"/>
    </row>
    <row r="236" spans="1:45">
      <c r="A236" s="117"/>
      <c r="B236" s="118"/>
      <c r="C236" s="119"/>
      <c r="D236" s="119"/>
      <c r="E236" s="119"/>
      <c r="F236" s="119"/>
      <c r="G236" s="119"/>
      <c r="H236" s="121"/>
      <c r="I236" s="121"/>
      <c r="J236" s="121"/>
      <c r="K236" s="119"/>
      <c r="L236" s="118"/>
      <c r="M236" s="118"/>
      <c r="N236" s="123"/>
      <c r="O236" s="123"/>
      <c r="P236" s="119"/>
      <c r="Q236" s="119"/>
      <c r="R236" s="119"/>
      <c r="S236" s="118"/>
      <c r="T236" s="119"/>
      <c r="U236" s="118"/>
      <c r="V236" s="124"/>
      <c r="W236" s="123"/>
      <c r="X236" s="125"/>
      <c r="Y236" s="125"/>
      <c r="Z236" s="123"/>
      <c r="AA236" s="140"/>
      <c r="AB236" s="126"/>
      <c r="AC236" s="141"/>
      <c r="AD236" s="126"/>
      <c r="AE236" s="127"/>
      <c r="AF236" s="119"/>
      <c r="AG236" s="129"/>
      <c r="AH236" s="129"/>
      <c r="AI236" s="63"/>
      <c r="AJ236" s="63"/>
      <c r="AK236" s="63"/>
      <c r="AL236" s="63"/>
      <c r="AM236" s="63"/>
      <c r="AN236" s="63"/>
      <c r="AO236" s="63"/>
      <c r="AP236" s="63"/>
      <c r="AQ236" s="63"/>
      <c r="AR236" s="63"/>
      <c r="AS236" s="63"/>
    </row>
    <row r="237" spans="1:45">
      <c r="A237" s="117"/>
      <c r="B237" s="118"/>
      <c r="C237" s="119"/>
      <c r="D237" s="119"/>
      <c r="E237" s="119"/>
      <c r="F237" s="119"/>
      <c r="G237" s="119"/>
      <c r="H237" s="121"/>
      <c r="I237" s="121"/>
      <c r="J237" s="121"/>
      <c r="K237" s="119"/>
      <c r="L237" s="118"/>
      <c r="M237" s="118"/>
      <c r="N237" s="123"/>
      <c r="O237" s="123"/>
      <c r="P237" s="119"/>
      <c r="Q237" s="119"/>
      <c r="R237" s="119"/>
      <c r="S237" s="118"/>
      <c r="T237" s="119"/>
      <c r="U237" s="118"/>
      <c r="V237" s="124"/>
      <c r="W237" s="123"/>
      <c r="X237" s="125"/>
      <c r="Y237" s="125"/>
      <c r="Z237" s="123"/>
      <c r="AA237" s="140"/>
      <c r="AB237" s="126"/>
      <c r="AC237" s="141"/>
      <c r="AD237" s="126"/>
      <c r="AE237" s="127"/>
      <c r="AF237" s="119"/>
      <c r="AG237" s="129"/>
      <c r="AH237" s="129"/>
      <c r="AI237" s="63"/>
      <c r="AJ237" s="63"/>
      <c r="AK237" s="63"/>
      <c r="AL237" s="63"/>
      <c r="AM237" s="63"/>
      <c r="AN237" s="63"/>
      <c r="AO237" s="63"/>
      <c r="AP237" s="63"/>
      <c r="AQ237" s="63"/>
      <c r="AR237" s="63"/>
      <c r="AS237" s="63"/>
    </row>
    <row r="238" spans="1:45">
      <c r="A238" s="117"/>
      <c r="B238" s="118"/>
      <c r="C238" s="119"/>
      <c r="D238" s="119"/>
      <c r="E238" s="119"/>
      <c r="F238" s="119"/>
      <c r="G238" s="119"/>
      <c r="H238" s="121"/>
      <c r="I238" s="121"/>
      <c r="J238" s="121"/>
      <c r="K238" s="119"/>
      <c r="L238" s="118"/>
      <c r="M238" s="118"/>
      <c r="N238" s="123"/>
      <c r="O238" s="123"/>
      <c r="P238" s="119"/>
      <c r="Q238" s="119"/>
      <c r="R238" s="119"/>
      <c r="S238" s="118"/>
      <c r="T238" s="119"/>
      <c r="U238" s="118"/>
      <c r="V238" s="124"/>
      <c r="W238" s="123"/>
      <c r="X238" s="125"/>
      <c r="Y238" s="125"/>
      <c r="Z238" s="123"/>
      <c r="AA238" s="140"/>
      <c r="AB238" s="126"/>
      <c r="AC238" s="141"/>
      <c r="AD238" s="126"/>
      <c r="AE238" s="127"/>
      <c r="AF238" s="119"/>
      <c r="AG238" s="129"/>
      <c r="AH238" s="129"/>
      <c r="AI238" s="63"/>
      <c r="AJ238" s="63"/>
      <c r="AK238" s="63"/>
      <c r="AL238" s="63"/>
      <c r="AM238" s="63"/>
      <c r="AN238" s="63"/>
      <c r="AO238" s="63"/>
      <c r="AP238" s="63"/>
      <c r="AQ238" s="63"/>
      <c r="AR238" s="63"/>
      <c r="AS238" s="63"/>
    </row>
    <row r="239" spans="1:45">
      <c r="A239" s="117"/>
      <c r="B239" s="118"/>
      <c r="C239" s="119"/>
      <c r="D239" s="119"/>
      <c r="E239" s="119"/>
      <c r="F239" s="119"/>
      <c r="G239" s="119"/>
      <c r="H239" s="121"/>
      <c r="I239" s="121"/>
      <c r="J239" s="121"/>
      <c r="K239" s="119"/>
      <c r="L239" s="118"/>
      <c r="M239" s="118"/>
      <c r="N239" s="123"/>
      <c r="O239" s="123"/>
      <c r="P239" s="119"/>
      <c r="Q239" s="119"/>
      <c r="R239" s="119"/>
      <c r="S239" s="118"/>
      <c r="T239" s="119"/>
      <c r="U239" s="118"/>
      <c r="V239" s="124"/>
      <c r="W239" s="123"/>
      <c r="X239" s="125"/>
      <c r="Y239" s="125"/>
      <c r="Z239" s="123"/>
      <c r="AA239" s="140"/>
      <c r="AB239" s="126"/>
      <c r="AC239" s="141"/>
      <c r="AD239" s="126"/>
      <c r="AE239" s="127"/>
      <c r="AF239" s="119"/>
      <c r="AG239" s="129"/>
      <c r="AH239" s="129"/>
      <c r="AI239" s="63"/>
      <c r="AJ239" s="63"/>
      <c r="AK239" s="63"/>
      <c r="AL239" s="63"/>
      <c r="AM239" s="63"/>
      <c r="AN239" s="63"/>
      <c r="AO239" s="63"/>
      <c r="AP239" s="63"/>
      <c r="AQ239" s="63"/>
      <c r="AR239" s="63"/>
      <c r="AS239" s="63"/>
    </row>
    <row r="240" spans="1:45">
      <c r="A240" s="117"/>
      <c r="B240" s="118"/>
      <c r="C240" s="119"/>
      <c r="D240" s="119"/>
      <c r="E240" s="119"/>
      <c r="F240" s="119"/>
      <c r="G240" s="119"/>
      <c r="H240" s="121"/>
      <c r="I240" s="121"/>
      <c r="J240" s="121"/>
      <c r="K240" s="119"/>
      <c r="L240" s="118"/>
      <c r="M240" s="118"/>
      <c r="N240" s="123"/>
      <c r="O240" s="123"/>
      <c r="P240" s="119"/>
      <c r="Q240" s="119"/>
      <c r="R240" s="119"/>
      <c r="S240" s="118"/>
      <c r="T240" s="119"/>
      <c r="U240" s="118"/>
      <c r="V240" s="124"/>
      <c r="W240" s="123"/>
      <c r="X240" s="125"/>
      <c r="Y240" s="125"/>
      <c r="Z240" s="123"/>
      <c r="AA240" s="140"/>
      <c r="AB240" s="126"/>
      <c r="AC240" s="141"/>
      <c r="AD240" s="126"/>
      <c r="AE240" s="127"/>
      <c r="AF240" s="119"/>
      <c r="AG240" s="129"/>
      <c r="AH240" s="129"/>
      <c r="AI240" s="63"/>
      <c r="AJ240" s="63"/>
      <c r="AK240" s="63"/>
      <c r="AL240" s="63"/>
      <c r="AM240" s="63"/>
      <c r="AN240" s="63"/>
      <c r="AO240" s="63"/>
      <c r="AP240" s="63"/>
      <c r="AQ240" s="63"/>
      <c r="AR240" s="63"/>
      <c r="AS240" s="63"/>
    </row>
    <row r="241" spans="1:45">
      <c r="A241" s="117"/>
      <c r="B241" s="118"/>
      <c r="C241" s="119"/>
      <c r="D241" s="119"/>
      <c r="E241" s="119"/>
      <c r="F241" s="119"/>
      <c r="G241" s="119"/>
      <c r="H241" s="121"/>
      <c r="I241" s="121"/>
      <c r="J241" s="121"/>
      <c r="K241" s="119"/>
      <c r="L241" s="118"/>
      <c r="M241" s="118"/>
      <c r="N241" s="123"/>
      <c r="O241" s="123"/>
      <c r="P241" s="119"/>
      <c r="Q241" s="119"/>
      <c r="R241" s="119"/>
      <c r="S241" s="118"/>
      <c r="T241" s="119"/>
      <c r="U241" s="118"/>
      <c r="V241" s="124"/>
      <c r="W241" s="123"/>
      <c r="X241" s="125"/>
      <c r="Y241" s="125"/>
      <c r="Z241" s="123"/>
      <c r="AA241" s="140"/>
      <c r="AB241" s="126"/>
      <c r="AC241" s="141"/>
      <c r="AD241" s="126"/>
      <c r="AE241" s="127"/>
      <c r="AF241" s="119"/>
      <c r="AG241" s="129"/>
      <c r="AH241" s="129"/>
      <c r="AI241" s="63"/>
      <c r="AJ241" s="63"/>
      <c r="AK241" s="63"/>
      <c r="AL241" s="63"/>
      <c r="AM241" s="63"/>
      <c r="AN241" s="63"/>
      <c r="AO241" s="63"/>
      <c r="AP241" s="63"/>
      <c r="AQ241" s="63"/>
      <c r="AR241" s="63"/>
      <c r="AS241" s="63"/>
    </row>
    <row r="242" spans="1:45">
      <c r="A242" s="117"/>
      <c r="B242" s="118"/>
      <c r="C242" s="119"/>
      <c r="D242" s="119"/>
      <c r="E242" s="119"/>
      <c r="F242" s="119"/>
      <c r="G242" s="119"/>
      <c r="H242" s="121"/>
      <c r="I242" s="121"/>
      <c r="J242" s="121"/>
      <c r="K242" s="119"/>
      <c r="L242" s="118"/>
      <c r="M242" s="118"/>
      <c r="N242" s="123"/>
      <c r="O242" s="123"/>
      <c r="P242" s="119"/>
      <c r="Q242" s="119"/>
      <c r="R242" s="119"/>
      <c r="S242" s="118"/>
      <c r="T242" s="119"/>
      <c r="U242" s="118"/>
      <c r="V242" s="124"/>
      <c r="W242" s="123"/>
      <c r="X242" s="125"/>
      <c r="Y242" s="125"/>
      <c r="Z242" s="123"/>
      <c r="AA242" s="140"/>
      <c r="AB242" s="126"/>
      <c r="AC242" s="141"/>
      <c r="AD242" s="126"/>
      <c r="AE242" s="127"/>
      <c r="AF242" s="119"/>
      <c r="AG242" s="129"/>
      <c r="AH242" s="129"/>
      <c r="AI242" s="63"/>
      <c r="AJ242" s="63"/>
      <c r="AK242" s="63"/>
      <c r="AL242" s="63"/>
      <c r="AM242" s="63"/>
      <c r="AN242" s="63"/>
      <c r="AO242" s="63"/>
      <c r="AP242" s="63"/>
      <c r="AQ242" s="63"/>
      <c r="AR242" s="63"/>
      <c r="AS242" s="63"/>
    </row>
    <row r="243" spans="1:45">
      <c r="A243" s="117"/>
      <c r="B243" s="118"/>
      <c r="C243" s="119"/>
      <c r="D243" s="119"/>
      <c r="E243" s="119"/>
      <c r="F243" s="119"/>
      <c r="G243" s="119"/>
      <c r="H243" s="121"/>
      <c r="I243" s="121"/>
      <c r="J243" s="121"/>
      <c r="K243" s="119"/>
      <c r="L243" s="118"/>
      <c r="M243" s="118"/>
      <c r="N243" s="123"/>
      <c r="O243" s="123"/>
      <c r="P243" s="119"/>
      <c r="Q243" s="119"/>
      <c r="R243" s="119"/>
      <c r="S243" s="118"/>
      <c r="T243" s="119"/>
      <c r="U243" s="118"/>
      <c r="V243" s="124"/>
      <c r="W243" s="123"/>
      <c r="X243" s="125"/>
      <c r="Y243" s="125"/>
      <c r="Z243" s="123"/>
      <c r="AA243" s="140"/>
      <c r="AB243" s="126"/>
      <c r="AC243" s="141"/>
      <c r="AD243" s="126"/>
      <c r="AE243" s="127"/>
      <c r="AF243" s="119"/>
      <c r="AG243" s="129"/>
      <c r="AH243" s="129"/>
      <c r="AI243" s="63"/>
      <c r="AJ243" s="63"/>
      <c r="AK243" s="63"/>
      <c r="AL243" s="63"/>
      <c r="AM243" s="63"/>
      <c r="AN243" s="63"/>
      <c r="AO243" s="63"/>
      <c r="AP243" s="63"/>
      <c r="AQ243" s="63"/>
      <c r="AR243" s="63"/>
      <c r="AS243" s="63"/>
    </row>
    <row r="244" spans="1:45">
      <c r="A244" s="117"/>
      <c r="B244" s="118"/>
      <c r="C244" s="119"/>
      <c r="D244" s="119"/>
      <c r="E244" s="119"/>
      <c r="F244" s="119"/>
      <c r="G244" s="119"/>
      <c r="H244" s="121"/>
      <c r="I244" s="121"/>
      <c r="J244" s="121"/>
      <c r="K244" s="119"/>
      <c r="L244" s="118"/>
      <c r="M244" s="118"/>
      <c r="N244" s="123"/>
      <c r="O244" s="123"/>
      <c r="P244" s="119"/>
      <c r="Q244" s="119"/>
      <c r="R244" s="119"/>
      <c r="S244" s="118"/>
      <c r="T244" s="119"/>
      <c r="U244" s="118"/>
      <c r="V244" s="124"/>
      <c r="W244" s="123"/>
      <c r="X244" s="125"/>
      <c r="Y244" s="125"/>
      <c r="Z244" s="123"/>
      <c r="AA244" s="140"/>
      <c r="AB244" s="126"/>
      <c r="AC244" s="141"/>
      <c r="AD244" s="126"/>
      <c r="AE244" s="127"/>
      <c r="AF244" s="119"/>
      <c r="AG244" s="129"/>
      <c r="AH244" s="129"/>
      <c r="AI244" s="63"/>
      <c r="AJ244" s="63"/>
      <c r="AK244" s="63"/>
      <c r="AL244" s="63"/>
      <c r="AM244" s="63"/>
      <c r="AN244" s="63"/>
      <c r="AO244" s="63"/>
      <c r="AP244" s="63"/>
      <c r="AQ244" s="63"/>
      <c r="AR244" s="63"/>
      <c r="AS244" s="63"/>
    </row>
    <row r="245" spans="1:45">
      <c r="A245" s="117"/>
      <c r="B245" s="118"/>
      <c r="C245" s="119"/>
      <c r="D245" s="119"/>
      <c r="E245" s="119"/>
      <c r="F245" s="119"/>
      <c r="G245" s="119"/>
      <c r="H245" s="121"/>
      <c r="I245" s="121"/>
      <c r="J245" s="121"/>
      <c r="K245" s="119"/>
      <c r="L245" s="118"/>
      <c r="M245" s="118"/>
      <c r="N245" s="123"/>
      <c r="O245" s="123"/>
      <c r="P245" s="119"/>
      <c r="Q245" s="119"/>
      <c r="R245" s="119"/>
      <c r="S245" s="118"/>
      <c r="T245" s="119"/>
      <c r="U245" s="118"/>
      <c r="V245" s="124"/>
      <c r="W245" s="123"/>
      <c r="X245" s="125"/>
      <c r="Y245" s="125"/>
      <c r="Z245" s="123"/>
      <c r="AA245" s="140"/>
      <c r="AB245" s="126"/>
      <c r="AC245" s="141"/>
      <c r="AD245" s="126"/>
      <c r="AE245" s="127"/>
      <c r="AF245" s="119"/>
      <c r="AG245" s="129"/>
      <c r="AH245" s="129"/>
      <c r="AI245" s="63"/>
      <c r="AJ245" s="63"/>
      <c r="AK245" s="63"/>
      <c r="AL245" s="63"/>
      <c r="AM245" s="63"/>
      <c r="AN245" s="63"/>
      <c r="AO245" s="63"/>
      <c r="AP245" s="63"/>
      <c r="AQ245" s="63"/>
      <c r="AR245" s="63"/>
      <c r="AS245" s="63"/>
    </row>
    <row r="246" spans="1:45">
      <c r="A246" s="117"/>
      <c r="B246" s="118"/>
      <c r="C246" s="119"/>
      <c r="D246" s="119"/>
      <c r="E246" s="119"/>
      <c r="F246" s="119"/>
      <c r="G246" s="119"/>
      <c r="H246" s="121"/>
      <c r="I246" s="121"/>
      <c r="J246" s="121"/>
      <c r="K246" s="119"/>
      <c r="L246" s="118"/>
      <c r="M246" s="118"/>
      <c r="N246" s="123"/>
      <c r="O246" s="123"/>
      <c r="P246" s="119"/>
      <c r="Q246" s="119"/>
      <c r="R246" s="119"/>
      <c r="S246" s="118"/>
      <c r="T246" s="119"/>
      <c r="U246" s="118"/>
      <c r="V246" s="124"/>
      <c r="W246" s="123"/>
      <c r="X246" s="125"/>
      <c r="Y246" s="125"/>
      <c r="Z246" s="123"/>
      <c r="AA246" s="140"/>
      <c r="AB246" s="126"/>
      <c r="AC246" s="141"/>
      <c r="AD246" s="126"/>
      <c r="AE246" s="127"/>
      <c r="AF246" s="119"/>
      <c r="AG246" s="129"/>
      <c r="AH246" s="129"/>
      <c r="AI246" s="63"/>
      <c r="AJ246" s="63"/>
      <c r="AK246" s="63"/>
      <c r="AL246" s="63"/>
      <c r="AM246" s="63"/>
      <c r="AN246" s="63"/>
      <c r="AO246" s="63"/>
      <c r="AP246" s="63"/>
      <c r="AQ246" s="63"/>
      <c r="AR246" s="63"/>
      <c r="AS246" s="63"/>
    </row>
    <row r="247" spans="1:45">
      <c r="A247" s="117"/>
      <c r="B247" s="118"/>
      <c r="C247" s="119"/>
      <c r="D247" s="119"/>
      <c r="E247" s="119"/>
      <c r="F247" s="119"/>
      <c r="G247" s="119"/>
      <c r="H247" s="121"/>
      <c r="I247" s="121"/>
      <c r="J247" s="121"/>
      <c r="K247" s="119"/>
      <c r="L247" s="118"/>
      <c r="M247" s="118"/>
      <c r="N247" s="123"/>
      <c r="O247" s="123"/>
      <c r="P247" s="119"/>
      <c r="Q247" s="119"/>
      <c r="R247" s="119"/>
      <c r="S247" s="118"/>
      <c r="T247" s="119"/>
      <c r="U247" s="118"/>
      <c r="V247" s="124"/>
      <c r="W247" s="123"/>
      <c r="X247" s="125"/>
      <c r="Y247" s="125"/>
      <c r="Z247" s="123"/>
      <c r="AA247" s="140"/>
      <c r="AB247" s="126"/>
      <c r="AC247" s="141"/>
      <c r="AD247" s="126"/>
      <c r="AE247" s="127"/>
      <c r="AF247" s="119"/>
      <c r="AG247" s="129"/>
      <c r="AH247" s="129"/>
      <c r="AI247" s="63"/>
      <c r="AJ247" s="63"/>
      <c r="AK247" s="63"/>
      <c r="AL247" s="63"/>
      <c r="AM247" s="63"/>
      <c r="AN247" s="63"/>
      <c r="AO247" s="63"/>
      <c r="AP247" s="63"/>
      <c r="AQ247" s="63"/>
      <c r="AR247" s="63"/>
      <c r="AS247" s="63"/>
    </row>
    <row r="248" spans="1:45">
      <c r="A248" s="117"/>
      <c r="B248" s="118"/>
      <c r="C248" s="119"/>
      <c r="D248" s="119"/>
      <c r="E248" s="119"/>
      <c r="F248" s="119"/>
      <c r="G248" s="119"/>
      <c r="H248" s="121"/>
      <c r="I248" s="121"/>
      <c r="J248" s="121"/>
      <c r="K248" s="119"/>
      <c r="L248" s="118"/>
      <c r="M248" s="118"/>
      <c r="N248" s="123"/>
      <c r="O248" s="123"/>
      <c r="P248" s="119"/>
      <c r="Q248" s="119"/>
      <c r="R248" s="119"/>
      <c r="S248" s="118"/>
      <c r="T248" s="119"/>
      <c r="U248" s="118"/>
      <c r="V248" s="124"/>
      <c r="W248" s="123"/>
      <c r="X248" s="125"/>
      <c r="Y248" s="125"/>
      <c r="Z248" s="123"/>
      <c r="AA248" s="140"/>
      <c r="AB248" s="126"/>
      <c r="AC248" s="141"/>
      <c r="AD248" s="126"/>
      <c r="AE248" s="127"/>
      <c r="AF248" s="119"/>
      <c r="AG248" s="129"/>
      <c r="AH248" s="129"/>
      <c r="AI248" s="63"/>
      <c r="AJ248" s="63"/>
      <c r="AK248" s="63"/>
      <c r="AL248" s="63"/>
      <c r="AM248" s="63"/>
      <c r="AN248" s="63"/>
      <c r="AO248" s="63"/>
      <c r="AP248" s="63"/>
      <c r="AQ248" s="63"/>
      <c r="AR248" s="63"/>
      <c r="AS248" s="63"/>
    </row>
    <row r="249" spans="1:45">
      <c r="A249" s="117"/>
      <c r="B249" s="118"/>
      <c r="C249" s="119"/>
      <c r="D249" s="119"/>
      <c r="E249" s="119"/>
      <c r="F249" s="119"/>
      <c r="G249" s="119"/>
      <c r="H249" s="121"/>
      <c r="I249" s="121"/>
      <c r="J249" s="121"/>
      <c r="K249" s="119"/>
      <c r="L249" s="118"/>
      <c r="M249" s="118"/>
      <c r="N249" s="123"/>
      <c r="O249" s="123"/>
      <c r="P249" s="119"/>
      <c r="Q249" s="119"/>
      <c r="R249" s="119"/>
      <c r="S249" s="118"/>
      <c r="T249" s="119"/>
      <c r="U249" s="118"/>
      <c r="V249" s="124"/>
      <c r="W249" s="123"/>
      <c r="X249" s="125"/>
      <c r="Y249" s="125"/>
      <c r="Z249" s="123"/>
      <c r="AA249" s="140"/>
      <c r="AB249" s="126"/>
      <c r="AC249" s="141"/>
      <c r="AD249" s="126"/>
      <c r="AE249" s="127"/>
      <c r="AF249" s="119"/>
      <c r="AG249" s="129"/>
      <c r="AH249" s="129"/>
      <c r="AI249" s="63"/>
      <c r="AJ249" s="63"/>
      <c r="AK249" s="63"/>
      <c r="AL249" s="63"/>
      <c r="AM249" s="63"/>
      <c r="AN249" s="63"/>
      <c r="AO249" s="63"/>
      <c r="AP249" s="63"/>
      <c r="AQ249" s="63"/>
      <c r="AR249" s="63"/>
      <c r="AS249" s="63"/>
    </row>
    <row r="250" spans="1:45">
      <c r="A250" s="117"/>
      <c r="B250" s="118"/>
      <c r="C250" s="119"/>
      <c r="D250" s="119"/>
      <c r="E250" s="119"/>
      <c r="F250" s="119"/>
      <c r="G250" s="119"/>
      <c r="H250" s="121"/>
      <c r="I250" s="121"/>
      <c r="J250" s="121"/>
      <c r="K250" s="119"/>
      <c r="L250" s="118"/>
      <c r="M250" s="118"/>
      <c r="N250" s="123"/>
      <c r="O250" s="123"/>
      <c r="P250" s="119"/>
      <c r="Q250" s="119"/>
      <c r="R250" s="119"/>
      <c r="S250" s="118"/>
      <c r="T250" s="119"/>
      <c r="U250" s="118"/>
      <c r="V250" s="124"/>
      <c r="W250" s="123"/>
      <c r="X250" s="125"/>
      <c r="Y250" s="125"/>
      <c r="Z250" s="123"/>
      <c r="AA250" s="140"/>
      <c r="AB250" s="126"/>
      <c r="AC250" s="141"/>
      <c r="AD250" s="126"/>
      <c r="AE250" s="127"/>
      <c r="AF250" s="119"/>
      <c r="AG250" s="129"/>
      <c r="AH250" s="129"/>
      <c r="AI250" s="63"/>
      <c r="AJ250" s="63"/>
      <c r="AK250" s="63"/>
      <c r="AL250" s="63"/>
      <c r="AM250" s="63"/>
      <c r="AN250" s="63"/>
      <c r="AO250" s="63"/>
      <c r="AP250" s="63"/>
      <c r="AQ250" s="63"/>
      <c r="AR250" s="63"/>
      <c r="AS250" s="63"/>
    </row>
    <row r="251" spans="1:45">
      <c r="A251" s="117"/>
      <c r="B251" s="118"/>
      <c r="C251" s="119"/>
      <c r="D251" s="119"/>
      <c r="E251" s="119"/>
      <c r="F251" s="119"/>
      <c r="G251" s="119"/>
      <c r="H251" s="121"/>
      <c r="I251" s="121"/>
      <c r="J251" s="121"/>
      <c r="K251" s="119"/>
      <c r="L251" s="118"/>
      <c r="M251" s="118"/>
      <c r="N251" s="123"/>
      <c r="O251" s="123"/>
      <c r="P251" s="119"/>
      <c r="Q251" s="119"/>
      <c r="R251" s="119"/>
      <c r="S251" s="118"/>
      <c r="T251" s="119"/>
      <c r="U251" s="118"/>
      <c r="V251" s="124"/>
      <c r="W251" s="123"/>
      <c r="X251" s="125"/>
      <c r="Y251" s="125"/>
      <c r="Z251" s="123"/>
      <c r="AA251" s="140"/>
      <c r="AB251" s="126"/>
      <c r="AC251" s="141"/>
      <c r="AD251" s="126"/>
      <c r="AE251" s="127"/>
      <c r="AF251" s="119"/>
      <c r="AG251" s="129"/>
      <c r="AH251" s="129"/>
      <c r="AI251" s="63"/>
      <c r="AJ251" s="63"/>
      <c r="AK251" s="63"/>
      <c r="AL251" s="63"/>
      <c r="AM251" s="63"/>
      <c r="AN251" s="63"/>
      <c r="AO251" s="63"/>
      <c r="AP251" s="63"/>
      <c r="AQ251" s="63"/>
      <c r="AR251" s="63"/>
      <c r="AS251" s="63"/>
    </row>
    <row r="252" spans="1:45">
      <c r="A252" s="117"/>
      <c r="B252" s="118"/>
      <c r="C252" s="119"/>
      <c r="D252" s="119"/>
      <c r="E252" s="119"/>
      <c r="F252" s="119"/>
      <c r="G252" s="119"/>
      <c r="H252" s="121"/>
      <c r="I252" s="121"/>
      <c r="J252" s="121"/>
      <c r="K252" s="119"/>
      <c r="L252" s="118"/>
      <c r="M252" s="118"/>
      <c r="N252" s="123"/>
      <c r="O252" s="123"/>
      <c r="P252" s="119"/>
      <c r="Q252" s="119"/>
      <c r="R252" s="119"/>
      <c r="S252" s="118"/>
      <c r="T252" s="119"/>
      <c r="U252" s="118"/>
      <c r="V252" s="124"/>
      <c r="W252" s="123"/>
      <c r="X252" s="125"/>
      <c r="Y252" s="125"/>
      <c r="Z252" s="123"/>
      <c r="AA252" s="140"/>
      <c r="AB252" s="126"/>
      <c r="AC252" s="141"/>
      <c r="AD252" s="126"/>
      <c r="AE252" s="127"/>
      <c r="AF252" s="119"/>
      <c r="AG252" s="129"/>
      <c r="AH252" s="129"/>
      <c r="AI252" s="63"/>
      <c r="AJ252" s="63"/>
      <c r="AK252" s="63"/>
      <c r="AL252" s="63"/>
      <c r="AM252" s="63"/>
      <c r="AN252" s="63"/>
      <c r="AO252" s="63"/>
      <c r="AP252" s="63"/>
      <c r="AQ252" s="63"/>
      <c r="AR252" s="63"/>
      <c r="AS252" s="63"/>
    </row>
    <row r="253" spans="1:45">
      <c r="A253" s="117"/>
      <c r="B253" s="118"/>
      <c r="C253" s="119"/>
      <c r="D253" s="119"/>
      <c r="E253" s="119"/>
      <c r="F253" s="119"/>
      <c r="G253" s="119"/>
      <c r="H253" s="121"/>
      <c r="I253" s="121"/>
      <c r="J253" s="121"/>
      <c r="K253" s="119"/>
      <c r="L253" s="118"/>
      <c r="M253" s="118"/>
      <c r="N253" s="123"/>
      <c r="O253" s="123"/>
      <c r="P253" s="119"/>
      <c r="Q253" s="119"/>
      <c r="R253" s="119"/>
      <c r="S253" s="118"/>
      <c r="T253" s="119"/>
      <c r="U253" s="118"/>
      <c r="V253" s="124"/>
      <c r="W253" s="123"/>
      <c r="X253" s="125"/>
      <c r="Y253" s="125"/>
      <c r="Z253" s="123"/>
      <c r="AA253" s="140"/>
      <c r="AB253" s="126"/>
      <c r="AC253" s="141"/>
      <c r="AD253" s="126"/>
      <c r="AE253" s="127"/>
      <c r="AF253" s="119"/>
      <c r="AG253" s="129"/>
      <c r="AH253" s="129"/>
      <c r="AI253" s="63"/>
      <c r="AJ253" s="63"/>
      <c r="AK253" s="63"/>
      <c r="AL253" s="63"/>
      <c r="AM253" s="63"/>
      <c r="AN253" s="63"/>
      <c r="AO253" s="63"/>
      <c r="AP253" s="63"/>
      <c r="AQ253" s="63"/>
      <c r="AR253" s="63"/>
      <c r="AS253" s="63"/>
    </row>
    <row r="254" spans="1:45">
      <c r="A254" s="117"/>
      <c r="B254" s="118"/>
      <c r="C254" s="119"/>
      <c r="D254" s="119"/>
      <c r="E254" s="119"/>
      <c r="F254" s="119"/>
      <c r="G254" s="119"/>
      <c r="H254" s="121"/>
      <c r="I254" s="121"/>
      <c r="J254" s="121"/>
      <c r="K254" s="119"/>
      <c r="L254" s="118"/>
      <c r="M254" s="118"/>
      <c r="N254" s="123"/>
      <c r="O254" s="123"/>
      <c r="P254" s="119"/>
      <c r="Q254" s="119"/>
      <c r="R254" s="119"/>
      <c r="S254" s="118"/>
      <c r="T254" s="119"/>
      <c r="U254" s="118"/>
      <c r="V254" s="124"/>
      <c r="W254" s="123"/>
      <c r="X254" s="125"/>
      <c r="Y254" s="125"/>
      <c r="Z254" s="123"/>
      <c r="AA254" s="140"/>
      <c r="AB254" s="126"/>
      <c r="AC254" s="141"/>
      <c r="AD254" s="126"/>
      <c r="AE254" s="127"/>
      <c r="AF254" s="119"/>
      <c r="AG254" s="129"/>
      <c r="AH254" s="129"/>
      <c r="AI254" s="63"/>
      <c r="AJ254" s="63"/>
      <c r="AK254" s="63"/>
      <c r="AL254" s="63"/>
      <c r="AM254" s="63"/>
      <c r="AN254" s="63"/>
      <c r="AO254" s="63"/>
      <c r="AP254" s="63"/>
      <c r="AQ254" s="63"/>
      <c r="AR254" s="63"/>
      <c r="AS254" s="63"/>
    </row>
    <row r="255" spans="1:45">
      <c r="A255" s="117"/>
      <c r="B255" s="118"/>
      <c r="C255" s="119"/>
      <c r="D255" s="119"/>
      <c r="E255" s="119"/>
      <c r="F255" s="119"/>
      <c r="G255" s="119"/>
      <c r="H255" s="121"/>
      <c r="I255" s="121"/>
      <c r="J255" s="121"/>
      <c r="K255" s="119"/>
      <c r="L255" s="118"/>
      <c r="M255" s="118"/>
      <c r="N255" s="123"/>
      <c r="O255" s="123"/>
      <c r="P255" s="119"/>
      <c r="Q255" s="119"/>
      <c r="R255" s="119"/>
      <c r="S255" s="118"/>
      <c r="T255" s="119"/>
      <c r="U255" s="118"/>
      <c r="V255" s="124"/>
      <c r="W255" s="123"/>
      <c r="X255" s="125"/>
      <c r="Y255" s="125"/>
      <c r="Z255" s="123"/>
      <c r="AA255" s="140"/>
      <c r="AB255" s="126"/>
      <c r="AC255" s="141"/>
      <c r="AD255" s="126"/>
      <c r="AE255" s="127"/>
      <c r="AF255" s="119"/>
      <c r="AG255" s="129"/>
      <c r="AH255" s="129"/>
      <c r="AI255" s="63"/>
      <c r="AJ255" s="63"/>
      <c r="AK255" s="63"/>
      <c r="AL255" s="63"/>
      <c r="AM255" s="63"/>
      <c r="AN255" s="63"/>
      <c r="AO255" s="63"/>
      <c r="AP255" s="63"/>
      <c r="AQ255" s="63"/>
      <c r="AR255" s="63"/>
      <c r="AS255" s="63"/>
    </row>
    <row r="256" spans="1:45">
      <c r="A256" s="117"/>
      <c r="B256" s="118"/>
      <c r="C256" s="119"/>
      <c r="D256" s="119"/>
      <c r="E256" s="119"/>
      <c r="F256" s="119"/>
      <c r="G256" s="119"/>
      <c r="H256" s="121"/>
      <c r="I256" s="121"/>
      <c r="J256" s="121"/>
      <c r="K256" s="119"/>
      <c r="L256" s="118"/>
      <c r="M256" s="118"/>
      <c r="N256" s="123"/>
      <c r="O256" s="123"/>
      <c r="P256" s="119"/>
      <c r="Q256" s="119"/>
      <c r="R256" s="119"/>
      <c r="S256" s="118"/>
      <c r="T256" s="119"/>
      <c r="U256" s="118"/>
      <c r="V256" s="124"/>
      <c r="W256" s="123"/>
      <c r="X256" s="125"/>
      <c r="Y256" s="125"/>
      <c r="Z256" s="123"/>
      <c r="AA256" s="140"/>
      <c r="AB256" s="126"/>
      <c r="AC256" s="141"/>
      <c r="AD256" s="126"/>
      <c r="AE256" s="127"/>
      <c r="AF256" s="119"/>
      <c r="AG256" s="129"/>
      <c r="AH256" s="129"/>
      <c r="AI256" s="63"/>
      <c r="AJ256" s="63"/>
      <c r="AK256" s="63"/>
      <c r="AL256" s="63"/>
      <c r="AM256" s="63"/>
      <c r="AN256" s="63"/>
      <c r="AO256" s="63"/>
      <c r="AP256" s="63"/>
      <c r="AQ256" s="63"/>
      <c r="AR256" s="63"/>
      <c r="AS256" s="63"/>
    </row>
    <row r="257" spans="1:45">
      <c r="A257" s="117"/>
      <c r="B257" s="118"/>
      <c r="C257" s="119"/>
      <c r="D257" s="119"/>
      <c r="E257" s="119"/>
      <c r="F257" s="119"/>
      <c r="G257" s="119"/>
      <c r="H257" s="121"/>
      <c r="I257" s="121"/>
      <c r="J257" s="121"/>
      <c r="K257" s="119"/>
      <c r="L257" s="118"/>
      <c r="M257" s="118"/>
      <c r="N257" s="123"/>
      <c r="O257" s="123"/>
      <c r="P257" s="119"/>
      <c r="Q257" s="119"/>
      <c r="R257" s="119"/>
      <c r="S257" s="118"/>
      <c r="T257" s="119"/>
      <c r="U257" s="118"/>
      <c r="V257" s="124"/>
      <c r="W257" s="123"/>
      <c r="X257" s="125"/>
      <c r="Y257" s="125"/>
      <c r="Z257" s="123"/>
      <c r="AA257" s="140"/>
      <c r="AB257" s="126"/>
      <c r="AC257" s="141"/>
      <c r="AD257" s="126"/>
      <c r="AE257" s="127"/>
      <c r="AF257" s="119"/>
      <c r="AG257" s="129"/>
      <c r="AH257" s="129"/>
      <c r="AI257" s="63"/>
      <c r="AJ257" s="63"/>
      <c r="AK257" s="63"/>
      <c r="AL257" s="63"/>
      <c r="AM257" s="63"/>
      <c r="AN257" s="63"/>
      <c r="AO257" s="63"/>
      <c r="AP257" s="63"/>
      <c r="AQ257" s="63"/>
      <c r="AR257" s="63"/>
      <c r="AS257" s="63"/>
    </row>
    <row r="258" spans="1:45">
      <c r="A258" s="117"/>
      <c r="B258" s="118"/>
      <c r="C258" s="119"/>
      <c r="D258" s="119"/>
      <c r="E258" s="119"/>
      <c r="F258" s="119"/>
      <c r="G258" s="119"/>
      <c r="H258" s="121"/>
      <c r="I258" s="121"/>
      <c r="J258" s="121"/>
      <c r="K258" s="119"/>
      <c r="L258" s="118"/>
      <c r="M258" s="118"/>
      <c r="N258" s="123"/>
      <c r="O258" s="123"/>
      <c r="P258" s="119"/>
      <c r="Q258" s="119"/>
      <c r="R258" s="119"/>
      <c r="S258" s="118"/>
      <c r="T258" s="119"/>
      <c r="U258" s="118"/>
      <c r="V258" s="124"/>
      <c r="W258" s="123"/>
      <c r="X258" s="125"/>
      <c r="Y258" s="125"/>
      <c r="Z258" s="123"/>
      <c r="AA258" s="140"/>
      <c r="AB258" s="126"/>
      <c r="AC258" s="141"/>
      <c r="AD258" s="126"/>
      <c r="AE258" s="127"/>
      <c r="AF258" s="119"/>
      <c r="AG258" s="129"/>
      <c r="AH258" s="129"/>
      <c r="AI258" s="63"/>
      <c r="AJ258" s="63"/>
      <c r="AK258" s="63"/>
      <c r="AL258" s="63"/>
      <c r="AM258" s="63"/>
      <c r="AN258" s="63"/>
      <c r="AO258" s="63"/>
      <c r="AP258" s="63"/>
      <c r="AQ258" s="63"/>
      <c r="AR258" s="63"/>
      <c r="AS258" s="63"/>
    </row>
    <row r="259" spans="1:45">
      <c r="A259" s="117"/>
      <c r="B259" s="118"/>
      <c r="C259" s="119"/>
      <c r="D259" s="119"/>
      <c r="E259" s="119"/>
      <c r="F259" s="119"/>
      <c r="G259" s="119"/>
      <c r="H259" s="121"/>
      <c r="I259" s="121"/>
      <c r="J259" s="121"/>
      <c r="K259" s="119"/>
      <c r="L259" s="118"/>
      <c r="M259" s="118"/>
      <c r="N259" s="123"/>
      <c r="O259" s="123"/>
      <c r="P259" s="119"/>
      <c r="Q259" s="119"/>
      <c r="R259" s="119"/>
      <c r="S259" s="118"/>
      <c r="T259" s="119"/>
      <c r="U259" s="118"/>
      <c r="V259" s="124"/>
      <c r="W259" s="123"/>
      <c r="X259" s="125"/>
      <c r="Y259" s="125"/>
      <c r="Z259" s="123"/>
      <c r="AA259" s="140"/>
      <c r="AB259" s="126"/>
      <c r="AC259" s="141"/>
      <c r="AD259" s="126"/>
      <c r="AE259" s="127"/>
      <c r="AF259" s="119"/>
      <c r="AG259" s="129"/>
      <c r="AH259" s="129"/>
      <c r="AI259" s="63"/>
      <c r="AJ259" s="63"/>
      <c r="AK259" s="63"/>
      <c r="AL259" s="63"/>
      <c r="AM259" s="63"/>
      <c r="AN259" s="63"/>
      <c r="AO259" s="63"/>
      <c r="AP259" s="63"/>
      <c r="AQ259" s="63"/>
      <c r="AR259" s="63"/>
      <c r="AS259" s="63"/>
    </row>
    <row r="260" spans="1:45">
      <c r="A260" s="117"/>
      <c r="B260" s="118"/>
      <c r="C260" s="119"/>
      <c r="D260" s="119"/>
      <c r="E260" s="119"/>
      <c r="F260" s="119"/>
      <c r="G260" s="119"/>
      <c r="H260" s="121"/>
      <c r="I260" s="121"/>
      <c r="J260" s="121"/>
      <c r="K260" s="119"/>
      <c r="L260" s="118"/>
      <c r="M260" s="118"/>
      <c r="N260" s="123"/>
      <c r="O260" s="123"/>
      <c r="P260" s="119"/>
      <c r="Q260" s="119"/>
      <c r="R260" s="119"/>
      <c r="S260" s="118"/>
      <c r="T260" s="119"/>
      <c r="U260" s="118"/>
      <c r="V260" s="124"/>
      <c r="W260" s="123"/>
      <c r="X260" s="125"/>
      <c r="Y260" s="125"/>
      <c r="Z260" s="123"/>
      <c r="AA260" s="140"/>
      <c r="AB260" s="126"/>
      <c r="AC260" s="141"/>
      <c r="AD260" s="126"/>
      <c r="AE260" s="127"/>
      <c r="AF260" s="119"/>
      <c r="AG260" s="129"/>
      <c r="AH260" s="129"/>
      <c r="AI260" s="63"/>
      <c r="AJ260" s="63"/>
      <c r="AK260" s="63"/>
      <c r="AL260" s="63"/>
      <c r="AM260" s="63"/>
      <c r="AN260" s="63"/>
      <c r="AO260" s="63"/>
      <c r="AP260" s="63"/>
      <c r="AQ260" s="63"/>
      <c r="AR260" s="63"/>
      <c r="AS260" s="63"/>
    </row>
    <row r="261" spans="1:45">
      <c r="A261" s="117"/>
      <c r="B261" s="118"/>
      <c r="C261" s="119"/>
      <c r="D261" s="119"/>
      <c r="E261" s="119"/>
      <c r="F261" s="119"/>
      <c r="G261" s="119"/>
      <c r="H261" s="121"/>
      <c r="I261" s="121"/>
      <c r="J261" s="121"/>
      <c r="K261" s="119"/>
      <c r="L261" s="118"/>
      <c r="M261" s="118"/>
      <c r="N261" s="123"/>
      <c r="O261" s="123"/>
      <c r="P261" s="119"/>
      <c r="Q261" s="119"/>
      <c r="R261" s="119"/>
      <c r="S261" s="118"/>
      <c r="T261" s="119"/>
      <c r="U261" s="118"/>
      <c r="V261" s="124"/>
      <c r="W261" s="123"/>
      <c r="X261" s="125"/>
      <c r="Y261" s="125"/>
      <c r="Z261" s="123"/>
      <c r="AA261" s="140"/>
      <c r="AB261" s="126"/>
      <c r="AC261" s="141"/>
      <c r="AD261" s="126"/>
      <c r="AE261" s="127"/>
      <c r="AF261" s="119"/>
      <c r="AG261" s="129"/>
      <c r="AH261" s="129"/>
      <c r="AI261" s="63"/>
      <c r="AJ261" s="63"/>
      <c r="AK261" s="63"/>
      <c r="AL261" s="63"/>
      <c r="AM261" s="63"/>
      <c r="AN261" s="63"/>
      <c r="AO261" s="63"/>
      <c r="AP261" s="63"/>
      <c r="AQ261" s="63"/>
      <c r="AR261" s="63"/>
      <c r="AS261" s="63"/>
    </row>
    <row r="262" spans="1:45">
      <c r="A262" s="117"/>
      <c r="B262" s="118"/>
      <c r="C262" s="119"/>
      <c r="D262" s="119"/>
      <c r="E262" s="119"/>
      <c r="F262" s="119"/>
      <c r="G262" s="119"/>
      <c r="H262" s="121"/>
      <c r="I262" s="121"/>
      <c r="J262" s="121"/>
      <c r="K262" s="119"/>
      <c r="L262" s="118"/>
      <c r="M262" s="118"/>
      <c r="N262" s="123"/>
      <c r="O262" s="123"/>
      <c r="P262" s="119"/>
      <c r="Q262" s="119"/>
      <c r="R262" s="119"/>
      <c r="S262" s="118"/>
      <c r="T262" s="119"/>
      <c r="U262" s="118"/>
      <c r="V262" s="124"/>
      <c r="W262" s="123"/>
      <c r="X262" s="125"/>
      <c r="Y262" s="125"/>
      <c r="Z262" s="123"/>
      <c r="AA262" s="140"/>
      <c r="AB262" s="126"/>
      <c r="AC262" s="141"/>
      <c r="AD262" s="126"/>
      <c r="AE262" s="127"/>
      <c r="AF262" s="119"/>
      <c r="AG262" s="129"/>
      <c r="AH262" s="129"/>
      <c r="AI262" s="63"/>
      <c r="AJ262" s="63"/>
      <c r="AK262" s="63"/>
      <c r="AL262" s="63"/>
      <c r="AM262" s="63"/>
      <c r="AN262" s="63"/>
      <c r="AO262" s="63"/>
      <c r="AP262" s="63"/>
      <c r="AQ262" s="63"/>
      <c r="AR262" s="63"/>
      <c r="AS262" s="63"/>
    </row>
    <row r="263" spans="1:45">
      <c r="A263" s="117"/>
      <c r="B263" s="118"/>
      <c r="C263" s="119"/>
      <c r="D263" s="119"/>
      <c r="E263" s="119"/>
      <c r="F263" s="119"/>
      <c r="G263" s="119"/>
      <c r="H263" s="121"/>
      <c r="I263" s="121"/>
      <c r="J263" s="121"/>
      <c r="K263" s="119"/>
      <c r="L263" s="118"/>
      <c r="M263" s="118"/>
      <c r="N263" s="123"/>
      <c r="O263" s="123"/>
      <c r="P263" s="119"/>
      <c r="Q263" s="119"/>
      <c r="R263" s="119"/>
      <c r="S263" s="118"/>
      <c r="T263" s="119"/>
      <c r="U263" s="118"/>
      <c r="V263" s="124"/>
      <c r="W263" s="123"/>
      <c r="X263" s="125"/>
      <c r="Y263" s="125"/>
      <c r="Z263" s="123"/>
      <c r="AA263" s="140"/>
      <c r="AB263" s="126"/>
      <c r="AC263" s="141"/>
      <c r="AD263" s="126"/>
      <c r="AE263" s="127"/>
      <c r="AF263" s="119"/>
      <c r="AG263" s="129"/>
      <c r="AH263" s="129"/>
      <c r="AI263" s="63"/>
      <c r="AJ263" s="63"/>
      <c r="AK263" s="63"/>
      <c r="AL263" s="63"/>
      <c r="AM263" s="63"/>
      <c r="AN263" s="63"/>
      <c r="AO263" s="63"/>
      <c r="AP263" s="63"/>
      <c r="AQ263" s="63"/>
      <c r="AR263" s="63"/>
      <c r="AS263" s="63"/>
    </row>
    <row r="264" spans="1:45">
      <c r="A264" s="117"/>
      <c r="B264" s="118"/>
      <c r="C264" s="119"/>
      <c r="D264" s="119"/>
      <c r="E264" s="119"/>
      <c r="F264" s="119"/>
      <c r="G264" s="119"/>
      <c r="H264" s="121"/>
      <c r="I264" s="121"/>
      <c r="J264" s="121"/>
      <c r="K264" s="119"/>
      <c r="L264" s="118"/>
      <c r="M264" s="118"/>
      <c r="N264" s="123"/>
      <c r="O264" s="123"/>
      <c r="P264" s="119"/>
      <c r="Q264" s="119"/>
      <c r="R264" s="119"/>
      <c r="S264" s="118"/>
      <c r="T264" s="119"/>
      <c r="U264" s="118"/>
      <c r="V264" s="124"/>
      <c r="W264" s="123"/>
      <c r="X264" s="125"/>
      <c r="Y264" s="125"/>
      <c r="Z264" s="123"/>
      <c r="AA264" s="140"/>
      <c r="AB264" s="126"/>
      <c r="AC264" s="141"/>
      <c r="AD264" s="126"/>
      <c r="AE264" s="127"/>
      <c r="AF264" s="119"/>
      <c r="AG264" s="129"/>
      <c r="AH264" s="129"/>
      <c r="AI264" s="63"/>
      <c r="AJ264" s="63"/>
      <c r="AK264" s="63"/>
      <c r="AL264" s="63"/>
      <c r="AM264" s="63"/>
      <c r="AN264" s="63"/>
      <c r="AO264" s="63"/>
      <c r="AP264" s="63"/>
      <c r="AQ264" s="63"/>
      <c r="AR264" s="63"/>
      <c r="AS264" s="63"/>
    </row>
    <row r="265" spans="1:45">
      <c r="A265" s="117"/>
      <c r="B265" s="118"/>
      <c r="C265" s="119"/>
      <c r="D265" s="119"/>
      <c r="E265" s="119"/>
      <c r="F265" s="119"/>
      <c r="G265" s="119"/>
      <c r="H265" s="121"/>
      <c r="I265" s="121"/>
      <c r="J265" s="121"/>
      <c r="K265" s="119"/>
      <c r="L265" s="118"/>
      <c r="M265" s="118"/>
      <c r="N265" s="123"/>
      <c r="O265" s="123"/>
      <c r="P265" s="119"/>
      <c r="Q265" s="119"/>
      <c r="R265" s="119"/>
      <c r="S265" s="118"/>
      <c r="T265" s="119"/>
      <c r="U265" s="118"/>
      <c r="V265" s="124"/>
      <c r="W265" s="123"/>
      <c r="X265" s="125"/>
      <c r="Y265" s="125"/>
      <c r="Z265" s="123"/>
      <c r="AA265" s="140"/>
      <c r="AB265" s="126"/>
      <c r="AC265" s="141"/>
      <c r="AD265" s="126"/>
      <c r="AE265" s="127"/>
      <c r="AF265" s="119"/>
      <c r="AG265" s="129"/>
      <c r="AH265" s="129"/>
      <c r="AI265" s="63"/>
      <c r="AJ265" s="63"/>
      <c r="AK265" s="63"/>
      <c r="AL265" s="63"/>
      <c r="AM265" s="63"/>
      <c r="AN265" s="63"/>
      <c r="AO265" s="63"/>
      <c r="AP265" s="63"/>
      <c r="AQ265" s="63"/>
      <c r="AR265" s="63"/>
      <c r="AS265" s="63"/>
    </row>
    <row r="266" spans="1:45">
      <c r="A266" s="117"/>
      <c r="B266" s="118"/>
      <c r="C266" s="119"/>
      <c r="D266" s="119"/>
      <c r="E266" s="119"/>
      <c r="F266" s="119"/>
      <c r="G266" s="119"/>
      <c r="H266" s="121"/>
      <c r="I266" s="121"/>
      <c r="J266" s="121"/>
      <c r="K266" s="119"/>
      <c r="L266" s="118"/>
      <c r="M266" s="118"/>
      <c r="N266" s="123"/>
      <c r="O266" s="123"/>
      <c r="P266" s="119"/>
      <c r="Q266" s="119"/>
      <c r="R266" s="119"/>
      <c r="S266" s="118"/>
      <c r="T266" s="119"/>
      <c r="U266" s="118"/>
      <c r="V266" s="124"/>
      <c r="W266" s="123"/>
      <c r="X266" s="125"/>
      <c r="Y266" s="125"/>
      <c r="Z266" s="123"/>
      <c r="AA266" s="140"/>
      <c r="AB266" s="126"/>
      <c r="AC266" s="141"/>
      <c r="AD266" s="126"/>
      <c r="AE266" s="127"/>
      <c r="AF266" s="119"/>
      <c r="AG266" s="129"/>
      <c r="AH266" s="129"/>
      <c r="AI266" s="63"/>
      <c r="AJ266" s="63"/>
      <c r="AK266" s="63"/>
      <c r="AL266" s="63"/>
      <c r="AM266" s="63"/>
      <c r="AN266" s="63"/>
      <c r="AO266" s="63"/>
      <c r="AP266" s="63"/>
      <c r="AQ266" s="63"/>
      <c r="AR266" s="63"/>
      <c r="AS266" s="63"/>
    </row>
    <row r="267" spans="1:45">
      <c r="A267" s="117"/>
      <c r="B267" s="118"/>
      <c r="C267" s="119"/>
      <c r="D267" s="119"/>
      <c r="E267" s="119"/>
      <c r="F267" s="119"/>
      <c r="G267" s="119"/>
      <c r="H267" s="121"/>
      <c r="I267" s="121"/>
      <c r="J267" s="121"/>
      <c r="K267" s="119"/>
      <c r="L267" s="118"/>
      <c r="M267" s="118"/>
      <c r="N267" s="123"/>
      <c r="O267" s="123"/>
      <c r="P267" s="119"/>
      <c r="Q267" s="119"/>
      <c r="R267" s="119"/>
      <c r="S267" s="118"/>
      <c r="T267" s="119"/>
      <c r="U267" s="118"/>
      <c r="V267" s="124"/>
      <c r="W267" s="123"/>
      <c r="X267" s="125"/>
      <c r="Y267" s="125"/>
      <c r="Z267" s="123"/>
      <c r="AA267" s="140"/>
      <c r="AB267" s="126"/>
      <c r="AC267" s="141"/>
      <c r="AD267" s="126"/>
      <c r="AE267" s="127"/>
      <c r="AF267" s="119"/>
      <c r="AG267" s="129"/>
      <c r="AH267" s="129"/>
      <c r="AI267" s="63"/>
      <c r="AJ267" s="63"/>
      <c r="AK267" s="63"/>
      <c r="AL267" s="63"/>
      <c r="AM267" s="63"/>
      <c r="AN267" s="63"/>
      <c r="AO267" s="63"/>
      <c r="AP267" s="63"/>
      <c r="AQ267" s="63"/>
      <c r="AR267" s="63"/>
      <c r="AS267" s="63"/>
    </row>
    <row r="268" spans="1:45">
      <c r="A268" s="117"/>
      <c r="B268" s="118"/>
      <c r="C268" s="119"/>
      <c r="D268" s="119"/>
      <c r="E268" s="119"/>
      <c r="F268" s="119"/>
      <c r="G268" s="119"/>
      <c r="H268" s="121"/>
      <c r="I268" s="121"/>
      <c r="J268" s="121"/>
      <c r="K268" s="119"/>
      <c r="L268" s="118"/>
      <c r="M268" s="118"/>
      <c r="N268" s="123"/>
      <c r="O268" s="123"/>
      <c r="P268" s="119"/>
      <c r="Q268" s="119"/>
      <c r="R268" s="119"/>
      <c r="S268" s="118"/>
      <c r="T268" s="119"/>
      <c r="U268" s="118"/>
      <c r="V268" s="124"/>
      <c r="W268" s="123"/>
      <c r="X268" s="125"/>
      <c r="Y268" s="125"/>
      <c r="Z268" s="123"/>
      <c r="AA268" s="140"/>
      <c r="AB268" s="126"/>
      <c r="AC268" s="141"/>
      <c r="AD268" s="126"/>
      <c r="AE268" s="127"/>
      <c r="AF268" s="119"/>
      <c r="AG268" s="129"/>
      <c r="AH268" s="129"/>
      <c r="AI268" s="63"/>
      <c r="AJ268" s="63"/>
      <c r="AK268" s="63"/>
      <c r="AL268" s="63"/>
      <c r="AM268" s="63"/>
      <c r="AN268" s="63"/>
      <c r="AO268" s="63"/>
      <c r="AP268" s="63"/>
      <c r="AQ268" s="63"/>
      <c r="AR268" s="63"/>
      <c r="AS268" s="63"/>
    </row>
    <row r="269" spans="1:45">
      <c r="A269" s="117"/>
      <c r="B269" s="118"/>
      <c r="C269" s="119"/>
      <c r="D269" s="119"/>
      <c r="E269" s="119"/>
      <c r="F269" s="119"/>
      <c r="G269" s="119"/>
      <c r="H269" s="121"/>
      <c r="I269" s="121"/>
      <c r="J269" s="121"/>
      <c r="K269" s="119"/>
      <c r="L269" s="118"/>
      <c r="M269" s="118"/>
      <c r="N269" s="123"/>
      <c r="O269" s="123"/>
      <c r="P269" s="119"/>
      <c r="Q269" s="119"/>
      <c r="R269" s="119"/>
      <c r="S269" s="118"/>
      <c r="T269" s="119"/>
      <c r="U269" s="118"/>
      <c r="V269" s="124"/>
      <c r="W269" s="123"/>
      <c r="X269" s="125"/>
      <c r="Y269" s="125"/>
      <c r="Z269" s="123"/>
      <c r="AA269" s="140"/>
      <c r="AB269" s="126"/>
      <c r="AC269" s="141"/>
      <c r="AD269" s="126"/>
      <c r="AE269" s="127"/>
      <c r="AF269" s="119"/>
      <c r="AG269" s="129"/>
      <c r="AH269" s="129"/>
      <c r="AI269" s="63"/>
      <c r="AJ269" s="63"/>
      <c r="AK269" s="63"/>
      <c r="AL269" s="63"/>
      <c r="AM269" s="63"/>
      <c r="AN269" s="63"/>
      <c r="AO269" s="63"/>
      <c r="AP269" s="63"/>
      <c r="AQ269" s="63"/>
      <c r="AR269" s="63"/>
      <c r="AS269" s="63"/>
    </row>
    <row r="270" spans="1:45">
      <c r="A270" s="117"/>
      <c r="B270" s="118"/>
      <c r="C270" s="119"/>
      <c r="D270" s="119"/>
      <c r="E270" s="119"/>
      <c r="F270" s="119"/>
      <c r="G270" s="119"/>
      <c r="H270" s="121"/>
      <c r="I270" s="121"/>
      <c r="J270" s="121"/>
      <c r="K270" s="119"/>
      <c r="L270" s="118"/>
      <c r="M270" s="118"/>
      <c r="N270" s="123"/>
      <c r="O270" s="123"/>
      <c r="P270" s="119"/>
      <c r="Q270" s="119"/>
      <c r="R270" s="119"/>
      <c r="S270" s="118"/>
      <c r="T270" s="119"/>
      <c r="U270" s="118"/>
      <c r="V270" s="124"/>
      <c r="W270" s="123"/>
      <c r="X270" s="125"/>
      <c r="Y270" s="125"/>
      <c r="Z270" s="123"/>
      <c r="AA270" s="140"/>
      <c r="AB270" s="126"/>
      <c r="AC270" s="141"/>
      <c r="AD270" s="126"/>
      <c r="AE270" s="127"/>
      <c r="AF270" s="119"/>
      <c r="AG270" s="129"/>
      <c r="AH270" s="129"/>
      <c r="AI270" s="63"/>
      <c r="AJ270" s="63"/>
      <c r="AK270" s="63"/>
      <c r="AL270" s="63"/>
      <c r="AM270" s="63"/>
      <c r="AN270" s="63"/>
      <c r="AO270" s="63"/>
      <c r="AP270" s="63"/>
      <c r="AQ270" s="63"/>
      <c r="AR270" s="63"/>
      <c r="AS270" s="63"/>
    </row>
    <row r="271" spans="1:45">
      <c r="A271" s="117"/>
      <c r="B271" s="118"/>
      <c r="C271" s="119"/>
      <c r="D271" s="119"/>
      <c r="E271" s="119"/>
      <c r="F271" s="119"/>
      <c r="G271" s="119"/>
      <c r="H271" s="121"/>
      <c r="I271" s="121"/>
      <c r="J271" s="121"/>
      <c r="K271" s="119"/>
      <c r="L271" s="118"/>
      <c r="M271" s="118"/>
      <c r="N271" s="123"/>
      <c r="O271" s="123"/>
      <c r="P271" s="119"/>
      <c r="Q271" s="119"/>
      <c r="R271" s="119"/>
      <c r="S271" s="118"/>
      <c r="T271" s="119"/>
      <c r="U271" s="118"/>
      <c r="V271" s="124"/>
      <c r="W271" s="123"/>
      <c r="X271" s="125"/>
      <c r="Y271" s="125"/>
      <c r="Z271" s="123"/>
      <c r="AA271" s="140"/>
      <c r="AB271" s="126"/>
      <c r="AC271" s="141"/>
      <c r="AD271" s="126"/>
      <c r="AE271" s="127"/>
      <c r="AF271" s="119"/>
      <c r="AG271" s="129"/>
      <c r="AH271" s="129"/>
      <c r="AI271" s="63"/>
      <c r="AJ271" s="63"/>
      <c r="AK271" s="63"/>
      <c r="AL271" s="63"/>
      <c r="AM271" s="63"/>
      <c r="AN271" s="63"/>
      <c r="AO271" s="63"/>
      <c r="AP271" s="63"/>
      <c r="AQ271" s="63"/>
      <c r="AR271" s="63"/>
      <c r="AS271" s="63"/>
    </row>
    <row r="272" spans="1:45">
      <c r="A272" s="117"/>
      <c r="B272" s="118"/>
      <c r="C272" s="119"/>
      <c r="D272" s="119"/>
      <c r="E272" s="119"/>
      <c r="F272" s="119"/>
      <c r="G272" s="119"/>
      <c r="H272" s="121"/>
      <c r="I272" s="121"/>
      <c r="J272" s="121"/>
      <c r="K272" s="119"/>
      <c r="L272" s="118"/>
      <c r="M272" s="118"/>
      <c r="N272" s="123"/>
      <c r="O272" s="123"/>
      <c r="P272" s="119"/>
      <c r="Q272" s="119"/>
      <c r="R272" s="119"/>
      <c r="S272" s="118"/>
      <c r="T272" s="119"/>
      <c r="U272" s="118"/>
      <c r="V272" s="124"/>
      <c r="W272" s="123"/>
      <c r="X272" s="125"/>
      <c r="Y272" s="125"/>
      <c r="Z272" s="123"/>
      <c r="AA272" s="140"/>
      <c r="AB272" s="126"/>
      <c r="AC272" s="141"/>
      <c r="AD272" s="126"/>
      <c r="AE272" s="127"/>
      <c r="AF272" s="119"/>
      <c r="AG272" s="129"/>
      <c r="AH272" s="129"/>
      <c r="AI272" s="63"/>
      <c r="AJ272" s="63"/>
      <c r="AK272" s="63"/>
      <c r="AL272" s="63"/>
      <c r="AM272" s="63"/>
      <c r="AN272" s="63"/>
      <c r="AO272" s="63"/>
      <c r="AP272" s="63"/>
      <c r="AQ272" s="63"/>
      <c r="AR272" s="63"/>
      <c r="AS272" s="63"/>
    </row>
    <row r="273" spans="1:45">
      <c r="A273" s="117"/>
      <c r="B273" s="118"/>
      <c r="C273" s="119"/>
      <c r="D273" s="119"/>
      <c r="E273" s="119"/>
      <c r="F273" s="119"/>
      <c r="G273" s="119"/>
      <c r="H273" s="121"/>
      <c r="I273" s="121"/>
      <c r="J273" s="121"/>
      <c r="K273" s="119"/>
      <c r="L273" s="118"/>
      <c r="M273" s="118"/>
      <c r="N273" s="123"/>
      <c r="O273" s="123"/>
      <c r="P273" s="119"/>
      <c r="Q273" s="119"/>
      <c r="R273" s="119"/>
      <c r="S273" s="118"/>
      <c r="T273" s="119"/>
      <c r="U273" s="118"/>
      <c r="V273" s="124"/>
      <c r="W273" s="123"/>
      <c r="X273" s="125"/>
      <c r="Y273" s="125"/>
      <c r="Z273" s="123"/>
      <c r="AA273" s="140"/>
      <c r="AB273" s="126"/>
      <c r="AC273" s="141"/>
      <c r="AD273" s="126"/>
      <c r="AE273" s="127"/>
      <c r="AF273" s="119"/>
      <c r="AG273" s="129"/>
      <c r="AH273" s="129"/>
      <c r="AI273" s="63"/>
      <c r="AJ273" s="63"/>
      <c r="AK273" s="63"/>
      <c r="AL273" s="63"/>
      <c r="AM273" s="63"/>
      <c r="AN273" s="63"/>
      <c r="AO273" s="63"/>
      <c r="AP273" s="63"/>
      <c r="AQ273" s="63"/>
      <c r="AR273" s="63"/>
      <c r="AS273" s="63"/>
    </row>
    <row r="274" spans="1:45">
      <c r="A274" s="117"/>
      <c r="B274" s="118"/>
      <c r="C274" s="119"/>
      <c r="D274" s="119"/>
      <c r="E274" s="119"/>
      <c r="F274" s="119"/>
      <c r="G274" s="119"/>
      <c r="H274" s="121"/>
      <c r="I274" s="121"/>
      <c r="J274" s="121"/>
      <c r="K274" s="119"/>
      <c r="L274" s="118"/>
      <c r="M274" s="118"/>
      <c r="N274" s="123"/>
      <c r="O274" s="123"/>
      <c r="P274" s="119"/>
      <c r="Q274" s="119"/>
      <c r="R274" s="119"/>
      <c r="S274" s="118"/>
      <c r="T274" s="119"/>
      <c r="U274" s="118"/>
      <c r="V274" s="124"/>
      <c r="W274" s="123"/>
      <c r="X274" s="125"/>
      <c r="Y274" s="125"/>
      <c r="Z274" s="123"/>
      <c r="AA274" s="140"/>
      <c r="AB274" s="126"/>
      <c r="AC274" s="141"/>
      <c r="AD274" s="126"/>
      <c r="AE274" s="127"/>
      <c r="AF274" s="119"/>
      <c r="AG274" s="129"/>
      <c r="AH274" s="129"/>
      <c r="AI274" s="63"/>
      <c r="AJ274" s="63"/>
      <c r="AK274" s="63"/>
      <c r="AL274" s="63"/>
      <c r="AM274" s="63"/>
      <c r="AN274" s="63"/>
      <c r="AO274" s="63"/>
      <c r="AP274" s="63"/>
      <c r="AQ274" s="63"/>
      <c r="AR274" s="63"/>
      <c r="AS274" s="63"/>
    </row>
    <row r="275" spans="1:45">
      <c r="A275" s="117"/>
      <c r="B275" s="118"/>
      <c r="C275" s="119"/>
      <c r="D275" s="119"/>
      <c r="E275" s="119"/>
      <c r="F275" s="119"/>
      <c r="G275" s="119"/>
      <c r="H275" s="121"/>
      <c r="I275" s="121"/>
      <c r="J275" s="121"/>
      <c r="K275" s="119"/>
      <c r="L275" s="118"/>
      <c r="M275" s="118"/>
      <c r="N275" s="123"/>
      <c r="O275" s="123"/>
      <c r="P275" s="119"/>
      <c r="Q275" s="119"/>
      <c r="R275" s="119"/>
      <c r="S275" s="118"/>
      <c r="T275" s="119"/>
      <c r="U275" s="118"/>
      <c r="V275" s="124"/>
      <c r="W275" s="123"/>
      <c r="X275" s="125"/>
      <c r="Y275" s="125"/>
      <c r="Z275" s="123"/>
      <c r="AA275" s="140"/>
      <c r="AB275" s="126"/>
      <c r="AC275" s="141"/>
      <c r="AD275" s="126"/>
      <c r="AE275" s="127"/>
      <c r="AF275" s="119"/>
      <c r="AG275" s="129"/>
      <c r="AH275" s="129"/>
      <c r="AI275" s="63"/>
      <c r="AJ275" s="63"/>
      <c r="AK275" s="63"/>
      <c r="AL275" s="63"/>
      <c r="AM275" s="63"/>
      <c r="AN275" s="63"/>
      <c r="AO275" s="63"/>
      <c r="AP275" s="63"/>
      <c r="AQ275" s="63"/>
      <c r="AR275" s="63"/>
      <c r="AS275" s="63"/>
    </row>
    <row r="276" spans="1:45">
      <c r="A276" s="117"/>
      <c r="B276" s="118"/>
      <c r="C276" s="119"/>
      <c r="D276" s="119"/>
      <c r="E276" s="119"/>
      <c r="F276" s="119"/>
      <c r="G276" s="119"/>
      <c r="H276" s="121"/>
      <c r="I276" s="121"/>
      <c r="J276" s="121"/>
      <c r="K276" s="119"/>
      <c r="L276" s="118"/>
      <c r="M276" s="118"/>
      <c r="N276" s="123"/>
      <c r="O276" s="123"/>
      <c r="P276" s="119"/>
      <c r="Q276" s="119"/>
      <c r="R276" s="119"/>
      <c r="S276" s="118"/>
      <c r="T276" s="119"/>
      <c r="U276" s="118"/>
      <c r="V276" s="124"/>
      <c r="W276" s="123"/>
      <c r="X276" s="125"/>
      <c r="Y276" s="125"/>
      <c r="Z276" s="123"/>
      <c r="AA276" s="140"/>
      <c r="AB276" s="126"/>
      <c r="AC276" s="141"/>
      <c r="AD276" s="126"/>
      <c r="AE276" s="127"/>
      <c r="AF276" s="119"/>
      <c r="AG276" s="129"/>
      <c r="AH276" s="129"/>
      <c r="AI276" s="63"/>
      <c r="AJ276" s="63"/>
      <c r="AK276" s="63"/>
      <c r="AL276" s="63"/>
      <c r="AM276" s="63"/>
      <c r="AN276" s="63"/>
      <c r="AO276" s="63"/>
      <c r="AP276" s="63"/>
      <c r="AQ276" s="63"/>
      <c r="AR276" s="63"/>
      <c r="AS276" s="63"/>
    </row>
    <row r="277" spans="1:45">
      <c r="A277" s="117"/>
      <c r="B277" s="118"/>
      <c r="C277" s="119"/>
      <c r="D277" s="119"/>
      <c r="E277" s="119"/>
      <c r="F277" s="119"/>
      <c r="G277" s="119"/>
      <c r="H277" s="121"/>
      <c r="I277" s="121"/>
      <c r="J277" s="121"/>
      <c r="K277" s="119"/>
      <c r="L277" s="118"/>
      <c r="M277" s="118"/>
      <c r="N277" s="123"/>
      <c r="O277" s="123"/>
      <c r="P277" s="119"/>
      <c r="Q277" s="119"/>
      <c r="R277" s="119"/>
      <c r="S277" s="118"/>
      <c r="T277" s="119"/>
      <c r="U277" s="118"/>
      <c r="V277" s="124"/>
      <c r="W277" s="123"/>
      <c r="X277" s="125"/>
      <c r="Y277" s="125"/>
      <c r="Z277" s="123"/>
      <c r="AA277" s="140"/>
      <c r="AB277" s="126"/>
      <c r="AC277" s="141"/>
      <c r="AD277" s="126"/>
      <c r="AE277" s="127"/>
      <c r="AF277" s="119"/>
      <c r="AG277" s="129"/>
      <c r="AH277" s="129"/>
      <c r="AI277" s="63"/>
      <c r="AJ277" s="63"/>
      <c r="AK277" s="63"/>
      <c r="AL277" s="63"/>
      <c r="AM277" s="63"/>
      <c r="AN277" s="63"/>
      <c r="AO277" s="63"/>
      <c r="AP277" s="63"/>
      <c r="AQ277" s="63"/>
      <c r="AR277" s="63"/>
      <c r="AS277" s="63"/>
    </row>
    <row r="278" spans="1:45">
      <c r="A278" s="117"/>
      <c r="B278" s="118"/>
      <c r="C278" s="119"/>
      <c r="D278" s="119"/>
      <c r="E278" s="119"/>
      <c r="F278" s="119"/>
      <c r="G278" s="119"/>
      <c r="H278" s="121"/>
      <c r="I278" s="121"/>
      <c r="J278" s="121"/>
      <c r="K278" s="119"/>
      <c r="L278" s="118"/>
      <c r="M278" s="118"/>
      <c r="N278" s="123"/>
      <c r="O278" s="123"/>
      <c r="P278" s="119"/>
      <c r="Q278" s="119"/>
      <c r="R278" s="119"/>
      <c r="S278" s="118"/>
      <c r="T278" s="119"/>
      <c r="U278" s="118"/>
      <c r="V278" s="124"/>
      <c r="W278" s="123"/>
      <c r="X278" s="125"/>
      <c r="Y278" s="125"/>
      <c r="Z278" s="123"/>
      <c r="AA278" s="140"/>
      <c r="AB278" s="126"/>
      <c r="AC278" s="141"/>
      <c r="AD278" s="126"/>
      <c r="AE278" s="127"/>
      <c r="AF278" s="119"/>
      <c r="AG278" s="129"/>
      <c r="AH278" s="129"/>
      <c r="AI278" s="63"/>
      <c r="AJ278" s="63"/>
      <c r="AK278" s="63"/>
      <c r="AL278" s="63"/>
      <c r="AM278" s="63"/>
      <c r="AN278" s="63"/>
      <c r="AO278" s="63"/>
      <c r="AP278" s="63"/>
      <c r="AQ278" s="63"/>
      <c r="AR278" s="63"/>
      <c r="AS278" s="63"/>
    </row>
    <row r="279" spans="1:45">
      <c r="A279" s="117"/>
      <c r="B279" s="118"/>
      <c r="C279" s="119"/>
      <c r="D279" s="119"/>
      <c r="E279" s="119"/>
      <c r="F279" s="119"/>
      <c r="G279" s="119"/>
      <c r="H279" s="121"/>
      <c r="I279" s="121"/>
      <c r="J279" s="121"/>
      <c r="K279" s="119"/>
      <c r="L279" s="118"/>
      <c r="M279" s="118"/>
      <c r="N279" s="123"/>
      <c r="O279" s="123"/>
      <c r="P279" s="119"/>
      <c r="Q279" s="119"/>
      <c r="R279" s="119"/>
      <c r="S279" s="118"/>
      <c r="T279" s="119"/>
      <c r="U279" s="118"/>
      <c r="V279" s="124"/>
      <c r="W279" s="123"/>
      <c r="X279" s="125"/>
      <c r="Y279" s="125"/>
      <c r="Z279" s="123"/>
      <c r="AA279" s="140"/>
      <c r="AB279" s="126"/>
      <c r="AC279" s="141"/>
      <c r="AD279" s="126"/>
      <c r="AE279" s="127"/>
      <c r="AF279" s="119"/>
      <c r="AG279" s="129"/>
      <c r="AH279" s="129"/>
      <c r="AI279" s="63"/>
      <c r="AJ279" s="63"/>
      <c r="AK279" s="63"/>
      <c r="AL279" s="63"/>
      <c r="AM279" s="63"/>
      <c r="AN279" s="63"/>
      <c r="AO279" s="63"/>
      <c r="AP279" s="63"/>
      <c r="AQ279" s="63"/>
      <c r="AR279" s="63"/>
      <c r="AS279" s="63"/>
    </row>
    <row r="280" spans="1:45">
      <c r="A280" s="117"/>
      <c r="B280" s="118"/>
      <c r="C280" s="119"/>
      <c r="D280" s="119"/>
      <c r="E280" s="119"/>
      <c r="F280" s="119"/>
      <c r="G280" s="119"/>
      <c r="H280" s="121"/>
      <c r="I280" s="121"/>
      <c r="J280" s="121"/>
      <c r="K280" s="119"/>
      <c r="L280" s="118"/>
      <c r="M280" s="118"/>
      <c r="N280" s="123"/>
      <c r="O280" s="123"/>
      <c r="P280" s="119"/>
      <c r="Q280" s="119"/>
      <c r="R280" s="119"/>
      <c r="S280" s="118"/>
      <c r="T280" s="119"/>
      <c r="U280" s="118"/>
      <c r="V280" s="124"/>
      <c r="W280" s="123"/>
      <c r="X280" s="125"/>
      <c r="Y280" s="125"/>
      <c r="Z280" s="123"/>
      <c r="AA280" s="140"/>
      <c r="AB280" s="126"/>
      <c r="AC280" s="141"/>
      <c r="AD280" s="126"/>
      <c r="AE280" s="127"/>
      <c r="AF280" s="119"/>
      <c r="AG280" s="129"/>
      <c r="AH280" s="129"/>
      <c r="AI280" s="63"/>
      <c r="AJ280" s="63"/>
      <c r="AK280" s="63"/>
      <c r="AL280" s="63"/>
      <c r="AM280" s="63"/>
      <c r="AN280" s="63"/>
      <c r="AO280" s="63"/>
      <c r="AP280" s="63"/>
      <c r="AQ280" s="63"/>
      <c r="AR280" s="63"/>
      <c r="AS280" s="63"/>
    </row>
    <row r="281" spans="1:45">
      <c r="A281" s="117"/>
      <c r="B281" s="118"/>
      <c r="C281" s="119"/>
      <c r="D281" s="119"/>
      <c r="E281" s="119"/>
      <c r="F281" s="119"/>
      <c r="G281" s="119"/>
      <c r="H281" s="121"/>
      <c r="I281" s="121"/>
      <c r="J281" s="121"/>
      <c r="K281" s="119"/>
      <c r="L281" s="118"/>
      <c r="M281" s="118"/>
      <c r="N281" s="123"/>
      <c r="O281" s="123"/>
      <c r="P281" s="119"/>
      <c r="Q281" s="119"/>
      <c r="R281" s="119"/>
      <c r="S281" s="118"/>
      <c r="T281" s="119"/>
      <c r="U281" s="118"/>
      <c r="V281" s="124"/>
      <c r="W281" s="123"/>
      <c r="X281" s="125"/>
      <c r="Y281" s="125"/>
      <c r="Z281" s="123"/>
      <c r="AA281" s="140"/>
      <c r="AB281" s="126"/>
      <c r="AC281" s="141"/>
      <c r="AD281" s="126"/>
      <c r="AE281" s="127"/>
      <c r="AF281" s="119"/>
      <c r="AG281" s="129"/>
      <c r="AH281" s="129"/>
      <c r="AI281" s="63"/>
      <c r="AJ281" s="63"/>
      <c r="AK281" s="63"/>
      <c r="AL281" s="63"/>
      <c r="AM281" s="63"/>
      <c r="AN281" s="63"/>
      <c r="AO281" s="63"/>
      <c r="AP281" s="63"/>
      <c r="AQ281" s="63"/>
      <c r="AR281" s="63"/>
      <c r="AS281" s="63"/>
    </row>
    <row r="282" spans="1:45">
      <c r="A282" s="117"/>
      <c r="B282" s="118"/>
      <c r="C282" s="119"/>
      <c r="D282" s="119"/>
      <c r="E282" s="119"/>
      <c r="F282" s="119"/>
      <c r="G282" s="119"/>
      <c r="H282" s="121"/>
      <c r="I282" s="121"/>
      <c r="J282" s="121"/>
      <c r="K282" s="119"/>
      <c r="L282" s="118"/>
      <c r="M282" s="118"/>
      <c r="N282" s="123"/>
      <c r="O282" s="123"/>
      <c r="P282" s="119"/>
      <c r="Q282" s="119"/>
      <c r="R282" s="119"/>
      <c r="S282" s="118"/>
      <c r="T282" s="119"/>
      <c r="U282" s="118"/>
      <c r="V282" s="124"/>
      <c r="W282" s="123"/>
      <c r="X282" s="125"/>
      <c r="Y282" s="125"/>
      <c r="Z282" s="123"/>
      <c r="AA282" s="140"/>
      <c r="AB282" s="126"/>
      <c r="AC282" s="141"/>
      <c r="AD282" s="126"/>
      <c r="AE282" s="127"/>
      <c r="AF282" s="119"/>
      <c r="AG282" s="129"/>
      <c r="AH282" s="129"/>
      <c r="AI282" s="63"/>
      <c r="AJ282" s="63"/>
      <c r="AK282" s="63"/>
      <c r="AL282" s="63"/>
      <c r="AM282" s="63"/>
      <c r="AN282" s="63"/>
      <c r="AO282" s="63"/>
      <c r="AP282" s="63"/>
      <c r="AQ282" s="63"/>
      <c r="AR282" s="63"/>
      <c r="AS282" s="63"/>
    </row>
    <row r="283" spans="1:45">
      <c r="A283" s="117"/>
      <c r="B283" s="118"/>
      <c r="C283" s="119"/>
      <c r="D283" s="119"/>
      <c r="E283" s="119"/>
      <c r="F283" s="119"/>
      <c r="G283" s="119"/>
      <c r="H283" s="121"/>
      <c r="I283" s="121"/>
      <c r="J283" s="121"/>
      <c r="K283" s="119"/>
      <c r="L283" s="118"/>
      <c r="M283" s="118"/>
      <c r="N283" s="123"/>
      <c r="O283" s="123"/>
      <c r="P283" s="119"/>
      <c r="Q283" s="119"/>
      <c r="R283" s="119"/>
      <c r="S283" s="118"/>
      <c r="T283" s="119"/>
      <c r="U283" s="118"/>
      <c r="V283" s="124"/>
      <c r="W283" s="123"/>
      <c r="X283" s="125"/>
      <c r="Y283" s="125"/>
      <c r="Z283" s="123"/>
      <c r="AA283" s="140"/>
      <c r="AB283" s="126"/>
      <c r="AC283" s="141"/>
      <c r="AD283" s="126"/>
      <c r="AE283" s="127"/>
      <c r="AF283" s="119"/>
      <c r="AG283" s="129"/>
      <c r="AH283" s="129"/>
      <c r="AI283" s="63"/>
      <c r="AJ283" s="63"/>
      <c r="AK283" s="63"/>
      <c r="AL283" s="63"/>
      <c r="AM283" s="63"/>
      <c r="AN283" s="63"/>
      <c r="AO283" s="63"/>
      <c r="AP283" s="63"/>
      <c r="AQ283" s="63"/>
      <c r="AR283" s="63"/>
      <c r="AS283" s="63"/>
    </row>
    <row r="284" spans="1:45">
      <c r="A284" s="117"/>
      <c r="B284" s="118"/>
      <c r="C284" s="119"/>
      <c r="D284" s="119"/>
      <c r="E284" s="119"/>
      <c r="F284" s="119"/>
      <c r="G284" s="119"/>
      <c r="H284" s="121"/>
      <c r="I284" s="121"/>
      <c r="J284" s="121"/>
      <c r="K284" s="119"/>
      <c r="L284" s="118"/>
      <c r="M284" s="118"/>
      <c r="N284" s="123"/>
      <c r="O284" s="123"/>
      <c r="P284" s="119"/>
      <c r="Q284" s="119"/>
      <c r="R284" s="119"/>
      <c r="S284" s="118"/>
      <c r="T284" s="119"/>
      <c r="U284" s="118"/>
      <c r="V284" s="124"/>
      <c r="W284" s="123"/>
      <c r="X284" s="125"/>
      <c r="Y284" s="125"/>
      <c r="Z284" s="123"/>
      <c r="AA284" s="140"/>
      <c r="AB284" s="126"/>
      <c r="AC284" s="141"/>
      <c r="AD284" s="126"/>
      <c r="AE284" s="127"/>
      <c r="AF284" s="119"/>
      <c r="AG284" s="129"/>
      <c r="AH284" s="129"/>
      <c r="AI284" s="63"/>
      <c r="AJ284" s="63"/>
      <c r="AK284" s="63"/>
      <c r="AL284" s="63"/>
      <c r="AM284" s="63"/>
      <c r="AN284" s="63"/>
      <c r="AO284" s="63"/>
      <c r="AP284" s="63"/>
      <c r="AQ284" s="63"/>
      <c r="AR284" s="63"/>
      <c r="AS284" s="63"/>
    </row>
    <row r="285" spans="1:45">
      <c r="A285" s="117"/>
      <c r="B285" s="118"/>
      <c r="C285" s="119"/>
      <c r="D285" s="119"/>
      <c r="E285" s="119"/>
      <c r="F285" s="119"/>
      <c r="G285" s="119"/>
      <c r="H285" s="121"/>
      <c r="I285" s="121"/>
      <c r="J285" s="121"/>
      <c r="K285" s="119"/>
      <c r="L285" s="118"/>
      <c r="M285" s="118"/>
      <c r="N285" s="123"/>
      <c r="O285" s="123"/>
      <c r="P285" s="119"/>
      <c r="Q285" s="119"/>
      <c r="R285" s="119"/>
      <c r="S285" s="118"/>
      <c r="T285" s="119"/>
      <c r="U285" s="118"/>
      <c r="V285" s="124"/>
      <c r="W285" s="123"/>
      <c r="X285" s="125"/>
      <c r="Y285" s="125"/>
      <c r="Z285" s="123"/>
      <c r="AA285" s="140"/>
      <c r="AB285" s="126"/>
      <c r="AC285" s="141"/>
      <c r="AD285" s="126"/>
      <c r="AE285" s="127"/>
      <c r="AF285" s="119"/>
      <c r="AG285" s="129"/>
      <c r="AH285" s="129"/>
      <c r="AI285" s="63"/>
      <c r="AJ285" s="63"/>
      <c r="AK285" s="63"/>
      <c r="AL285" s="63"/>
      <c r="AM285" s="63"/>
      <c r="AN285" s="63"/>
      <c r="AO285" s="63"/>
      <c r="AP285" s="63"/>
      <c r="AQ285" s="63"/>
      <c r="AR285" s="63"/>
      <c r="AS285" s="63"/>
    </row>
    <row r="286" spans="1:45">
      <c r="A286" s="117"/>
      <c r="B286" s="118"/>
      <c r="C286" s="119"/>
      <c r="D286" s="119"/>
      <c r="E286" s="119"/>
      <c r="F286" s="119"/>
      <c r="G286" s="119"/>
      <c r="H286" s="121"/>
      <c r="I286" s="121"/>
      <c r="J286" s="121"/>
      <c r="K286" s="119"/>
      <c r="L286" s="118"/>
      <c r="M286" s="118"/>
      <c r="N286" s="123"/>
      <c r="O286" s="123"/>
      <c r="P286" s="119"/>
      <c r="Q286" s="119"/>
      <c r="R286" s="119"/>
      <c r="S286" s="118"/>
      <c r="T286" s="119"/>
      <c r="U286" s="118"/>
      <c r="V286" s="124"/>
      <c r="W286" s="123"/>
      <c r="X286" s="125"/>
      <c r="Y286" s="125"/>
      <c r="Z286" s="123"/>
      <c r="AA286" s="140"/>
      <c r="AB286" s="126"/>
      <c r="AC286" s="141"/>
      <c r="AD286" s="126"/>
      <c r="AE286" s="127"/>
      <c r="AF286" s="119"/>
      <c r="AG286" s="129"/>
      <c r="AH286" s="129"/>
      <c r="AI286" s="63"/>
      <c r="AJ286" s="63"/>
      <c r="AK286" s="63"/>
      <c r="AL286" s="63"/>
      <c r="AM286" s="63"/>
      <c r="AN286" s="63"/>
      <c r="AO286" s="63"/>
      <c r="AP286" s="63"/>
      <c r="AQ286" s="63"/>
      <c r="AR286" s="63"/>
      <c r="AS286" s="63"/>
    </row>
    <row r="287" spans="1:45">
      <c r="A287" s="117"/>
      <c r="B287" s="118"/>
      <c r="C287" s="119"/>
      <c r="D287" s="119"/>
      <c r="E287" s="119"/>
      <c r="F287" s="119"/>
      <c r="G287" s="119"/>
      <c r="H287" s="121"/>
      <c r="I287" s="121"/>
      <c r="J287" s="121"/>
      <c r="K287" s="119"/>
      <c r="L287" s="118"/>
      <c r="M287" s="118"/>
      <c r="N287" s="123"/>
      <c r="O287" s="123"/>
      <c r="P287" s="119"/>
      <c r="Q287" s="119"/>
      <c r="R287" s="119"/>
      <c r="S287" s="118"/>
      <c r="T287" s="119"/>
      <c r="U287" s="118"/>
      <c r="V287" s="124"/>
      <c r="W287" s="123"/>
      <c r="X287" s="125"/>
      <c r="Y287" s="125"/>
      <c r="Z287" s="123"/>
      <c r="AA287" s="140"/>
      <c r="AB287" s="126"/>
      <c r="AC287" s="141"/>
      <c r="AD287" s="126"/>
      <c r="AE287" s="127"/>
      <c r="AF287" s="119"/>
      <c r="AG287" s="129"/>
      <c r="AH287" s="129"/>
      <c r="AI287" s="63"/>
      <c r="AJ287" s="63"/>
      <c r="AK287" s="63"/>
      <c r="AL287" s="63"/>
      <c r="AM287" s="63"/>
      <c r="AN287" s="63"/>
      <c r="AO287" s="63"/>
      <c r="AP287" s="63"/>
      <c r="AQ287" s="63"/>
      <c r="AR287" s="63"/>
      <c r="AS287" s="63"/>
    </row>
    <row r="288" spans="1:45">
      <c r="A288" s="117"/>
      <c r="B288" s="118"/>
      <c r="C288" s="119"/>
      <c r="D288" s="119"/>
      <c r="E288" s="119"/>
      <c r="F288" s="119"/>
      <c r="G288" s="119"/>
      <c r="H288" s="121"/>
      <c r="I288" s="121"/>
      <c r="J288" s="121"/>
      <c r="K288" s="119"/>
      <c r="L288" s="118"/>
      <c r="M288" s="118"/>
      <c r="N288" s="123"/>
      <c r="O288" s="123"/>
      <c r="P288" s="119"/>
      <c r="Q288" s="119"/>
      <c r="R288" s="119"/>
      <c r="S288" s="118"/>
      <c r="T288" s="119"/>
      <c r="U288" s="118"/>
      <c r="V288" s="124"/>
      <c r="W288" s="123"/>
      <c r="X288" s="125"/>
      <c r="Y288" s="125"/>
      <c r="Z288" s="123"/>
      <c r="AA288" s="140"/>
      <c r="AB288" s="126"/>
      <c r="AC288" s="141"/>
      <c r="AD288" s="126"/>
      <c r="AE288" s="127"/>
      <c r="AF288" s="119"/>
      <c r="AG288" s="129"/>
      <c r="AH288" s="129"/>
      <c r="AI288" s="63"/>
      <c r="AJ288" s="63"/>
      <c r="AK288" s="63"/>
      <c r="AL288" s="63"/>
      <c r="AM288" s="63"/>
      <c r="AN288" s="63"/>
      <c r="AO288" s="63"/>
      <c r="AP288" s="63"/>
      <c r="AQ288" s="63"/>
      <c r="AR288" s="63"/>
      <c r="AS288" s="63"/>
    </row>
    <row r="289" spans="1:45">
      <c r="A289" s="117"/>
      <c r="B289" s="118"/>
      <c r="C289" s="119"/>
      <c r="D289" s="119"/>
      <c r="E289" s="119"/>
      <c r="F289" s="119"/>
      <c r="G289" s="119"/>
      <c r="H289" s="121"/>
      <c r="I289" s="121"/>
      <c r="J289" s="121"/>
      <c r="K289" s="119"/>
      <c r="L289" s="118"/>
      <c r="M289" s="118"/>
      <c r="N289" s="123"/>
      <c r="O289" s="123"/>
      <c r="P289" s="119"/>
      <c r="Q289" s="119"/>
      <c r="R289" s="119"/>
      <c r="S289" s="118"/>
      <c r="T289" s="119"/>
      <c r="U289" s="118"/>
      <c r="V289" s="124"/>
      <c r="W289" s="123"/>
      <c r="X289" s="125"/>
      <c r="Y289" s="125"/>
      <c r="Z289" s="123"/>
      <c r="AA289" s="140"/>
      <c r="AB289" s="126"/>
      <c r="AC289" s="141"/>
      <c r="AD289" s="126"/>
      <c r="AE289" s="127"/>
      <c r="AF289" s="119"/>
      <c r="AG289" s="129"/>
      <c r="AH289" s="129"/>
      <c r="AI289" s="63"/>
      <c r="AJ289" s="63"/>
      <c r="AK289" s="63"/>
      <c r="AL289" s="63"/>
      <c r="AM289" s="63"/>
      <c r="AN289" s="63"/>
      <c r="AO289" s="63"/>
      <c r="AP289" s="63"/>
      <c r="AQ289" s="63"/>
      <c r="AR289" s="63"/>
      <c r="AS289" s="63"/>
    </row>
    <row r="290" spans="1:45">
      <c r="A290" s="117"/>
      <c r="B290" s="118"/>
      <c r="C290" s="119"/>
      <c r="D290" s="119"/>
      <c r="E290" s="119"/>
      <c r="F290" s="119"/>
      <c r="G290" s="119"/>
      <c r="H290" s="121"/>
      <c r="I290" s="121"/>
      <c r="J290" s="121"/>
      <c r="K290" s="119"/>
      <c r="L290" s="118"/>
      <c r="M290" s="118"/>
      <c r="N290" s="123"/>
      <c r="O290" s="123"/>
      <c r="P290" s="119"/>
      <c r="Q290" s="119"/>
      <c r="R290" s="119"/>
      <c r="S290" s="118"/>
      <c r="T290" s="119"/>
      <c r="U290" s="118"/>
      <c r="V290" s="124"/>
      <c r="W290" s="123"/>
      <c r="X290" s="125"/>
      <c r="Y290" s="125"/>
      <c r="Z290" s="123"/>
      <c r="AA290" s="140"/>
      <c r="AB290" s="126"/>
      <c r="AC290" s="141"/>
      <c r="AD290" s="126"/>
      <c r="AE290" s="127"/>
      <c r="AF290" s="119"/>
      <c r="AG290" s="129"/>
      <c r="AH290" s="129"/>
      <c r="AI290" s="63"/>
      <c r="AJ290" s="63"/>
      <c r="AK290" s="63"/>
      <c r="AL290" s="63"/>
      <c r="AM290" s="63"/>
      <c r="AN290" s="63"/>
      <c r="AO290" s="63"/>
      <c r="AP290" s="63"/>
      <c r="AQ290" s="63"/>
      <c r="AR290" s="63"/>
      <c r="AS290" s="63"/>
    </row>
    <row r="291" spans="1:45">
      <c r="A291" s="117"/>
      <c r="B291" s="118"/>
      <c r="C291" s="119"/>
      <c r="D291" s="119"/>
      <c r="E291" s="119"/>
      <c r="F291" s="119"/>
      <c r="G291" s="119"/>
      <c r="H291" s="121"/>
      <c r="I291" s="121"/>
      <c r="J291" s="121"/>
      <c r="K291" s="119"/>
      <c r="L291" s="118"/>
      <c r="M291" s="118"/>
      <c r="N291" s="123"/>
      <c r="O291" s="123"/>
      <c r="P291" s="119"/>
      <c r="Q291" s="119"/>
      <c r="R291" s="119"/>
      <c r="S291" s="118"/>
      <c r="T291" s="119"/>
      <c r="U291" s="118"/>
      <c r="V291" s="124"/>
      <c r="W291" s="123"/>
      <c r="X291" s="125"/>
      <c r="Y291" s="125"/>
      <c r="Z291" s="123"/>
      <c r="AA291" s="140"/>
      <c r="AB291" s="126"/>
      <c r="AC291" s="141"/>
      <c r="AD291" s="126"/>
      <c r="AE291" s="127"/>
      <c r="AF291" s="119"/>
      <c r="AG291" s="129"/>
      <c r="AH291" s="129"/>
      <c r="AI291" s="63"/>
      <c r="AJ291" s="63"/>
      <c r="AK291" s="63"/>
      <c r="AL291" s="63"/>
      <c r="AM291" s="63"/>
      <c r="AN291" s="63"/>
      <c r="AO291" s="63"/>
      <c r="AP291" s="63"/>
      <c r="AQ291" s="63"/>
      <c r="AR291" s="63"/>
      <c r="AS291" s="63"/>
    </row>
    <row r="292" spans="1:45">
      <c r="A292" s="117"/>
      <c r="B292" s="118"/>
      <c r="C292" s="119"/>
      <c r="D292" s="119"/>
      <c r="E292" s="119"/>
      <c r="F292" s="119"/>
      <c r="G292" s="119"/>
      <c r="H292" s="121"/>
      <c r="I292" s="121"/>
      <c r="J292" s="121"/>
      <c r="K292" s="119"/>
      <c r="L292" s="118"/>
      <c r="M292" s="118"/>
      <c r="N292" s="123"/>
      <c r="O292" s="123"/>
      <c r="P292" s="119"/>
      <c r="Q292" s="119"/>
      <c r="R292" s="119"/>
      <c r="S292" s="118"/>
      <c r="T292" s="119"/>
      <c r="U292" s="118"/>
      <c r="V292" s="124"/>
      <c r="W292" s="123"/>
      <c r="X292" s="125"/>
      <c r="Y292" s="125"/>
      <c r="Z292" s="123"/>
      <c r="AA292" s="140"/>
      <c r="AB292" s="126"/>
      <c r="AC292" s="141"/>
      <c r="AD292" s="126"/>
      <c r="AE292" s="127"/>
      <c r="AF292" s="119"/>
      <c r="AG292" s="129"/>
      <c r="AH292" s="129"/>
      <c r="AI292" s="63"/>
      <c r="AJ292" s="63"/>
      <c r="AK292" s="63"/>
      <c r="AL292" s="63"/>
      <c r="AM292" s="63"/>
      <c r="AN292" s="63"/>
      <c r="AO292" s="63"/>
      <c r="AP292" s="63"/>
      <c r="AQ292" s="63"/>
      <c r="AR292" s="63"/>
      <c r="AS292" s="63"/>
    </row>
    <row r="293" spans="1:45">
      <c r="A293" s="117"/>
      <c r="B293" s="118"/>
      <c r="C293" s="119"/>
      <c r="D293" s="119"/>
      <c r="E293" s="119"/>
      <c r="F293" s="119"/>
      <c r="G293" s="119"/>
      <c r="H293" s="121"/>
      <c r="I293" s="121"/>
      <c r="J293" s="121"/>
      <c r="K293" s="119"/>
      <c r="L293" s="118"/>
      <c r="M293" s="118"/>
      <c r="N293" s="123"/>
      <c r="O293" s="123"/>
      <c r="P293" s="119"/>
      <c r="Q293" s="119"/>
      <c r="R293" s="119"/>
      <c r="S293" s="118"/>
      <c r="T293" s="119"/>
      <c r="U293" s="118"/>
      <c r="V293" s="124"/>
      <c r="W293" s="123"/>
      <c r="X293" s="125"/>
      <c r="Y293" s="125"/>
      <c r="Z293" s="123"/>
      <c r="AA293" s="140"/>
      <c r="AB293" s="126"/>
      <c r="AC293" s="141"/>
      <c r="AD293" s="126"/>
      <c r="AE293" s="127"/>
      <c r="AF293" s="119"/>
      <c r="AG293" s="129"/>
      <c r="AH293" s="129"/>
      <c r="AI293" s="63"/>
      <c r="AJ293" s="63"/>
      <c r="AK293" s="63"/>
      <c r="AL293" s="63"/>
      <c r="AM293" s="63"/>
      <c r="AN293" s="63"/>
      <c r="AO293" s="63"/>
      <c r="AP293" s="63"/>
      <c r="AQ293" s="63"/>
      <c r="AR293" s="63"/>
      <c r="AS293" s="63"/>
    </row>
    <row r="294" spans="1:45">
      <c r="A294" s="117"/>
      <c r="B294" s="118"/>
      <c r="C294" s="119"/>
      <c r="D294" s="119"/>
      <c r="E294" s="119"/>
      <c r="F294" s="119"/>
      <c r="G294" s="119"/>
      <c r="H294" s="121"/>
      <c r="I294" s="121"/>
      <c r="J294" s="121"/>
      <c r="K294" s="119"/>
      <c r="L294" s="118"/>
      <c r="M294" s="118"/>
      <c r="N294" s="123"/>
      <c r="O294" s="123"/>
      <c r="P294" s="119"/>
      <c r="Q294" s="119"/>
      <c r="R294" s="119"/>
      <c r="S294" s="118"/>
      <c r="T294" s="119"/>
      <c r="U294" s="118"/>
      <c r="V294" s="124"/>
      <c r="W294" s="123"/>
      <c r="X294" s="125"/>
      <c r="Y294" s="125"/>
      <c r="Z294" s="123"/>
      <c r="AA294" s="140"/>
      <c r="AB294" s="126"/>
      <c r="AC294" s="141"/>
      <c r="AD294" s="126"/>
      <c r="AE294" s="127"/>
      <c r="AF294" s="119"/>
      <c r="AG294" s="129"/>
      <c r="AH294" s="129"/>
      <c r="AI294" s="63"/>
      <c r="AJ294" s="63"/>
      <c r="AK294" s="63"/>
      <c r="AL294" s="63"/>
      <c r="AM294" s="63"/>
      <c r="AN294" s="63"/>
      <c r="AO294" s="63"/>
      <c r="AP294" s="63"/>
      <c r="AQ294" s="63"/>
      <c r="AR294" s="63"/>
      <c r="AS294" s="63"/>
    </row>
    <row r="295" spans="1:45">
      <c r="A295" s="117"/>
      <c r="B295" s="118"/>
      <c r="C295" s="119"/>
      <c r="D295" s="119"/>
      <c r="E295" s="119"/>
      <c r="F295" s="119"/>
      <c r="G295" s="119"/>
      <c r="H295" s="121"/>
      <c r="I295" s="121"/>
      <c r="J295" s="121"/>
      <c r="K295" s="119"/>
      <c r="L295" s="118"/>
      <c r="M295" s="118"/>
      <c r="N295" s="123"/>
      <c r="O295" s="123"/>
      <c r="P295" s="119"/>
      <c r="Q295" s="119"/>
      <c r="R295" s="119"/>
      <c r="S295" s="118"/>
      <c r="T295" s="119"/>
      <c r="U295" s="118"/>
      <c r="V295" s="124"/>
      <c r="W295" s="123"/>
      <c r="X295" s="125"/>
      <c r="Y295" s="125"/>
      <c r="Z295" s="123"/>
      <c r="AA295" s="140"/>
      <c r="AB295" s="126"/>
      <c r="AC295" s="141"/>
      <c r="AD295" s="126"/>
      <c r="AE295" s="127"/>
      <c r="AF295" s="119"/>
      <c r="AG295" s="129"/>
      <c r="AH295" s="129"/>
      <c r="AI295" s="63"/>
      <c r="AJ295" s="63"/>
      <c r="AK295" s="63"/>
      <c r="AL295" s="63"/>
      <c r="AM295" s="63"/>
      <c r="AN295" s="63"/>
      <c r="AO295" s="63"/>
      <c r="AP295" s="63"/>
      <c r="AQ295" s="63"/>
      <c r="AR295" s="63"/>
      <c r="AS295" s="63"/>
    </row>
    <row r="296" spans="1:45">
      <c r="A296" s="117"/>
      <c r="B296" s="118"/>
      <c r="C296" s="119"/>
      <c r="D296" s="119"/>
      <c r="E296" s="119"/>
      <c r="F296" s="119"/>
      <c r="G296" s="119"/>
      <c r="H296" s="121"/>
      <c r="I296" s="121"/>
      <c r="J296" s="121"/>
      <c r="K296" s="119"/>
      <c r="L296" s="118"/>
      <c r="M296" s="118"/>
      <c r="N296" s="123"/>
      <c r="O296" s="123"/>
      <c r="P296" s="119"/>
      <c r="Q296" s="119"/>
      <c r="R296" s="119"/>
      <c r="S296" s="118"/>
      <c r="T296" s="119"/>
      <c r="U296" s="118"/>
      <c r="V296" s="124"/>
      <c r="W296" s="123"/>
      <c r="X296" s="125"/>
      <c r="Y296" s="125"/>
      <c r="Z296" s="123"/>
      <c r="AA296" s="140"/>
      <c r="AB296" s="126"/>
      <c r="AC296" s="141"/>
      <c r="AD296" s="126"/>
      <c r="AE296" s="127"/>
      <c r="AF296" s="119"/>
      <c r="AG296" s="129"/>
      <c r="AH296" s="129"/>
      <c r="AI296" s="63"/>
      <c r="AJ296" s="63"/>
      <c r="AK296" s="63"/>
      <c r="AL296" s="63"/>
      <c r="AM296" s="63"/>
      <c r="AN296" s="63"/>
      <c r="AO296" s="63"/>
      <c r="AP296" s="63"/>
      <c r="AQ296" s="63"/>
      <c r="AR296" s="63"/>
      <c r="AS296" s="63"/>
    </row>
    <row r="297" spans="1:45">
      <c r="A297" s="117"/>
      <c r="B297" s="118"/>
      <c r="C297" s="119"/>
      <c r="D297" s="119"/>
      <c r="E297" s="119"/>
      <c r="F297" s="119"/>
      <c r="G297" s="119"/>
      <c r="H297" s="121"/>
      <c r="I297" s="121"/>
      <c r="J297" s="121"/>
      <c r="K297" s="119"/>
      <c r="L297" s="118"/>
      <c r="M297" s="118"/>
      <c r="N297" s="123"/>
      <c r="O297" s="123"/>
      <c r="P297" s="119"/>
      <c r="Q297" s="119"/>
      <c r="R297" s="119"/>
      <c r="S297" s="118"/>
      <c r="T297" s="119"/>
      <c r="U297" s="118"/>
      <c r="V297" s="124"/>
      <c r="W297" s="123"/>
      <c r="X297" s="125"/>
      <c r="Y297" s="125"/>
      <c r="Z297" s="123"/>
      <c r="AA297" s="140"/>
      <c r="AB297" s="126"/>
      <c r="AC297" s="141"/>
      <c r="AD297" s="126"/>
      <c r="AE297" s="127"/>
      <c r="AF297" s="119"/>
      <c r="AG297" s="129"/>
      <c r="AH297" s="129"/>
      <c r="AI297" s="63"/>
      <c r="AJ297" s="63"/>
      <c r="AK297" s="63"/>
      <c r="AL297" s="63"/>
      <c r="AM297" s="63"/>
      <c r="AN297" s="63"/>
      <c r="AO297" s="63"/>
      <c r="AP297" s="63"/>
      <c r="AQ297" s="63"/>
      <c r="AR297" s="63"/>
      <c r="AS297" s="63"/>
    </row>
    <row r="298" spans="1:45">
      <c r="A298" s="117"/>
      <c r="B298" s="118"/>
      <c r="C298" s="119"/>
      <c r="D298" s="119"/>
      <c r="E298" s="119"/>
      <c r="F298" s="119"/>
      <c r="G298" s="119"/>
      <c r="H298" s="121"/>
      <c r="I298" s="121"/>
      <c r="J298" s="121"/>
      <c r="K298" s="119"/>
      <c r="L298" s="118"/>
      <c r="M298" s="118"/>
      <c r="N298" s="123"/>
      <c r="O298" s="123"/>
      <c r="P298" s="119"/>
      <c r="Q298" s="119"/>
      <c r="R298" s="119"/>
      <c r="S298" s="118"/>
      <c r="T298" s="119"/>
      <c r="U298" s="118"/>
      <c r="V298" s="124"/>
      <c r="W298" s="123"/>
      <c r="X298" s="125"/>
      <c r="Y298" s="125"/>
      <c r="Z298" s="123"/>
      <c r="AA298" s="140"/>
      <c r="AB298" s="126"/>
      <c r="AC298" s="141"/>
      <c r="AD298" s="126"/>
      <c r="AE298" s="127"/>
      <c r="AF298" s="119"/>
      <c r="AG298" s="129"/>
      <c r="AH298" s="129"/>
      <c r="AI298" s="63"/>
      <c r="AJ298" s="63"/>
      <c r="AK298" s="63"/>
      <c r="AL298" s="63"/>
      <c r="AM298" s="63"/>
      <c r="AN298" s="63"/>
      <c r="AO298" s="63"/>
      <c r="AP298" s="63"/>
      <c r="AQ298" s="63"/>
      <c r="AR298" s="63"/>
      <c r="AS298" s="63"/>
    </row>
    <row r="299" spans="1:45">
      <c r="A299" s="117"/>
      <c r="B299" s="118"/>
      <c r="C299" s="119"/>
      <c r="D299" s="119"/>
      <c r="E299" s="119"/>
      <c r="F299" s="119"/>
      <c r="G299" s="119"/>
      <c r="H299" s="121"/>
      <c r="I299" s="121"/>
      <c r="J299" s="121"/>
      <c r="K299" s="119"/>
      <c r="L299" s="118"/>
      <c r="M299" s="118"/>
      <c r="N299" s="123"/>
      <c r="O299" s="123"/>
      <c r="P299" s="119"/>
      <c r="Q299" s="119"/>
      <c r="R299" s="119"/>
      <c r="S299" s="118"/>
      <c r="T299" s="119"/>
      <c r="U299" s="118"/>
      <c r="V299" s="124"/>
      <c r="W299" s="123"/>
      <c r="X299" s="125"/>
      <c r="Y299" s="125"/>
      <c r="Z299" s="123"/>
      <c r="AA299" s="140"/>
      <c r="AB299" s="126"/>
      <c r="AC299" s="141"/>
      <c r="AD299" s="126"/>
      <c r="AE299" s="127"/>
      <c r="AF299" s="119"/>
      <c r="AG299" s="129"/>
      <c r="AH299" s="129"/>
      <c r="AI299" s="63"/>
      <c r="AJ299" s="63"/>
      <c r="AK299" s="63"/>
      <c r="AL299" s="63"/>
      <c r="AM299" s="63"/>
      <c r="AN299" s="63"/>
      <c r="AO299" s="63"/>
      <c r="AP299" s="63"/>
      <c r="AQ299" s="63"/>
      <c r="AR299" s="63"/>
      <c r="AS299" s="63"/>
    </row>
    <row r="300" spans="1:45">
      <c r="A300" s="144"/>
      <c r="B300" s="144"/>
      <c r="C300" s="144"/>
      <c r="D300" s="144"/>
      <c r="E300" s="144"/>
      <c r="F300" s="144"/>
      <c r="G300" s="144"/>
      <c r="H300" s="144"/>
      <c r="I300" s="144"/>
      <c r="J300" s="144"/>
      <c r="K300" s="144"/>
      <c r="L300" s="144"/>
      <c r="M300" s="144"/>
      <c r="N300" s="145"/>
      <c r="O300" s="144"/>
      <c r="P300" s="144"/>
      <c r="Q300" s="144"/>
      <c r="R300" s="144"/>
      <c r="S300" s="144"/>
      <c r="T300" s="144"/>
      <c r="U300" s="144"/>
      <c r="V300" s="37"/>
      <c r="W300" s="145"/>
      <c r="X300" s="146"/>
      <c r="Y300" s="145"/>
      <c r="Z300" s="144"/>
      <c r="AA300" s="144"/>
      <c r="AB300" s="144"/>
      <c r="AC300" s="144"/>
      <c r="AD300" s="144"/>
      <c r="AE300" s="144"/>
      <c r="AF300" s="144"/>
      <c r="AG300" s="147"/>
      <c r="AH300" s="144"/>
      <c r="AI300" s="144"/>
      <c r="AJ300" s="144"/>
      <c r="AK300" s="144"/>
      <c r="AL300" s="144"/>
      <c r="AM300" s="144"/>
      <c r="AN300" s="144"/>
      <c r="AO300" s="144"/>
      <c r="AP300" s="144"/>
      <c r="AQ300" s="144"/>
      <c r="AR300" s="144"/>
      <c r="AS300" s="144"/>
    </row>
    <row r="301" spans="1:45">
      <c r="A301" s="144"/>
      <c r="B301" s="144"/>
      <c r="C301" s="144"/>
      <c r="D301" s="144"/>
      <c r="E301" s="144"/>
      <c r="F301" s="144"/>
      <c r="G301" s="144"/>
      <c r="H301" s="144"/>
      <c r="I301" s="144"/>
      <c r="J301" s="144"/>
      <c r="K301" s="144"/>
      <c r="L301" s="144"/>
      <c r="M301" s="144"/>
      <c r="N301" s="145"/>
      <c r="O301" s="144"/>
      <c r="P301" s="144"/>
      <c r="Q301" s="144"/>
      <c r="R301" s="144"/>
      <c r="S301" s="144"/>
      <c r="T301" s="144"/>
      <c r="U301" s="144"/>
      <c r="V301" s="37"/>
      <c r="W301" s="145"/>
      <c r="X301" s="146"/>
      <c r="Y301" s="145"/>
      <c r="Z301" s="144"/>
      <c r="AA301" s="144"/>
      <c r="AB301" s="144"/>
      <c r="AC301" s="144"/>
      <c r="AD301" s="144"/>
      <c r="AE301" s="144"/>
      <c r="AF301" s="144"/>
      <c r="AG301" s="147"/>
      <c r="AH301" s="144"/>
      <c r="AI301" s="144"/>
      <c r="AJ301" s="144"/>
      <c r="AK301" s="144"/>
      <c r="AL301" s="144"/>
      <c r="AM301" s="144"/>
      <c r="AN301" s="144"/>
      <c r="AO301" s="144"/>
      <c r="AP301" s="144"/>
      <c r="AQ301" s="144"/>
      <c r="AR301" s="144"/>
      <c r="AS301" s="144"/>
    </row>
    <row r="302" spans="1:45">
      <c r="A302" s="144"/>
      <c r="B302" s="144"/>
      <c r="C302" s="144"/>
      <c r="D302" s="144"/>
      <c r="E302" s="144"/>
      <c r="F302" s="144"/>
      <c r="G302" s="144"/>
      <c r="H302" s="144"/>
      <c r="I302" s="144"/>
      <c r="J302" s="144"/>
      <c r="K302" s="144"/>
      <c r="L302" s="144"/>
      <c r="M302" s="144"/>
      <c r="N302" s="145"/>
      <c r="O302" s="144"/>
      <c r="P302" s="144"/>
      <c r="Q302" s="144"/>
      <c r="R302" s="144"/>
      <c r="S302" s="144"/>
      <c r="T302" s="144"/>
      <c r="U302" s="144"/>
      <c r="V302" s="37"/>
      <c r="W302" s="145"/>
      <c r="X302" s="146"/>
      <c r="Y302" s="145"/>
      <c r="Z302" s="144"/>
      <c r="AA302" s="144"/>
      <c r="AB302" s="144"/>
      <c r="AC302" s="144"/>
      <c r="AD302" s="144"/>
      <c r="AE302" s="144"/>
      <c r="AF302" s="144"/>
      <c r="AG302" s="147"/>
      <c r="AH302" s="144"/>
      <c r="AI302" s="144"/>
      <c r="AJ302" s="144"/>
      <c r="AK302" s="144"/>
      <c r="AL302" s="144"/>
      <c r="AM302" s="144"/>
      <c r="AN302" s="144"/>
      <c r="AO302" s="144"/>
      <c r="AP302" s="144"/>
      <c r="AQ302" s="144"/>
      <c r="AR302" s="144"/>
      <c r="AS302" s="144"/>
    </row>
    <row r="303" spans="1:45">
      <c r="A303" s="144"/>
      <c r="B303" s="144"/>
      <c r="C303" s="144"/>
      <c r="D303" s="144"/>
      <c r="E303" s="144"/>
      <c r="F303" s="144"/>
      <c r="G303" s="144"/>
      <c r="H303" s="144"/>
      <c r="I303" s="144"/>
      <c r="J303" s="144"/>
      <c r="K303" s="144"/>
      <c r="L303" s="144"/>
      <c r="M303" s="144"/>
      <c r="N303" s="145"/>
      <c r="O303" s="144"/>
      <c r="P303" s="144"/>
      <c r="Q303" s="144"/>
      <c r="R303" s="144"/>
      <c r="S303" s="144"/>
      <c r="T303" s="144"/>
      <c r="U303" s="144"/>
      <c r="V303" s="37"/>
      <c r="W303" s="145"/>
      <c r="X303" s="146"/>
      <c r="Y303" s="145"/>
      <c r="Z303" s="144"/>
      <c r="AA303" s="144"/>
      <c r="AB303" s="144"/>
      <c r="AC303" s="144"/>
      <c r="AD303" s="144"/>
      <c r="AE303" s="144"/>
      <c r="AF303" s="144"/>
      <c r="AG303" s="147"/>
      <c r="AH303" s="144"/>
      <c r="AI303" s="144"/>
      <c r="AJ303" s="144"/>
      <c r="AK303" s="144"/>
      <c r="AL303" s="144"/>
      <c r="AM303" s="144"/>
      <c r="AN303" s="144"/>
      <c r="AO303" s="144"/>
      <c r="AP303" s="144"/>
      <c r="AQ303" s="144"/>
      <c r="AR303" s="144"/>
      <c r="AS303" s="144"/>
    </row>
    <row r="304" spans="1:45">
      <c r="A304" s="144"/>
      <c r="B304" s="144"/>
      <c r="C304" s="144"/>
      <c r="D304" s="144"/>
      <c r="E304" s="144"/>
      <c r="F304" s="144"/>
      <c r="G304" s="144"/>
      <c r="H304" s="144"/>
      <c r="I304" s="144"/>
      <c r="J304" s="144"/>
      <c r="K304" s="144"/>
      <c r="L304" s="144"/>
      <c r="M304" s="144"/>
      <c r="N304" s="145"/>
      <c r="O304" s="144"/>
      <c r="P304" s="144"/>
      <c r="Q304" s="144"/>
      <c r="R304" s="144"/>
      <c r="S304" s="144"/>
      <c r="T304" s="144"/>
      <c r="U304" s="144"/>
      <c r="V304" s="37"/>
      <c r="W304" s="145"/>
      <c r="X304" s="146"/>
      <c r="Y304" s="145"/>
      <c r="Z304" s="144"/>
      <c r="AA304" s="144"/>
      <c r="AB304" s="144"/>
      <c r="AC304" s="144"/>
      <c r="AD304" s="144"/>
      <c r="AE304" s="144"/>
      <c r="AF304" s="144"/>
      <c r="AG304" s="147"/>
      <c r="AH304" s="144"/>
      <c r="AI304" s="144"/>
      <c r="AJ304" s="144"/>
      <c r="AK304" s="144"/>
      <c r="AL304" s="144"/>
      <c r="AM304" s="144"/>
      <c r="AN304" s="144"/>
      <c r="AO304" s="144"/>
      <c r="AP304" s="144"/>
      <c r="AQ304" s="144"/>
      <c r="AR304" s="144"/>
      <c r="AS304" s="144"/>
    </row>
    <row r="305" spans="1:45">
      <c r="A305" s="144"/>
      <c r="B305" s="144"/>
      <c r="C305" s="144"/>
      <c r="D305" s="144"/>
      <c r="E305" s="144"/>
      <c r="F305" s="144"/>
      <c r="G305" s="144"/>
      <c r="H305" s="144"/>
      <c r="I305" s="144"/>
      <c r="J305" s="144"/>
      <c r="K305" s="144"/>
      <c r="L305" s="144"/>
      <c r="M305" s="144"/>
      <c r="N305" s="145"/>
      <c r="O305" s="144"/>
      <c r="P305" s="144"/>
      <c r="Q305" s="144"/>
      <c r="R305" s="144"/>
      <c r="S305" s="144"/>
      <c r="T305" s="144"/>
      <c r="U305" s="144"/>
      <c r="V305" s="37"/>
      <c r="W305" s="145"/>
      <c r="X305" s="146"/>
      <c r="Y305" s="145"/>
      <c r="Z305" s="144"/>
      <c r="AA305" s="144"/>
      <c r="AB305" s="144"/>
      <c r="AC305" s="144"/>
      <c r="AD305" s="144"/>
      <c r="AE305" s="144"/>
      <c r="AF305" s="144"/>
      <c r="AG305" s="147"/>
      <c r="AH305" s="144"/>
      <c r="AI305" s="144"/>
      <c r="AJ305" s="144"/>
      <c r="AK305" s="144"/>
      <c r="AL305" s="144"/>
      <c r="AM305" s="144"/>
      <c r="AN305" s="144"/>
      <c r="AO305" s="144"/>
      <c r="AP305" s="144"/>
      <c r="AQ305" s="144"/>
      <c r="AR305" s="144"/>
      <c r="AS305" s="144"/>
    </row>
    <row r="306" spans="1:45">
      <c r="A306" s="144"/>
      <c r="B306" s="144"/>
      <c r="C306" s="144"/>
      <c r="D306" s="144"/>
      <c r="E306" s="144"/>
      <c r="F306" s="144"/>
      <c r="G306" s="144"/>
      <c r="H306" s="144"/>
      <c r="I306" s="144"/>
      <c r="J306" s="144"/>
      <c r="K306" s="144"/>
      <c r="L306" s="144"/>
      <c r="M306" s="144"/>
      <c r="N306" s="145"/>
      <c r="O306" s="144"/>
      <c r="P306" s="144"/>
      <c r="Q306" s="144"/>
      <c r="R306" s="144"/>
      <c r="S306" s="144"/>
      <c r="T306" s="144"/>
      <c r="U306" s="144"/>
      <c r="V306" s="37"/>
      <c r="W306" s="145"/>
      <c r="X306" s="146"/>
      <c r="Y306" s="145"/>
      <c r="Z306" s="144"/>
      <c r="AA306" s="144"/>
      <c r="AB306" s="144"/>
      <c r="AC306" s="144"/>
      <c r="AD306" s="144"/>
      <c r="AE306" s="144"/>
      <c r="AF306" s="144"/>
      <c r="AG306" s="147"/>
      <c r="AH306" s="144"/>
      <c r="AI306" s="144"/>
      <c r="AJ306" s="144"/>
      <c r="AK306" s="144"/>
      <c r="AL306" s="144"/>
      <c r="AM306" s="144"/>
      <c r="AN306" s="144"/>
      <c r="AO306" s="144"/>
      <c r="AP306" s="144"/>
      <c r="AQ306" s="144"/>
      <c r="AR306" s="144"/>
      <c r="AS306" s="144"/>
    </row>
    <row r="307" spans="1:45">
      <c r="A307" s="144"/>
      <c r="B307" s="144"/>
      <c r="C307" s="144"/>
      <c r="D307" s="144"/>
      <c r="E307" s="144"/>
      <c r="F307" s="144"/>
      <c r="G307" s="144"/>
      <c r="H307" s="144"/>
      <c r="I307" s="144"/>
      <c r="J307" s="144"/>
      <c r="K307" s="144"/>
      <c r="L307" s="144"/>
      <c r="M307" s="144"/>
      <c r="N307" s="145"/>
      <c r="O307" s="144"/>
      <c r="P307" s="144"/>
      <c r="Q307" s="144"/>
      <c r="R307" s="144"/>
      <c r="S307" s="144"/>
      <c r="T307" s="144"/>
      <c r="U307" s="144"/>
      <c r="V307" s="37"/>
      <c r="W307" s="145"/>
      <c r="X307" s="146"/>
      <c r="Y307" s="145"/>
      <c r="Z307" s="144"/>
      <c r="AA307" s="144"/>
      <c r="AB307" s="144"/>
      <c r="AC307" s="144"/>
      <c r="AD307" s="144"/>
      <c r="AE307" s="144"/>
      <c r="AF307" s="144"/>
      <c r="AG307" s="147"/>
      <c r="AH307" s="144"/>
      <c r="AI307" s="144"/>
      <c r="AJ307" s="144"/>
      <c r="AK307" s="144"/>
      <c r="AL307" s="144"/>
      <c r="AM307" s="144"/>
      <c r="AN307" s="144"/>
      <c r="AO307" s="144"/>
      <c r="AP307" s="144"/>
      <c r="AQ307" s="144"/>
      <c r="AR307" s="144"/>
      <c r="AS307" s="144"/>
    </row>
    <row r="308" spans="1:45">
      <c r="A308" s="144"/>
      <c r="B308" s="144"/>
      <c r="C308" s="144"/>
      <c r="D308" s="144"/>
      <c r="E308" s="144"/>
      <c r="F308" s="144"/>
      <c r="G308" s="144"/>
      <c r="H308" s="144"/>
      <c r="I308" s="144"/>
      <c r="J308" s="144"/>
      <c r="K308" s="144"/>
      <c r="L308" s="144"/>
      <c r="M308" s="144"/>
      <c r="N308" s="145"/>
      <c r="O308" s="144"/>
      <c r="P308" s="144"/>
      <c r="Q308" s="144"/>
      <c r="R308" s="144"/>
      <c r="S308" s="144"/>
      <c r="T308" s="144"/>
      <c r="U308" s="144"/>
      <c r="V308" s="37"/>
      <c r="W308" s="145"/>
      <c r="X308" s="146"/>
      <c r="Y308" s="145"/>
      <c r="Z308" s="144"/>
      <c r="AA308" s="144"/>
      <c r="AB308" s="144"/>
      <c r="AC308" s="144"/>
      <c r="AD308" s="144"/>
      <c r="AE308" s="144"/>
      <c r="AF308" s="144"/>
      <c r="AG308" s="147"/>
      <c r="AH308" s="144"/>
      <c r="AI308" s="144"/>
      <c r="AJ308" s="144"/>
      <c r="AK308" s="144"/>
      <c r="AL308" s="144"/>
      <c r="AM308" s="144"/>
      <c r="AN308" s="144"/>
      <c r="AO308" s="144"/>
      <c r="AP308" s="144"/>
      <c r="AQ308" s="144"/>
      <c r="AR308" s="144"/>
      <c r="AS308" s="144"/>
    </row>
    <row r="309" spans="1:45">
      <c r="A309" s="144"/>
      <c r="B309" s="144"/>
      <c r="C309" s="144"/>
      <c r="D309" s="144"/>
      <c r="E309" s="144"/>
      <c r="F309" s="144"/>
      <c r="G309" s="144"/>
      <c r="H309" s="144"/>
      <c r="I309" s="144"/>
      <c r="J309" s="144"/>
      <c r="K309" s="144"/>
      <c r="L309" s="144"/>
      <c r="M309" s="144"/>
      <c r="N309" s="145"/>
      <c r="O309" s="144"/>
      <c r="P309" s="144"/>
      <c r="Q309" s="144"/>
      <c r="R309" s="144"/>
      <c r="S309" s="144"/>
      <c r="T309" s="144"/>
      <c r="U309" s="144"/>
      <c r="V309" s="37"/>
      <c r="W309" s="145"/>
      <c r="X309" s="146"/>
      <c r="Y309" s="145"/>
      <c r="Z309" s="144"/>
      <c r="AA309" s="144"/>
      <c r="AB309" s="144"/>
      <c r="AC309" s="144"/>
      <c r="AD309" s="144"/>
      <c r="AE309" s="144"/>
      <c r="AF309" s="144"/>
      <c r="AG309" s="147"/>
      <c r="AH309" s="144"/>
      <c r="AI309" s="144"/>
      <c r="AJ309" s="144"/>
      <c r="AK309" s="144"/>
      <c r="AL309" s="144"/>
      <c r="AM309" s="144"/>
      <c r="AN309" s="144"/>
      <c r="AO309" s="144"/>
      <c r="AP309" s="144"/>
      <c r="AQ309" s="144"/>
      <c r="AR309" s="144"/>
      <c r="AS309" s="144"/>
    </row>
    <row r="310" spans="1:45">
      <c r="A310" s="144"/>
      <c r="B310" s="144"/>
      <c r="C310" s="144"/>
      <c r="D310" s="144"/>
      <c r="E310" s="144"/>
      <c r="F310" s="144"/>
      <c r="G310" s="144"/>
      <c r="H310" s="144"/>
      <c r="I310" s="144"/>
      <c r="J310" s="144"/>
      <c r="K310" s="144"/>
      <c r="L310" s="144"/>
      <c r="M310" s="144"/>
      <c r="N310" s="145"/>
      <c r="O310" s="144"/>
      <c r="P310" s="144"/>
      <c r="Q310" s="144"/>
      <c r="R310" s="144"/>
      <c r="S310" s="144"/>
      <c r="T310" s="144"/>
      <c r="U310" s="144"/>
      <c r="V310" s="37"/>
      <c r="W310" s="145"/>
      <c r="X310" s="146"/>
      <c r="Y310" s="145"/>
      <c r="Z310" s="144"/>
      <c r="AA310" s="144"/>
      <c r="AB310" s="144"/>
      <c r="AC310" s="144"/>
      <c r="AD310" s="144"/>
      <c r="AE310" s="144"/>
      <c r="AF310" s="144"/>
      <c r="AG310" s="147"/>
      <c r="AH310" s="144"/>
      <c r="AI310" s="144"/>
      <c r="AJ310" s="144"/>
      <c r="AK310" s="144"/>
      <c r="AL310" s="144"/>
      <c r="AM310" s="144"/>
      <c r="AN310" s="144"/>
      <c r="AO310" s="144"/>
      <c r="AP310" s="144"/>
      <c r="AQ310" s="144"/>
      <c r="AR310" s="144"/>
      <c r="AS310" s="144"/>
    </row>
    <row r="311" spans="1:45">
      <c r="A311" s="144"/>
      <c r="B311" s="144"/>
      <c r="C311" s="144"/>
      <c r="D311" s="144"/>
      <c r="E311" s="144"/>
      <c r="F311" s="144"/>
      <c r="G311" s="144"/>
      <c r="H311" s="144"/>
      <c r="I311" s="144"/>
      <c r="J311" s="144"/>
      <c r="K311" s="144"/>
      <c r="L311" s="144"/>
      <c r="M311" s="144"/>
      <c r="N311" s="145"/>
      <c r="O311" s="144"/>
      <c r="P311" s="144"/>
      <c r="Q311" s="144"/>
      <c r="R311" s="144"/>
      <c r="S311" s="144"/>
      <c r="T311" s="144"/>
      <c r="U311" s="144"/>
      <c r="V311" s="37"/>
      <c r="W311" s="145"/>
      <c r="X311" s="146"/>
      <c r="Y311" s="145"/>
      <c r="Z311" s="144"/>
      <c r="AA311" s="144"/>
      <c r="AB311" s="144"/>
      <c r="AC311" s="144"/>
      <c r="AD311" s="144"/>
      <c r="AE311" s="144"/>
      <c r="AF311" s="144"/>
      <c r="AG311" s="147"/>
      <c r="AH311" s="144"/>
      <c r="AI311" s="144"/>
      <c r="AJ311" s="144"/>
      <c r="AK311" s="144"/>
      <c r="AL311" s="144"/>
      <c r="AM311" s="144"/>
      <c r="AN311" s="144"/>
      <c r="AO311" s="144"/>
      <c r="AP311" s="144"/>
      <c r="AQ311" s="144"/>
      <c r="AR311" s="144"/>
      <c r="AS311" s="144"/>
    </row>
    <row r="312" spans="1:45">
      <c r="A312" s="144"/>
      <c r="B312" s="144"/>
      <c r="C312" s="144"/>
      <c r="D312" s="144"/>
      <c r="E312" s="144"/>
      <c r="F312" s="144"/>
      <c r="G312" s="144"/>
      <c r="H312" s="144"/>
      <c r="I312" s="144"/>
      <c r="J312" s="144"/>
      <c r="K312" s="144"/>
      <c r="L312" s="144"/>
      <c r="M312" s="144"/>
      <c r="N312" s="145"/>
      <c r="O312" s="144"/>
      <c r="P312" s="144"/>
      <c r="Q312" s="144"/>
      <c r="R312" s="144"/>
      <c r="S312" s="144"/>
      <c r="T312" s="144"/>
      <c r="U312" s="144"/>
      <c r="V312" s="37"/>
      <c r="W312" s="145"/>
      <c r="X312" s="146"/>
      <c r="Y312" s="145"/>
      <c r="Z312" s="144"/>
      <c r="AA312" s="144"/>
      <c r="AB312" s="144"/>
      <c r="AC312" s="144"/>
      <c r="AD312" s="144"/>
      <c r="AE312" s="144"/>
      <c r="AF312" s="144"/>
      <c r="AG312" s="147"/>
      <c r="AH312" s="144"/>
      <c r="AI312" s="144"/>
      <c r="AJ312" s="144"/>
      <c r="AK312" s="144"/>
      <c r="AL312" s="144"/>
      <c r="AM312" s="144"/>
      <c r="AN312" s="144"/>
      <c r="AO312" s="144"/>
      <c r="AP312" s="144"/>
      <c r="AQ312" s="144"/>
      <c r="AR312" s="144"/>
      <c r="AS312" s="144"/>
    </row>
    <row r="313" spans="1:45">
      <c r="A313" s="144"/>
      <c r="B313" s="144"/>
      <c r="C313" s="144"/>
      <c r="D313" s="144"/>
      <c r="E313" s="144"/>
      <c r="F313" s="144"/>
      <c r="G313" s="144"/>
      <c r="H313" s="144"/>
      <c r="I313" s="144"/>
      <c r="J313" s="144"/>
      <c r="K313" s="144"/>
      <c r="L313" s="144"/>
      <c r="M313" s="144"/>
      <c r="N313" s="145"/>
      <c r="O313" s="144"/>
      <c r="P313" s="144"/>
      <c r="Q313" s="144"/>
      <c r="R313" s="144"/>
      <c r="S313" s="144"/>
      <c r="T313" s="144"/>
      <c r="U313" s="144"/>
      <c r="V313" s="37"/>
      <c r="W313" s="145"/>
      <c r="X313" s="146"/>
      <c r="Y313" s="145"/>
      <c r="Z313" s="144"/>
      <c r="AA313" s="144"/>
      <c r="AB313" s="144"/>
      <c r="AC313" s="144"/>
      <c r="AD313" s="144"/>
      <c r="AE313" s="144"/>
      <c r="AF313" s="144"/>
      <c r="AG313" s="147"/>
      <c r="AH313" s="144"/>
      <c r="AI313" s="144"/>
      <c r="AJ313" s="144"/>
      <c r="AK313" s="144"/>
      <c r="AL313" s="144"/>
      <c r="AM313" s="144"/>
      <c r="AN313" s="144"/>
      <c r="AO313" s="144"/>
      <c r="AP313" s="144"/>
      <c r="AQ313" s="144"/>
      <c r="AR313" s="144"/>
      <c r="AS313" s="144"/>
    </row>
    <row r="314" spans="1:45">
      <c r="A314" s="144"/>
      <c r="B314" s="144"/>
      <c r="C314" s="144"/>
      <c r="D314" s="144"/>
      <c r="E314" s="144"/>
      <c r="F314" s="144"/>
      <c r="G314" s="144"/>
      <c r="H314" s="144"/>
      <c r="I314" s="144"/>
      <c r="J314" s="144"/>
      <c r="K314" s="144"/>
      <c r="L314" s="144"/>
      <c r="M314" s="144"/>
      <c r="N314" s="145"/>
      <c r="O314" s="144"/>
      <c r="P314" s="144"/>
      <c r="Q314" s="144"/>
      <c r="R314" s="144"/>
      <c r="S314" s="144"/>
      <c r="T314" s="144"/>
      <c r="U314" s="144"/>
      <c r="V314" s="37"/>
      <c r="W314" s="145"/>
      <c r="X314" s="146"/>
      <c r="Y314" s="145"/>
      <c r="Z314" s="144"/>
      <c r="AA314" s="144"/>
      <c r="AB314" s="144"/>
      <c r="AC314" s="144"/>
      <c r="AD314" s="144"/>
      <c r="AE314" s="144"/>
      <c r="AF314" s="144"/>
      <c r="AG314" s="147"/>
      <c r="AH314" s="144"/>
      <c r="AI314" s="144"/>
      <c r="AJ314" s="144"/>
      <c r="AK314" s="144"/>
      <c r="AL314" s="144"/>
      <c r="AM314" s="144"/>
      <c r="AN314" s="144"/>
      <c r="AO314" s="144"/>
      <c r="AP314" s="144"/>
      <c r="AQ314" s="144"/>
      <c r="AR314" s="144"/>
      <c r="AS314" s="144"/>
    </row>
    <row r="315" spans="1:45">
      <c r="A315" s="144"/>
      <c r="B315" s="144"/>
      <c r="C315" s="144"/>
      <c r="D315" s="144"/>
      <c r="E315" s="144"/>
      <c r="F315" s="144"/>
      <c r="G315" s="144"/>
      <c r="H315" s="144"/>
      <c r="I315" s="144"/>
      <c r="J315" s="144"/>
      <c r="K315" s="144"/>
      <c r="L315" s="144"/>
      <c r="M315" s="144"/>
      <c r="N315" s="145"/>
      <c r="O315" s="144"/>
      <c r="P315" s="144"/>
      <c r="Q315" s="144"/>
      <c r="R315" s="144"/>
      <c r="S315" s="144"/>
      <c r="T315" s="144"/>
      <c r="U315" s="144"/>
      <c r="V315" s="37"/>
      <c r="W315" s="145"/>
      <c r="X315" s="146"/>
      <c r="Y315" s="145"/>
      <c r="Z315" s="144"/>
      <c r="AA315" s="144"/>
      <c r="AB315" s="144"/>
      <c r="AC315" s="144"/>
      <c r="AD315" s="144"/>
      <c r="AE315" s="144"/>
      <c r="AF315" s="144"/>
      <c r="AG315" s="147"/>
      <c r="AH315" s="144"/>
      <c r="AI315" s="144"/>
      <c r="AJ315" s="144"/>
      <c r="AK315" s="144"/>
      <c r="AL315" s="144"/>
      <c r="AM315" s="144"/>
      <c r="AN315" s="144"/>
      <c r="AO315" s="144"/>
      <c r="AP315" s="144"/>
      <c r="AQ315" s="144"/>
      <c r="AR315" s="144"/>
      <c r="AS315" s="144"/>
    </row>
    <row r="316" spans="1:45">
      <c r="A316" s="144"/>
      <c r="B316" s="144"/>
      <c r="C316" s="144"/>
      <c r="D316" s="144"/>
      <c r="E316" s="144"/>
      <c r="F316" s="144"/>
      <c r="G316" s="144"/>
      <c r="H316" s="144"/>
      <c r="I316" s="144"/>
      <c r="J316" s="144"/>
      <c r="K316" s="144"/>
      <c r="L316" s="144"/>
      <c r="M316" s="144"/>
      <c r="N316" s="145"/>
      <c r="O316" s="144"/>
      <c r="P316" s="144"/>
      <c r="Q316" s="144"/>
      <c r="R316" s="144"/>
      <c r="S316" s="144"/>
      <c r="T316" s="144"/>
      <c r="U316" s="144"/>
      <c r="V316" s="37"/>
      <c r="W316" s="145"/>
      <c r="X316" s="146"/>
      <c r="Y316" s="145"/>
      <c r="Z316" s="144"/>
      <c r="AA316" s="144"/>
      <c r="AB316" s="144"/>
      <c r="AC316" s="144"/>
      <c r="AD316" s="144"/>
      <c r="AE316" s="144"/>
      <c r="AF316" s="144"/>
      <c r="AG316" s="147"/>
      <c r="AH316" s="144"/>
      <c r="AI316" s="144"/>
      <c r="AJ316" s="144"/>
      <c r="AK316" s="144"/>
      <c r="AL316" s="144"/>
      <c r="AM316" s="144"/>
      <c r="AN316" s="144"/>
      <c r="AO316" s="144"/>
      <c r="AP316" s="144"/>
      <c r="AQ316" s="144"/>
      <c r="AR316" s="144"/>
      <c r="AS316" s="144"/>
    </row>
    <row r="317" spans="1:45">
      <c r="A317" s="144"/>
      <c r="B317" s="144"/>
      <c r="C317" s="144"/>
      <c r="D317" s="144"/>
      <c r="E317" s="144"/>
      <c r="F317" s="144"/>
      <c r="G317" s="144"/>
      <c r="H317" s="144"/>
      <c r="I317" s="144"/>
      <c r="J317" s="144"/>
      <c r="K317" s="144"/>
      <c r="L317" s="144"/>
      <c r="M317" s="144"/>
      <c r="N317" s="145"/>
      <c r="O317" s="144"/>
      <c r="P317" s="144"/>
      <c r="Q317" s="144"/>
      <c r="R317" s="144"/>
      <c r="S317" s="144"/>
      <c r="T317" s="144"/>
      <c r="U317" s="144"/>
      <c r="V317" s="37"/>
      <c r="W317" s="145"/>
      <c r="X317" s="146"/>
      <c r="Y317" s="145"/>
      <c r="Z317" s="144"/>
      <c r="AA317" s="144"/>
      <c r="AB317" s="144"/>
      <c r="AC317" s="144"/>
      <c r="AD317" s="144"/>
      <c r="AE317" s="144"/>
      <c r="AF317" s="144"/>
      <c r="AG317" s="147"/>
      <c r="AH317" s="144"/>
      <c r="AI317" s="144"/>
      <c r="AJ317" s="144"/>
      <c r="AK317" s="144"/>
      <c r="AL317" s="144"/>
      <c r="AM317" s="144"/>
      <c r="AN317" s="144"/>
      <c r="AO317" s="144"/>
      <c r="AP317" s="144"/>
      <c r="AQ317" s="144"/>
      <c r="AR317" s="144"/>
      <c r="AS317" s="144"/>
    </row>
    <row r="318" spans="1:45">
      <c r="A318" s="144"/>
      <c r="B318" s="144"/>
      <c r="C318" s="144"/>
      <c r="D318" s="144"/>
      <c r="E318" s="144"/>
      <c r="F318" s="144"/>
      <c r="G318" s="144"/>
      <c r="H318" s="144"/>
      <c r="I318" s="144"/>
      <c r="J318" s="144"/>
      <c r="K318" s="144"/>
      <c r="L318" s="144"/>
      <c r="M318" s="144"/>
      <c r="N318" s="145"/>
      <c r="O318" s="144"/>
      <c r="P318" s="144"/>
      <c r="Q318" s="144"/>
      <c r="R318" s="144"/>
      <c r="S318" s="144"/>
      <c r="T318" s="144"/>
      <c r="U318" s="144"/>
      <c r="V318" s="37"/>
      <c r="W318" s="145"/>
      <c r="X318" s="146"/>
      <c r="Y318" s="145"/>
      <c r="Z318" s="144"/>
      <c r="AA318" s="144"/>
      <c r="AB318" s="144"/>
      <c r="AC318" s="144"/>
      <c r="AD318" s="144"/>
      <c r="AE318" s="144"/>
      <c r="AF318" s="144"/>
      <c r="AG318" s="147"/>
      <c r="AH318" s="144"/>
      <c r="AI318" s="144"/>
      <c r="AJ318" s="144"/>
      <c r="AK318" s="144"/>
      <c r="AL318" s="144"/>
      <c r="AM318" s="144"/>
      <c r="AN318" s="144"/>
      <c r="AO318" s="144"/>
      <c r="AP318" s="144"/>
      <c r="AQ318" s="144"/>
      <c r="AR318" s="144"/>
      <c r="AS318" s="144"/>
    </row>
    <row r="319" spans="1:45">
      <c r="A319" s="144"/>
      <c r="B319" s="144"/>
      <c r="C319" s="144"/>
      <c r="D319" s="144"/>
      <c r="E319" s="144"/>
      <c r="F319" s="144"/>
      <c r="G319" s="144"/>
      <c r="H319" s="144"/>
      <c r="I319" s="144"/>
      <c r="J319" s="144"/>
      <c r="K319" s="144"/>
      <c r="L319" s="144"/>
      <c r="M319" s="144"/>
      <c r="N319" s="145"/>
      <c r="O319" s="144"/>
      <c r="P319" s="144"/>
      <c r="Q319" s="144"/>
      <c r="R319" s="144"/>
      <c r="S319" s="144"/>
      <c r="T319" s="144"/>
      <c r="U319" s="144"/>
      <c r="V319" s="37"/>
      <c r="W319" s="145"/>
      <c r="X319" s="146"/>
      <c r="Y319" s="145"/>
      <c r="Z319" s="144"/>
      <c r="AA319" s="144"/>
      <c r="AB319" s="144"/>
      <c r="AC319" s="144"/>
      <c r="AD319" s="144"/>
      <c r="AE319" s="144"/>
      <c r="AF319" s="144"/>
      <c r="AG319" s="147"/>
      <c r="AH319" s="144"/>
      <c r="AI319" s="144"/>
      <c r="AJ319" s="144"/>
      <c r="AK319" s="144"/>
      <c r="AL319" s="144"/>
      <c r="AM319" s="144"/>
      <c r="AN319" s="144"/>
      <c r="AO319" s="144"/>
      <c r="AP319" s="144"/>
      <c r="AQ319" s="144"/>
      <c r="AR319" s="144"/>
      <c r="AS319" s="144"/>
    </row>
    <row r="320" spans="1:45">
      <c r="A320" s="144"/>
      <c r="B320" s="144"/>
      <c r="C320" s="144"/>
      <c r="D320" s="144"/>
      <c r="E320" s="144"/>
      <c r="F320" s="144"/>
      <c r="G320" s="144"/>
      <c r="H320" s="144"/>
      <c r="I320" s="144"/>
      <c r="J320" s="144"/>
      <c r="K320" s="144"/>
      <c r="L320" s="144"/>
      <c r="M320" s="144"/>
      <c r="N320" s="145"/>
      <c r="O320" s="144"/>
      <c r="P320" s="144"/>
      <c r="Q320" s="144"/>
      <c r="R320" s="144"/>
      <c r="S320" s="144"/>
      <c r="T320" s="144"/>
      <c r="U320" s="144"/>
      <c r="V320" s="37"/>
      <c r="W320" s="145"/>
      <c r="X320" s="146"/>
      <c r="Y320" s="145"/>
      <c r="Z320" s="144"/>
      <c r="AA320" s="144"/>
      <c r="AB320" s="144"/>
      <c r="AC320" s="144"/>
      <c r="AD320" s="144"/>
      <c r="AE320" s="144"/>
      <c r="AF320" s="144"/>
      <c r="AG320" s="147"/>
      <c r="AH320" s="144"/>
      <c r="AI320" s="144"/>
      <c r="AJ320" s="144"/>
      <c r="AK320" s="144"/>
      <c r="AL320" s="144"/>
      <c r="AM320" s="144"/>
      <c r="AN320" s="144"/>
      <c r="AO320" s="144"/>
      <c r="AP320" s="144"/>
      <c r="AQ320" s="144"/>
      <c r="AR320" s="144"/>
      <c r="AS320" s="144"/>
    </row>
    <row r="321" spans="1:45">
      <c r="A321" s="144"/>
      <c r="B321" s="144"/>
      <c r="C321" s="144"/>
      <c r="D321" s="144"/>
      <c r="E321" s="144"/>
      <c r="F321" s="144"/>
      <c r="G321" s="144"/>
      <c r="H321" s="144"/>
      <c r="I321" s="144"/>
      <c r="J321" s="144"/>
      <c r="K321" s="144"/>
      <c r="L321" s="144"/>
      <c r="M321" s="144"/>
      <c r="N321" s="145"/>
      <c r="O321" s="144"/>
      <c r="P321" s="144"/>
      <c r="Q321" s="144"/>
      <c r="R321" s="144"/>
      <c r="S321" s="144"/>
      <c r="T321" s="144"/>
      <c r="U321" s="144"/>
      <c r="V321" s="37"/>
      <c r="W321" s="145"/>
      <c r="X321" s="146"/>
      <c r="Y321" s="145"/>
      <c r="Z321" s="144"/>
      <c r="AA321" s="144"/>
      <c r="AB321" s="144"/>
      <c r="AC321" s="144"/>
      <c r="AD321" s="144"/>
      <c r="AE321" s="144"/>
      <c r="AF321" s="144"/>
      <c r="AG321" s="147"/>
      <c r="AH321" s="144"/>
      <c r="AI321" s="144"/>
      <c r="AJ321" s="144"/>
      <c r="AK321" s="144"/>
      <c r="AL321" s="144"/>
      <c r="AM321" s="144"/>
      <c r="AN321" s="144"/>
      <c r="AO321" s="144"/>
      <c r="AP321" s="144"/>
      <c r="AQ321" s="144"/>
      <c r="AR321" s="144"/>
      <c r="AS321" s="144"/>
    </row>
    <row r="322" spans="1:45">
      <c r="A322" s="144"/>
      <c r="B322" s="144"/>
      <c r="C322" s="144"/>
      <c r="D322" s="144"/>
      <c r="E322" s="144"/>
      <c r="F322" s="144"/>
      <c r="G322" s="144"/>
      <c r="H322" s="144"/>
      <c r="I322" s="144"/>
      <c r="J322" s="144"/>
      <c r="K322" s="144"/>
      <c r="L322" s="144"/>
      <c r="M322" s="144"/>
      <c r="N322" s="145"/>
      <c r="O322" s="144"/>
      <c r="P322" s="144"/>
      <c r="Q322" s="144"/>
      <c r="R322" s="144"/>
      <c r="S322" s="144"/>
      <c r="T322" s="144"/>
      <c r="U322" s="144"/>
      <c r="V322" s="37"/>
      <c r="W322" s="145"/>
      <c r="X322" s="146"/>
      <c r="Y322" s="145"/>
      <c r="Z322" s="144"/>
      <c r="AA322" s="144"/>
      <c r="AB322" s="144"/>
      <c r="AC322" s="144"/>
      <c r="AD322" s="144"/>
      <c r="AE322" s="144"/>
      <c r="AF322" s="144"/>
      <c r="AG322" s="147"/>
      <c r="AH322" s="144"/>
      <c r="AI322" s="144"/>
      <c r="AJ322" s="144"/>
      <c r="AK322" s="144"/>
      <c r="AL322" s="144"/>
      <c r="AM322" s="144"/>
      <c r="AN322" s="144"/>
      <c r="AO322" s="144"/>
      <c r="AP322" s="144"/>
      <c r="AQ322" s="144"/>
      <c r="AR322" s="144"/>
      <c r="AS322" s="144"/>
    </row>
    <row r="323" spans="1:45">
      <c r="A323" s="144"/>
      <c r="B323" s="144"/>
      <c r="C323" s="144"/>
      <c r="D323" s="144"/>
      <c r="E323" s="144"/>
      <c r="F323" s="144"/>
      <c r="G323" s="144"/>
      <c r="H323" s="144"/>
      <c r="I323" s="144"/>
      <c r="J323" s="144"/>
      <c r="K323" s="144"/>
      <c r="L323" s="144"/>
      <c r="M323" s="144"/>
      <c r="N323" s="145"/>
      <c r="O323" s="144"/>
      <c r="P323" s="144"/>
      <c r="Q323" s="144"/>
      <c r="R323" s="144"/>
      <c r="S323" s="144"/>
      <c r="T323" s="144"/>
      <c r="U323" s="144"/>
      <c r="V323" s="37"/>
      <c r="W323" s="145"/>
      <c r="X323" s="146"/>
      <c r="Y323" s="145"/>
      <c r="Z323" s="144"/>
      <c r="AA323" s="144"/>
      <c r="AB323" s="144"/>
      <c r="AC323" s="144"/>
      <c r="AD323" s="144"/>
      <c r="AE323" s="144"/>
      <c r="AF323" s="144"/>
      <c r="AG323" s="147"/>
      <c r="AH323" s="144"/>
      <c r="AI323" s="144"/>
      <c r="AJ323" s="144"/>
      <c r="AK323" s="144"/>
      <c r="AL323" s="144"/>
      <c r="AM323" s="144"/>
      <c r="AN323" s="144"/>
      <c r="AO323" s="144"/>
      <c r="AP323" s="144"/>
      <c r="AQ323" s="144"/>
      <c r="AR323" s="144"/>
      <c r="AS323" s="144"/>
    </row>
    <row r="324" spans="1:45">
      <c r="A324" s="144"/>
      <c r="B324" s="144"/>
      <c r="C324" s="144"/>
      <c r="D324" s="144"/>
      <c r="E324" s="144"/>
      <c r="F324" s="144"/>
      <c r="G324" s="144"/>
      <c r="H324" s="144"/>
      <c r="I324" s="144"/>
      <c r="J324" s="144"/>
      <c r="K324" s="144"/>
      <c r="L324" s="144"/>
      <c r="M324" s="144"/>
      <c r="N324" s="145"/>
      <c r="O324" s="144"/>
      <c r="P324" s="144"/>
      <c r="Q324" s="144"/>
      <c r="R324" s="144"/>
      <c r="S324" s="144"/>
      <c r="T324" s="144"/>
      <c r="U324" s="144"/>
      <c r="V324" s="37"/>
      <c r="W324" s="145"/>
      <c r="X324" s="146"/>
      <c r="Y324" s="145"/>
      <c r="Z324" s="144"/>
      <c r="AA324" s="144"/>
      <c r="AB324" s="144"/>
      <c r="AC324" s="144"/>
      <c r="AD324" s="144"/>
      <c r="AE324" s="144"/>
      <c r="AF324" s="144"/>
      <c r="AG324" s="147"/>
      <c r="AH324" s="144"/>
      <c r="AI324" s="144"/>
      <c r="AJ324" s="144"/>
      <c r="AK324" s="144"/>
      <c r="AL324" s="144"/>
      <c r="AM324" s="144"/>
      <c r="AN324" s="144"/>
      <c r="AO324" s="144"/>
      <c r="AP324" s="144"/>
      <c r="AQ324" s="144"/>
      <c r="AR324" s="144"/>
      <c r="AS324" s="144"/>
    </row>
    <row r="325" spans="1:45">
      <c r="A325" s="144"/>
      <c r="B325" s="144"/>
      <c r="C325" s="144"/>
      <c r="D325" s="144"/>
      <c r="E325" s="144"/>
      <c r="F325" s="144"/>
      <c r="G325" s="144"/>
      <c r="H325" s="144"/>
      <c r="I325" s="144"/>
      <c r="J325" s="144"/>
      <c r="K325" s="144"/>
      <c r="L325" s="144"/>
      <c r="M325" s="144"/>
      <c r="N325" s="145"/>
      <c r="O325" s="144"/>
      <c r="P325" s="144"/>
      <c r="Q325" s="144"/>
      <c r="R325" s="144"/>
      <c r="S325" s="144"/>
      <c r="T325" s="144"/>
      <c r="U325" s="144"/>
      <c r="V325" s="37"/>
      <c r="W325" s="145"/>
      <c r="X325" s="146"/>
      <c r="Y325" s="145"/>
      <c r="Z325" s="144"/>
      <c r="AA325" s="144"/>
      <c r="AB325" s="144"/>
      <c r="AC325" s="144"/>
      <c r="AD325" s="144"/>
      <c r="AE325" s="144"/>
      <c r="AF325" s="144"/>
      <c r="AG325" s="147"/>
      <c r="AH325" s="144"/>
      <c r="AI325" s="144"/>
      <c r="AJ325" s="144"/>
      <c r="AK325" s="144"/>
      <c r="AL325" s="144"/>
      <c r="AM325" s="144"/>
      <c r="AN325" s="144"/>
      <c r="AO325" s="144"/>
      <c r="AP325" s="144"/>
      <c r="AQ325" s="144"/>
      <c r="AR325" s="144"/>
      <c r="AS325" s="144"/>
    </row>
    <row r="326" spans="1:45">
      <c r="A326" s="144"/>
      <c r="B326" s="144"/>
      <c r="C326" s="144"/>
      <c r="D326" s="144"/>
      <c r="E326" s="144"/>
      <c r="F326" s="144"/>
      <c r="G326" s="144"/>
      <c r="H326" s="144"/>
      <c r="I326" s="144"/>
      <c r="J326" s="144"/>
      <c r="K326" s="144"/>
      <c r="L326" s="144"/>
      <c r="M326" s="144"/>
      <c r="N326" s="145"/>
      <c r="O326" s="144"/>
      <c r="P326" s="144"/>
      <c r="Q326" s="144"/>
      <c r="R326" s="144"/>
      <c r="S326" s="144"/>
      <c r="T326" s="144"/>
      <c r="U326" s="144"/>
      <c r="V326" s="37"/>
      <c r="W326" s="145"/>
      <c r="X326" s="146"/>
      <c r="Y326" s="145"/>
      <c r="Z326" s="144"/>
      <c r="AA326" s="144"/>
      <c r="AB326" s="144"/>
      <c r="AC326" s="144"/>
      <c r="AD326" s="144"/>
      <c r="AE326" s="144"/>
      <c r="AF326" s="144"/>
      <c r="AG326" s="147"/>
      <c r="AH326" s="144"/>
      <c r="AI326" s="144"/>
      <c r="AJ326" s="144"/>
      <c r="AK326" s="144"/>
      <c r="AL326" s="144"/>
      <c r="AM326" s="144"/>
      <c r="AN326" s="144"/>
      <c r="AO326" s="144"/>
      <c r="AP326" s="144"/>
      <c r="AQ326" s="144"/>
      <c r="AR326" s="144"/>
      <c r="AS326" s="144"/>
    </row>
    <row r="327" spans="1:45">
      <c r="A327" s="144"/>
      <c r="B327" s="144"/>
      <c r="C327" s="144"/>
      <c r="D327" s="144"/>
      <c r="E327" s="144"/>
      <c r="F327" s="144"/>
      <c r="G327" s="144"/>
      <c r="H327" s="144"/>
      <c r="I327" s="144"/>
      <c r="J327" s="144"/>
      <c r="K327" s="144"/>
      <c r="L327" s="144"/>
      <c r="M327" s="144"/>
      <c r="N327" s="145"/>
      <c r="O327" s="144"/>
      <c r="P327" s="144"/>
      <c r="Q327" s="144"/>
      <c r="R327" s="144"/>
      <c r="S327" s="144"/>
      <c r="T327" s="144"/>
      <c r="U327" s="144"/>
      <c r="V327" s="37"/>
      <c r="W327" s="145"/>
      <c r="X327" s="146"/>
      <c r="Y327" s="145"/>
      <c r="Z327" s="144"/>
      <c r="AA327" s="144"/>
      <c r="AB327" s="144"/>
      <c r="AC327" s="144"/>
      <c r="AD327" s="144"/>
      <c r="AE327" s="144"/>
      <c r="AF327" s="144"/>
      <c r="AG327" s="147"/>
      <c r="AH327" s="144"/>
      <c r="AI327" s="144"/>
      <c r="AJ327" s="144"/>
      <c r="AK327" s="144"/>
      <c r="AL327" s="144"/>
      <c r="AM327" s="144"/>
      <c r="AN327" s="144"/>
      <c r="AO327" s="144"/>
      <c r="AP327" s="144"/>
      <c r="AQ327" s="144"/>
      <c r="AR327" s="144"/>
      <c r="AS327" s="144"/>
    </row>
    <row r="328" spans="1:45">
      <c r="A328" s="144"/>
      <c r="B328" s="144"/>
      <c r="C328" s="144"/>
      <c r="D328" s="144"/>
      <c r="E328" s="144"/>
      <c r="F328" s="144"/>
      <c r="G328" s="144"/>
      <c r="H328" s="144"/>
      <c r="I328" s="144"/>
      <c r="J328" s="144"/>
      <c r="K328" s="144"/>
      <c r="L328" s="144"/>
      <c r="M328" s="144"/>
      <c r="N328" s="145"/>
      <c r="O328" s="144"/>
      <c r="P328" s="144"/>
      <c r="Q328" s="144"/>
      <c r="R328" s="144"/>
      <c r="S328" s="144"/>
      <c r="T328" s="144"/>
      <c r="U328" s="144"/>
      <c r="V328" s="37"/>
      <c r="W328" s="145"/>
      <c r="X328" s="146"/>
      <c r="Y328" s="145"/>
      <c r="Z328" s="144"/>
      <c r="AA328" s="144"/>
      <c r="AB328" s="144"/>
      <c r="AC328" s="144"/>
      <c r="AD328" s="144"/>
      <c r="AE328" s="144"/>
      <c r="AF328" s="144"/>
      <c r="AG328" s="147"/>
      <c r="AH328" s="144"/>
      <c r="AI328" s="144"/>
      <c r="AJ328" s="144"/>
      <c r="AK328" s="144"/>
      <c r="AL328" s="144"/>
      <c r="AM328" s="144"/>
      <c r="AN328" s="144"/>
      <c r="AO328" s="144"/>
      <c r="AP328" s="144"/>
      <c r="AQ328" s="144"/>
      <c r="AR328" s="144"/>
      <c r="AS328" s="144"/>
    </row>
    <row r="329" spans="1:45">
      <c r="A329" s="144"/>
      <c r="B329" s="144"/>
      <c r="C329" s="144"/>
      <c r="D329" s="144"/>
      <c r="E329" s="144"/>
      <c r="F329" s="144"/>
      <c r="G329" s="144"/>
      <c r="H329" s="144"/>
      <c r="I329" s="144"/>
      <c r="J329" s="144"/>
      <c r="K329" s="144"/>
      <c r="L329" s="144"/>
      <c r="M329" s="144"/>
      <c r="N329" s="145"/>
      <c r="O329" s="144"/>
      <c r="P329" s="144"/>
      <c r="Q329" s="144"/>
      <c r="R329" s="144"/>
      <c r="S329" s="144"/>
      <c r="T329" s="144"/>
      <c r="U329" s="144"/>
      <c r="V329" s="37"/>
      <c r="W329" s="145"/>
      <c r="X329" s="146"/>
      <c r="Y329" s="145"/>
      <c r="Z329" s="144"/>
      <c r="AA329" s="144"/>
      <c r="AB329" s="144"/>
      <c r="AC329" s="144"/>
      <c r="AD329" s="144"/>
      <c r="AE329" s="144"/>
      <c r="AF329" s="144"/>
      <c r="AG329" s="147"/>
      <c r="AH329" s="144"/>
      <c r="AI329" s="144"/>
      <c r="AJ329" s="144"/>
      <c r="AK329" s="144"/>
      <c r="AL329" s="144"/>
      <c r="AM329" s="144"/>
      <c r="AN329" s="144"/>
      <c r="AO329" s="144"/>
      <c r="AP329" s="144"/>
      <c r="AQ329" s="144"/>
      <c r="AR329" s="144"/>
      <c r="AS329" s="144"/>
    </row>
    <row r="330" spans="1:45">
      <c r="A330" s="144"/>
      <c r="B330" s="144"/>
      <c r="C330" s="144"/>
      <c r="D330" s="144"/>
      <c r="E330" s="144"/>
      <c r="F330" s="144"/>
      <c r="G330" s="144"/>
      <c r="H330" s="144"/>
      <c r="I330" s="144"/>
      <c r="J330" s="144"/>
      <c r="K330" s="144"/>
      <c r="L330" s="144"/>
      <c r="M330" s="144"/>
      <c r="N330" s="145"/>
      <c r="O330" s="144"/>
      <c r="P330" s="144"/>
      <c r="Q330" s="144"/>
      <c r="R330" s="144"/>
      <c r="S330" s="144"/>
      <c r="T330" s="144"/>
      <c r="U330" s="144"/>
      <c r="V330" s="37"/>
      <c r="W330" s="145"/>
      <c r="X330" s="146"/>
      <c r="Y330" s="145"/>
      <c r="Z330" s="144"/>
      <c r="AA330" s="144"/>
      <c r="AB330" s="144"/>
      <c r="AC330" s="144"/>
      <c r="AD330" s="144"/>
      <c r="AE330" s="144"/>
      <c r="AF330" s="144"/>
      <c r="AG330" s="147"/>
      <c r="AH330" s="144"/>
      <c r="AI330" s="144"/>
      <c r="AJ330" s="144"/>
      <c r="AK330" s="144"/>
      <c r="AL330" s="144"/>
      <c r="AM330" s="144"/>
      <c r="AN330" s="144"/>
      <c r="AO330" s="144"/>
      <c r="AP330" s="144"/>
      <c r="AQ330" s="144"/>
      <c r="AR330" s="144"/>
      <c r="AS330" s="144"/>
    </row>
    <row r="331" spans="1:45">
      <c r="A331" s="144"/>
      <c r="B331" s="144"/>
      <c r="C331" s="144"/>
      <c r="D331" s="144"/>
      <c r="E331" s="144"/>
      <c r="F331" s="144"/>
      <c r="G331" s="144"/>
      <c r="H331" s="144"/>
      <c r="I331" s="144"/>
      <c r="J331" s="144"/>
      <c r="K331" s="144"/>
      <c r="L331" s="144"/>
      <c r="M331" s="144"/>
      <c r="N331" s="145"/>
      <c r="O331" s="144"/>
      <c r="P331" s="144"/>
      <c r="Q331" s="144"/>
      <c r="R331" s="144"/>
      <c r="S331" s="144"/>
      <c r="T331" s="144"/>
      <c r="U331" s="144"/>
      <c r="V331" s="37"/>
      <c r="W331" s="145"/>
      <c r="X331" s="146"/>
      <c r="Y331" s="145"/>
      <c r="Z331" s="144"/>
      <c r="AA331" s="144"/>
      <c r="AB331" s="144"/>
      <c r="AC331" s="144"/>
      <c r="AD331" s="144"/>
      <c r="AE331" s="144"/>
      <c r="AF331" s="144"/>
      <c r="AG331" s="147"/>
      <c r="AH331" s="144"/>
      <c r="AI331" s="144"/>
      <c r="AJ331" s="144"/>
      <c r="AK331" s="144"/>
      <c r="AL331" s="144"/>
      <c r="AM331" s="144"/>
      <c r="AN331" s="144"/>
      <c r="AO331" s="144"/>
      <c r="AP331" s="144"/>
      <c r="AQ331" s="144"/>
      <c r="AR331" s="144"/>
      <c r="AS331" s="144"/>
    </row>
    <row r="332" spans="1:45">
      <c r="A332" s="144"/>
      <c r="B332" s="144"/>
      <c r="C332" s="144"/>
      <c r="D332" s="144"/>
      <c r="E332" s="144"/>
      <c r="F332" s="144"/>
      <c r="G332" s="144"/>
      <c r="H332" s="144"/>
      <c r="I332" s="144"/>
      <c r="J332" s="144"/>
      <c r="K332" s="144"/>
      <c r="L332" s="144"/>
      <c r="M332" s="144"/>
      <c r="N332" s="145"/>
      <c r="O332" s="144"/>
      <c r="P332" s="144"/>
      <c r="Q332" s="144"/>
      <c r="R332" s="144"/>
      <c r="S332" s="144"/>
      <c r="T332" s="144"/>
      <c r="U332" s="144"/>
      <c r="V332" s="37"/>
      <c r="W332" s="145"/>
      <c r="X332" s="146"/>
      <c r="Y332" s="145"/>
      <c r="Z332" s="144"/>
      <c r="AA332" s="144"/>
      <c r="AB332" s="144"/>
      <c r="AC332" s="144"/>
      <c r="AD332" s="144"/>
      <c r="AE332" s="144"/>
      <c r="AF332" s="144"/>
      <c r="AG332" s="147"/>
      <c r="AH332" s="144"/>
      <c r="AI332" s="144"/>
      <c r="AJ332" s="144"/>
      <c r="AK332" s="144"/>
      <c r="AL332" s="144"/>
      <c r="AM332" s="144"/>
      <c r="AN332" s="144"/>
      <c r="AO332" s="144"/>
      <c r="AP332" s="144"/>
      <c r="AQ332" s="144"/>
      <c r="AR332" s="144"/>
      <c r="AS332" s="144"/>
    </row>
    <row r="333" spans="1:45">
      <c r="A333" s="144"/>
      <c r="B333" s="144"/>
      <c r="C333" s="144"/>
      <c r="D333" s="144"/>
      <c r="E333" s="144"/>
      <c r="F333" s="144"/>
      <c r="G333" s="144"/>
      <c r="H333" s="144"/>
      <c r="I333" s="144"/>
      <c r="J333" s="144"/>
      <c r="K333" s="144"/>
      <c r="L333" s="144"/>
      <c r="M333" s="144"/>
      <c r="N333" s="145"/>
      <c r="O333" s="144"/>
      <c r="P333" s="144"/>
      <c r="Q333" s="144"/>
      <c r="R333" s="144"/>
      <c r="S333" s="144"/>
      <c r="T333" s="144"/>
      <c r="U333" s="144"/>
      <c r="V333" s="37"/>
      <c r="W333" s="145"/>
      <c r="X333" s="146"/>
      <c r="Y333" s="145"/>
      <c r="Z333" s="144"/>
      <c r="AA333" s="144"/>
      <c r="AB333" s="144"/>
      <c r="AC333" s="144"/>
      <c r="AD333" s="144"/>
      <c r="AE333" s="144"/>
      <c r="AF333" s="144"/>
      <c r="AG333" s="147"/>
      <c r="AH333" s="144"/>
      <c r="AI333" s="144"/>
      <c r="AJ333" s="144"/>
      <c r="AK333" s="144"/>
      <c r="AL333" s="144"/>
      <c r="AM333" s="144"/>
      <c r="AN333" s="144"/>
      <c r="AO333" s="144"/>
      <c r="AP333" s="144"/>
      <c r="AQ333" s="144"/>
      <c r="AR333" s="144"/>
      <c r="AS333" s="144"/>
    </row>
    <row r="334" spans="1:45">
      <c r="A334" s="144"/>
      <c r="B334" s="144"/>
      <c r="C334" s="144"/>
      <c r="D334" s="144"/>
      <c r="E334" s="144"/>
      <c r="F334" s="144"/>
      <c r="G334" s="144"/>
      <c r="H334" s="144"/>
      <c r="I334" s="144"/>
      <c r="J334" s="144"/>
      <c r="K334" s="144"/>
      <c r="L334" s="144"/>
      <c r="M334" s="144"/>
      <c r="N334" s="145"/>
      <c r="O334" s="144"/>
      <c r="P334" s="144"/>
      <c r="Q334" s="144"/>
      <c r="R334" s="144"/>
      <c r="S334" s="144"/>
      <c r="T334" s="144"/>
      <c r="U334" s="144"/>
      <c r="V334" s="37"/>
      <c r="W334" s="145"/>
      <c r="X334" s="146"/>
      <c r="Y334" s="145"/>
      <c r="Z334" s="144"/>
      <c r="AA334" s="144"/>
      <c r="AB334" s="144"/>
      <c r="AC334" s="144"/>
      <c r="AD334" s="144"/>
      <c r="AE334" s="144"/>
      <c r="AF334" s="144"/>
      <c r="AG334" s="147"/>
      <c r="AH334" s="144"/>
      <c r="AI334" s="144"/>
      <c r="AJ334" s="144"/>
      <c r="AK334" s="144"/>
      <c r="AL334" s="144"/>
      <c r="AM334" s="144"/>
      <c r="AN334" s="144"/>
      <c r="AO334" s="144"/>
      <c r="AP334" s="144"/>
      <c r="AQ334" s="144"/>
      <c r="AR334" s="144"/>
      <c r="AS334" s="144"/>
    </row>
    <row r="335" spans="1:45">
      <c r="A335" s="144"/>
      <c r="B335" s="144"/>
      <c r="C335" s="144"/>
      <c r="D335" s="144"/>
      <c r="E335" s="144"/>
      <c r="F335" s="144"/>
      <c r="G335" s="144"/>
      <c r="H335" s="144"/>
      <c r="I335" s="144"/>
      <c r="J335" s="144"/>
      <c r="K335" s="144"/>
      <c r="L335" s="144"/>
      <c r="M335" s="144"/>
      <c r="N335" s="145"/>
      <c r="O335" s="144"/>
      <c r="P335" s="144"/>
      <c r="Q335" s="144"/>
      <c r="R335" s="144"/>
      <c r="S335" s="144"/>
      <c r="T335" s="144"/>
      <c r="U335" s="144"/>
      <c r="V335" s="37"/>
      <c r="W335" s="145"/>
      <c r="X335" s="146"/>
      <c r="Y335" s="145"/>
      <c r="Z335" s="144"/>
      <c r="AA335" s="144"/>
      <c r="AB335" s="144"/>
      <c r="AC335" s="144"/>
      <c r="AD335" s="144"/>
      <c r="AE335" s="144"/>
      <c r="AF335" s="144"/>
      <c r="AG335" s="147"/>
      <c r="AH335" s="144"/>
      <c r="AI335" s="144"/>
      <c r="AJ335" s="144"/>
      <c r="AK335" s="144"/>
      <c r="AL335" s="144"/>
      <c r="AM335" s="144"/>
      <c r="AN335" s="144"/>
      <c r="AO335" s="144"/>
      <c r="AP335" s="144"/>
      <c r="AQ335" s="144"/>
      <c r="AR335" s="144"/>
      <c r="AS335" s="144"/>
    </row>
    <row r="336" spans="1:45">
      <c r="A336" s="144"/>
      <c r="B336" s="144"/>
      <c r="C336" s="144"/>
      <c r="D336" s="144"/>
      <c r="E336" s="144"/>
      <c r="F336" s="144"/>
      <c r="G336" s="144"/>
      <c r="H336" s="144"/>
      <c r="I336" s="144"/>
      <c r="J336" s="144"/>
      <c r="K336" s="144"/>
      <c r="L336" s="144"/>
      <c r="M336" s="144"/>
      <c r="N336" s="145"/>
      <c r="O336" s="144"/>
      <c r="P336" s="144"/>
      <c r="Q336" s="144"/>
      <c r="R336" s="144"/>
      <c r="S336" s="144"/>
      <c r="T336" s="144"/>
      <c r="U336" s="144"/>
      <c r="V336" s="37"/>
      <c r="W336" s="145"/>
      <c r="X336" s="146"/>
      <c r="Y336" s="145"/>
      <c r="Z336" s="144"/>
      <c r="AA336" s="144"/>
      <c r="AB336" s="144"/>
      <c r="AC336" s="144"/>
      <c r="AD336" s="144"/>
      <c r="AE336" s="144"/>
      <c r="AF336" s="144"/>
      <c r="AG336" s="147"/>
      <c r="AH336" s="144"/>
      <c r="AI336" s="144"/>
      <c r="AJ336" s="144"/>
      <c r="AK336" s="144"/>
      <c r="AL336" s="144"/>
      <c r="AM336" s="144"/>
      <c r="AN336" s="144"/>
      <c r="AO336" s="144"/>
      <c r="AP336" s="144"/>
      <c r="AQ336" s="144"/>
      <c r="AR336" s="144"/>
      <c r="AS336" s="144"/>
    </row>
    <row r="337" spans="1:45">
      <c r="A337" s="144"/>
      <c r="B337" s="144"/>
      <c r="C337" s="144"/>
      <c r="D337" s="144"/>
      <c r="E337" s="144"/>
      <c r="F337" s="144"/>
      <c r="G337" s="144"/>
      <c r="H337" s="144"/>
      <c r="I337" s="144"/>
      <c r="J337" s="144"/>
      <c r="K337" s="144"/>
      <c r="L337" s="144"/>
      <c r="M337" s="144"/>
      <c r="N337" s="145"/>
      <c r="O337" s="144"/>
      <c r="P337" s="144"/>
      <c r="Q337" s="144"/>
      <c r="R337" s="144"/>
      <c r="S337" s="144"/>
      <c r="T337" s="144"/>
      <c r="U337" s="144"/>
      <c r="V337" s="37"/>
      <c r="W337" s="145"/>
      <c r="X337" s="146"/>
      <c r="Y337" s="145"/>
      <c r="Z337" s="144"/>
      <c r="AA337" s="144"/>
      <c r="AB337" s="144"/>
      <c r="AC337" s="144"/>
      <c r="AD337" s="144"/>
      <c r="AE337" s="144"/>
      <c r="AF337" s="144"/>
      <c r="AG337" s="147"/>
      <c r="AH337" s="144"/>
      <c r="AI337" s="144"/>
      <c r="AJ337" s="144"/>
      <c r="AK337" s="144"/>
      <c r="AL337" s="144"/>
      <c r="AM337" s="144"/>
      <c r="AN337" s="144"/>
      <c r="AO337" s="144"/>
      <c r="AP337" s="144"/>
      <c r="AQ337" s="144"/>
      <c r="AR337" s="144"/>
      <c r="AS337" s="144"/>
    </row>
    <row r="338" spans="1:45">
      <c r="A338" s="144"/>
      <c r="B338" s="144"/>
      <c r="C338" s="144"/>
      <c r="D338" s="144"/>
      <c r="E338" s="144"/>
      <c r="F338" s="144"/>
      <c r="G338" s="144"/>
      <c r="H338" s="144"/>
      <c r="I338" s="144"/>
      <c r="J338" s="144"/>
      <c r="K338" s="144"/>
      <c r="L338" s="144"/>
      <c r="M338" s="144"/>
      <c r="N338" s="145"/>
      <c r="O338" s="144"/>
      <c r="P338" s="144"/>
      <c r="Q338" s="144"/>
      <c r="R338" s="144"/>
      <c r="S338" s="144"/>
      <c r="T338" s="144"/>
      <c r="U338" s="144"/>
      <c r="V338" s="37"/>
      <c r="W338" s="145"/>
      <c r="X338" s="146"/>
      <c r="Y338" s="145"/>
      <c r="Z338" s="144"/>
      <c r="AA338" s="144"/>
      <c r="AB338" s="144"/>
      <c r="AC338" s="144"/>
      <c r="AD338" s="144"/>
      <c r="AE338" s="144"/>
      <c r="AF338" s="144"/>
      <c r="AG338" s="147"/>
      <c r="AH338" s="144"/>
      <c r="AI338" s="144"/>
      <c r="AJ338" s="144"/>
      <c r="AK338" s="144"/>
      <c r="AL338" s="144"/>
      <c r="AM338" s="144"/>
      <c r="AN338" s="144"/>
      <c r="AO338" s="144"/>
      <c r="AP338" s="144"/>
      <c r="AQ338" s="144"/>
      <c r="AR338" s="144"/>
      <c r="AS338" s="144"/>
    </row>
    <row r="339" spans="1:45">
      <c r="A339" s="144"/>
      <c r="B339" s="144"/>
      <c r="C339" s="144"/>
      <c r="D339" s="144"/>
      <c r="E339" s="144"/>
      <c r="F339" s="144"/>
      <c r="G339" s="144"/>
      <c r="H339" s="144"/>
      <c r="I339" s="144"/>
      <c r="J339" s="144"/>
      <c r="K339" s="144"/>
      <c r="L339" s="144"/>
      <c r="M339" s="144"/>
      <c r="N339" s="145"/>
      <c r="O339" s="144"/>
      <c r="P339" s="144"/>
      <c r="Q339" s="144"/>
      <c r="R339" s="144"/>
      <c r="S339" s="144"/>
      <c r="T339" s="144"/>
      <c r="U339" s="144"/>
      <c r="V339" s="37"/>
      <c r="W339" s="145"/>
      <c r="X339" s="146"/>
      <c r="Y339" s="145"/>
      <c r="Z339" s="144"/>
      <c r="AA339" s="144"/>
      <c r="AB339" s="144"/>
      <c r="AC339" s="144"/>
      <c r="AD339" s="144"/>
      <c r="AE339" s="144"/>
      <c r="AF339" s="144"/>
      <c r="AG339" s="147"/>
      <c r="AH339" s="144"/>
      <c r="AI339" s="144"/>
      <c r="AJ339" s="144"/>
      <c r="AK339" s="144"/>
      <c r="AL339" s="144"/>
      <c r="AM339" s="144"/>
      <c r="AN339" s="144"/>
      <c r="AO339" s="144"/>
      <c r="AP339" s="144"/>
      <c r="AQ339" s="144"/>
      <c r="AR339" s="144"/>
      <c r="AS339" s="144"/>
    </row>
    <row r="340" spans="1:45">
      <c r="A340" s="144"/>
      <c r="B340" s="144"/>
      <c r="C340" s="144"/>
      <c r="D340" s="144"/>
      <c r="E340" s="144"/>
      <c r="F340" s="144"/>
      <c r="G340" s="144"/>
      <c r="H340" s="144"/>
      <c r="I340" s="144"/>
      <c r="J340" s="144"/>
      <c r="K340" s="144"/>
      <c r="L340" s="144"/>
      <c r="M340" s="144"/>
      <c r="N340" s="145"/>
      <c r="O340" s="144"/>
      <c r="P340" s="144"/>
      <c r="Q340" s="144"/>
      <c r="R340" s="144"/>
      <c r="S340" s="144"/>
      <c r="T340" s="144"/>
      <c r="U340" s="144"/>
      <c r="V340" s="37"/>
      <c r="W340" s="145"/>
      <c r="X340" s="146"/>
      <c r="Y340" s="145"/>
      <c r="Z340" s="144"/>
      <c r="AA340" s="144"/>
      <c r="AB340" s="144"/>
      <c r="AC340" s="144"/>
      <c r="AD340" s="144"/>
      <c r="AE340" s="144"/>
      <c r="AF340" s="144"/>
      <c r="AG340" s="147"/>
      <c r="AH340" s="144"/>
      <c r="AI340" s="144"/>
      <c r="AJ340" s="144"/>
      <c r="AK340" s="144"/>
      <c r="AL340" s="144"/>
      <c r="AM340" s="144"/>
      <c r="AN340" s="144"/>
      <c r="AO340" s="144"/>
      <c r="AP340" s="144"/>
      <c r="AQ340" s="144"/>
      <c r="AR340" s="144"/>
      <c r="AS340" s="144"/>
    </row>
    <row r="341" spans="1:45">
      <c r="A341" s="144"/>
      <c r="B341" s="144"/>
      <c r="C341" s="144"/>
      <c r="D341" s="144"/>
      <c r="E341" s="144"/>
      <c r="F341" s="144"/>
      <c r="G341" s="144"/>
      <c r="H341" s="144"/>
      <c r="I341" s="144"/>
      <c r="J341" s="144"/>
      <c r="K341" s="144"/>
      <c r="L341" s="144"/>
      <c r="M341" s="144"/>
      <c r="N341" s="145"/>
      <c r="O341" s="144"/>
      <c r="P341" s="144"/>
      <c r="Q341" s="144"/>
      <c r="R341" s="144"/>
      <c r="S341" s="144"/>
      <c r="T341" s="144"/>
      <c r="U341" s="144"/>
      <c r="V341" s="37"/>
      <c r="W341" s="145"/>
      <c r="X341" s="146"/>
      <c r="Y341" s="145"/>
      <c r="Z341" s="144"/>
      <c r="AA341" s="144"/>
      <c r="AB341" s="144"/>
      <c r="AC341" s="144"/>
      <c r="AD341" s="144"/>
      <c r="AE341" s="144"/>
      <c r="AF341" s="144"/>
      <c r="AG341" s="147"/>
      <c r="AH341" s="144"/>
      <c r="AI341" s="144"/>
      <c r="AJ341" s="144"/>
      <c r="AK341" s="144"/>
      <c r="AL341" s="144"/>
      <c r="AM341" s="144"/>
      <c r="AN341" s="144"/>
      <c r="AO341" s="144"/>
      <c r="AP341" s="144"/>
      <c r="AQ341" s="144"/>
      <c r="AR341" s="144"/>
      <c r="AS341" s="144"/>
    </row>
    <row r="342" spans="1:45">
      <c r="A342" s="144"/>
      <c r="B342" s="144"/>
      <c r="C342" s="144"/>
      <c r="D342" s="144"/>
      <c r="E342" s="144"/>
      <c r="F342" s="144"/>
      <c r="G342" s="144"/>
      <c r="H342" s="144"/>
      <c r="I342" s="144"/>
      <c r="J342" s="144"/>
      <c r="K342" s="144"/>
      <c r="L342" s="144"/>
      <c r="M342" s="144"/>
      <c r="N342" s="145"/>
      <c r="O342" s="144"/>
      <c r="P342" s="144"/>
      <c r="Q342" s="144"/>
      <c r="R342" s="144"/>
      <c r="S342" s="144"/>
      <c r="T342" s="144"/>
      <c r="U342" s="144"/>
      <c r="V342" s="37"/>
      <c r="W342" s="145"/>
      <c r="X342" s="146"/>
      <c r="Y342" s="145"/>
      <c r="Z342" s="144"/>
      <c r="AA342" s="144"/>
      <c r="AB342" s="144"/>
      <c r="AC342" s="144"/>
      <c r="AD342" s="144"/>
      <c r="AE342" s="144"/>
      <c r="AF342" s="144"/>
      <c r="AG342" s="147"/>
      <c r="AH342" s="144"/>
      <c r="AI342" s="144"/>
      <c r="AJ342" s="144"/>
      <c r="AK342" s="144"/>
      <c r="AL342" s="144"/>
      <c r="AM342" s="144"/>
      <c r="AN342" s="144"/>
      <c r="AO342" s="144"/>
      <c r="AP342" s="144"/>
      <c r="AQ342" s="144"/>
      <c r="AR342" s="144"/>
      <c r="AS342" s="144"/>
    </row>
    <row r="343" spans="1:45">
      <c r="A343" s="144"/>
      <c r="B343" s="144"/>
      <c r="C343" s="144"/>
      <c r="D343" s="144"/>
      <c r="E343" s="144"/>
      <c r="F343" s="144"/>
      <c r="G343" s="144"/>
      <c r="H343" s="144"/>
      <c r="I343" s="144"/>
      <c r="J343" s="144"/>
      <c r="K343" s="144"/>
      <c r="L343" s="144"/>
      <c r="M343" s="144"/>
      <c r="N343" s="145"/>
      <c r="O343" s="144"/>
      <c r="P343" s="144"/>
      <c r="Q343" s="144"/>
      <c r="R343" s="144"/>
      <c r="S343" s="144"/>
      <c r="T343" s="144"/>
      <c r="U343" s="144"/>
      <c r="V343" s="37"/>
      <c r="W343" s="145"/>
      <c r="X343" s="146"/>
      <c r="Y343" s="145"/>
      <c r="Z343" s="144"/>
      <c r="AA343" s="144"/>
      <c r="AB343" s="144"/>
      <c r="AC343" s="144"/>
      <c r="AD343" s="144"/>
      <c r="AE343" s="144"/>
      <c r="AF343" s="144"/>
      <c r="AG343" s="147"/>
      <c r="AH343" s="144"/>
      <c r="AI343" s="144"/>
      <c r="AJ343" s="144"/>
      <c r="AK343" s="144"/>
      <c r="AL343" s="144"/>
      <c r="AM343" s="144"/>
      <c r="AN343" s="144"/>
      <c r="AO343" s="144"/>
      <c r="AP343" s="144"/>
      <c r="AQ343" s="144"/>
      <c r="AR343" s="144"/>
      <c r="AS343" s="144"/>
    </row>
    <row r="344" spans="1:45">
      <c r="A344" s="144"/>
      <c r="B344" s="144"/>
      <c r="C344" s="144"/>
      <c r="D344" s="144"/>
      <c r="E344" s="144"/>
      <c r="F344" s="144"/>
      <c r="G344" s="144"/>
      <c r="H344" s="144"/>
      <c r="I344" s="144"/>
      <c r="J344" s="144"/>
      <c r="K344" s="144"/>
      <c r="L344" s="144"/>
      <c r="M344" s="144"/>
      <c r="N344" s="145"/>
      <c r="O344" s="144"/>
      <c r="P344" s="144"/>
      <c r="Q344" s="144"/>
      <c r="R344" s="144"/>
      <c r="S344" s="144"/>
      <c r="T344" s="144"/>
      <c r="U344" s="144"/>
      <c r="V344" s="37"/>
      <c r="W344" s="145"/>
      <c r="X344" s="146"/>
      <c r="Y344" s="145"/>
      <c r="Z344" s="144"/>
      <c r="AA344" s="144"/>
      <c r="AB344" s="144"/>
      <c r="AC344" s="144"/>
      <c r="AD344" s="144"/>
      <c r="AE344" s="144"/>
      <c r="AF344" s="144"/>
      <c r="AG344" s="147"/>
      <c r="AH344" s="144"/>
      <c r="AI344" s="144"/>
      <c r="AJ344" s="144"/>
      <c r="AK344" s="144"/>
      <c r="AL344" s="144"/>
      <c r="AM344" s="144"/>
      <c r="AN344" s="144"/>
      <c r="AO344" s="144"/>
      <c r="AP344" s="144"/>
      <c r="AQ344" s="144"/>
      <c r="AR344" s="144"/>
      <c r="AS344" s="144"/>
    </row>
    <row r="345" spans="1:45">
      <c r="A345" s="144"/>
      <c r="B345" s="144"/>
      <c r="C345" s="144"/>
      <c r="D345" s="144"/>
      <c r="E345" s="144"/>
      <c r="F345" s="144"/>
      <c r="G345" s="144"/>
      <c r="H345" s="144"/>
      <c r="I345" s="144"/>
      <c r="J345" s="144"/>
      <c r="K345" s="144"/>
      <c r="L345" s="144"/>
      <c r="M345" s="144"/>
      <c r="N345" s="145"/>
      <c r="O345" s="144"/>
      <c r="P345" s="144"/>
      <c r="Q345" s="144"/>
      <c r="R345" s="144"/>
      <c r="S345" s="144"/>
      <c r="T345" s="144"/>
      <c r="U345" s="144"/>
      <c r="V345" s="37"/>
      <c r="W345" s="145"/>
      <c r="X345" s="146"/>
      <c r="Y345" s="145"/>
      <c r="Z345" s="144"/>
      <c r="AA345" s="144"/>
      <c r="AB345" s="144"/>
      <c r="AC345" s="144"/>
      <c r="AD345" s="144"/>
      <c r="AE345" s="144"/>
      <c r="AF345" s="144"/>
      <c r="AG345" s="147"/>
      <c r="AH345" s="144"/>
      <c r="AI345" s="144"/>
      <c r="AJ345" s="144"/>
      <c r="AK345" s="144"/>
      <c r="AL345" s="144"/>
      <c r="AM345" s="144"/>
      <c r="AN345" s="144"/>
      <c r="AO345" s="144"/>
      <c r="AP345" s="144"/>
      <c r="AQ345" s="144"/>
      <c r="AR345" s="144"/>
      <c r="AS345" s="144"/>
    </row>
    <row r="346" spans="1:45">
      <c r="A346" s="144"/>
      <c r="B346" s="144"/>
      <c r="C346" s="144"/>
      <c r="D346" s="144"/>
      <c r="E346" s="144"/>
      <c r="F346" s="144"/>
      <c r="G346" s="144"/>
      <c r="H346" s="144"/>
      <c r="I346" s="144"/>
      <c r="J346" s="144"/>
      <c r="K346" s="144"/>
      <c r="L346" s="144"/>
      <c r="M346" s="144"/>
      <c r="N346" s="145"/>
      <c r="O346" s="144"/>
      <c r="P346" s="144"/>
      <c r="Q346" s="144"/>
      <c r="R346" s="144"/>
      <c r="S346" s="144"/>
      <c r="T346" s="144"/>
      <c r="U346" s="144"/>
      <c r="V346" s="37"/>
      <c r="W346" s="145"/>
      <c r="X346" s="146"/>
      <c r="Y346" s="145"/>
      <c r="Z346" s="144"/>
      <c r="AA346" s="144"/>
      <c r="AB346" s="144"/>
      <c r="AC346" s="144"/>
      <c r="AD346" s="144"/>
      <c r="AE346" s="144"/>
      <c r="AF346" s="144"/>
      <c r="AG346" s="147"/>
      <c r="AH346" s="144"/>
      <c r="AI346" s="144"/>
      <c r="AJ346" s="144"/>
      <c r="AK346" s="144"/>
      <c r="AL346" s="144"/>
      <c r="AM346" s="144"/>
      <c r="AN346" s="144"/>
      <c r="AO346" s="144"/>
      <c r="AP346" s="144"/>
      <c r="AQ346" s="144"/>
      <c r="AR346" s="144"/>
      <c r="AS346" s="144"/>
    </row>
    <row r="347" spans="1:45">
      <c r="A347" s="144"/>
      <c r="B347" s="144"/>
      <c r="C347" s="144"/>
      <c r="D347" s="144"/>
      <c r="E347" s="144"/>
      <c r="F347" s="144"/>
      <c r="G347" s="144"/>
      <c r="H347" s="144"/>
      <c r="I347" s="144"/>
      <c r="J347" s="144"/>
      <c r="K347" s="144"/>
      <c r="L347" s="144"/>
      <c r="M347" s="144"/>
      <c r="N347" s="145"/>
      <c r="O347" s="144"/>
      <c r="P347" s="144"/>
      <c r="Q347" s="144"/>
      <c r="R347" s="144"/>
      <c r="S347" s="144"/>
      <c r="T347" s="144"/>
      <c r="U347" s="144"/>
      <c r="V347" s="37"/>
      <c r="W347" s="145"/>
      <c r="X347" s="146"/>
      <c r="Y347" s="145"/>
      <c r="Z347" s="144"/>
      <c r="AA347" s="144"/>
      <c r="AB347" s="144"/>
      <c r="AC347" s="144"/>
      <c r="AD347" s="144"/>
      <c r="AE347" s="144"/>
      <c r="AF347" s="144"/>
      <c r="AG347" s="147"/>
      <c r="AH347" s="144"/>
      <c r="AI347" s="144"/>
      <c r="AJ347" s="144"/>
      <c r="AK347" s="144"/>
      <c r="AL347" s="144"/>
      <c r="AM347" s="144"/>
      <c r="AN347" s="144"/>
      <c r="AO347" s="144"/>
      <c r="AP347" s="144"/>
      <c r="AQ347" s="144"/>
      <c r="AR347" s="144"/>
      <c r="AS347" s="144"/>
    </row>
    <row r="348" spans="1:45">
      <c r="A348" s="144"/>
      <c r="B348" s="144"/>
      <c r="C348" s="144"/>
      <c r="D348" s="144"/>
      <c r="E348" s="144"/>
      <c r="F348" s="144"/>
      <c r="G348" s="144"/>
      <c r="H348" s="144"/>
      <c r="I348" s="144"/>
      <c r="J348" s="144"/>
      <c r="K348" s="144"/>
      <c r="L348" s="144"/>
      <c r="M348" s="144"/>
      <c r="N348" s="145"/>
      <c r="O348" s="144"/>
      <c r="P348" s="144"/>
      <c r="Q348" s="144"/>
      <c r="R348" s="144"/>
      <c r="S348" s="144"/>
      <c r="T348" s="144"/>
      <c r="U348" s="144"/>
      <c r="V348" s="37"/>
      <c r="W348" s="145"/>
      <c r="X348" s="146"/>
      <c r="Y348" s="145"/>
      <c r="Z348" s="144"/>
      <c r="AA348" s="144"/>
      <c r="AB348" s="144"/>
      <c r="AC348" s="144"/>
      <c r="AD348" s="144"/>
      <c r="AE348" s="144"/>
      <c r="AF348" s="144"/>
      <c r="AG348" s="147"/>
      <c r="AH348" s="144"/>
      <c r="AI348" s="144"/>
      <c r="AJ348" s="144"/>
      <c r="AK348" s="144"/>
      <c r="AL348" s="144"/>
      <c r="AM348" s="144"/>
      <c r="AN348" s="144"/>
      <c r="AO348" s="144"/>
      <c r="AP348" s="144"/>
      <c r="AQ348" s="144"/>
      <c r="AR348" s="144"/>
      <c r="AS348" s="144"/>
    </row>
    <row r="349" spans="1:45">
      <c r="A349" s="144"/>
      <c r="B349" s="144"/>
      <c r="C349" s="144"/>
      <c r="D349" s="144"/>
      <c r="E349" s="144"/>
      <c r="F349" s="144"/>
      <c r="G349" s="144"/>
      <c r="H349" s="144"/>
      <c r="I349" s="144"/>
      <c r="J349" s="144"/>
      <c r="K349" s="144"/>
      <c r="L349" s="144"/>
      <c r="M349" s="144"/>
      <c r="N349" s="145"/>
      <c r="O349" s="144"/>
      <c r="P349" s="144"/>
      <c r="Q349" s="144"/>
      <c r="R349" s="144"/>
      <c r="S349" s="144"/>
      <c r="T349" s="144"/>
      <c r="U349" s="144"/>
      <c r="V349" s="37"/>
      <c r="W349" s="145"/>
      <c r="X349" s="146"/>
      <c r="Y349" s="145"/>
      <c r="Z349" s="144"/>
      <c r="AA349" s="144"/>
      <c r="AB349" s="144"/>
      <c r="AC349" s="144"/>
      <c r="AD349" s="144"/>
      <c r="AE349" s="144"/>
      <c r="AF349" s="144"/>
      <c r="AG349" s="147"/>
      <c r="AH349" s="144"/>
      <c r="AI349" s="144"/>
      <c r="AJ349" s="144"/>
      <c r="AK349" s="144"/>
      <c r="AL349" s="144"/>
      <c r="AM349" s="144"/>
      <c r="AN349" s="144"/>
      <c r="AO349" s="144"/>
      <c r="AP349" s="144"/>
      <c r="AQ349" s="144"/>
      <c r="AR349" s="144"/>
      <c r="AS349" s="144"/>
    </row>
    <row r="350" spans="1:45">
      <c r="A350" s="144"/>
      <c r="B350" s="144"/>
      <c r="C350" s="144"/>
      <c r="D350" s="144"/>
      <c r="E350" s="144"/>
      <c r="F350" s="144"/>
      <c r="G350" s="144"/>
      <c r="H350" s="144"/>
      <c r="I350" s="144"/>
      <c r="J350" s="144"/>
      <c r="K350" s="144"/>
      <c r="L350" s="144"/>
      <c r="M350" s="144"/>
      <c r="N350" s="145"/>
      <c r="O350" s="144"/>
      <c r="P350" s="144"/>
      <c r="Q350" s="144"/>
      <c r="R350" s="144"/>
      <c r="S350" s="144"/>
      <c r="T350" s="144"/>
      <c r="U350" s="144"/>
      <c r="V350" s="37"/>
      <c r="W350" s="145"/>
      <c r="X350" s="146"/>
      <c r="Y350" s="145"/>
      <c r="Z350" s="144"/>
      <c r="AA350" s="144"/>
      <c r="AB350" s="144"/>
      <c r="AC350" s="144"/>
      <c r="AD350" s="144"/>
      <c r="AE350" s="144"/>
      <c r="AF350" s="144"/>
      <c r="AG350" s="147"/>
      <c r="AH350" s="144"/>
      <c r="AI350" s="144"/>
      <c r="AJ350" s="144"/>
      <c r="AK350" s="144"/>
      <c r="AL350" s="144"/>
      <c r="AM350" s="144"/>
      <c r="AN350" s="144"/>
      <c r="AO350" s="144"/>
      <c r="AP350" s="144"/>
      <c r="AQ350" s="144"/>
      <c r="AR350" s="144"/>
      <c r="AS350" s="144"/>
    </row>
    <row r="351" spans="1:45">
      <c r="A351" s="144"/>
      <c r="B351" s="144"/>
      <c r="C351" s="144"/>
      <c r="D351" s="144"/>
      <c r="E351" s="144"/>
      <c r="F351" s="144"/>
      <c r="G351" s="144"/>
      <c r="H351" s="144"/>
      <c r="I351" s="144"/>
      <c r="J351" s="144"/>
      <c r="K351" s="144"/>
      <c r="L351" s="144"/>
      <c r="M351" s="144"/>
      <c r="N351" s="145"/>
      <c r="O351" s="144"/>
      <c r="P351" s="144"/>
      <c r="Q351" s="144"/>
      <c r="R351" s="144"/>
      <c r="S351" s="144"/>
      <c r="T351" s="144"/>
      <c r="U351" s="144"/>
      <c r="V351" s="37"/>
      <c r="W351" s="145"/>
      <c r="X351" s="146"/>
      <c r="Y351" s="145"/>
      <c r="Z351" s="144"/>
      <c r="AA351" s="144"/>
      <c r="AB351" s="144"/>
      <c r="AC351" s="144"/>
      <c r="AD351" s="144"/>
      <c r="AE351" s="144"/>
      <c r="AF351" s="144"/>
      <c r="AG351" s="147"/>
      <c r="AH351" s="144"/>
      <c r="AI351" s="144"/>
      <c r="AJ351" s="144"/>
      <c r="AK351" s="144"/>
      <c r="AL351" s="144"/>
      <c r="AM351" s="144"/>
      <c r="AN351" s="144"/>
      <c r="AO351" s="144"/>
      <c r="AP351" s="144"/>
      <c r="AQ351" s="144"/>
      <c r="AR351" s="144"/>
      <c r="AS351" s="144"/>
    </row>
    <row r="352" spans="1:45">
      <c r="A352" s="144"/>
      <c r="B352" s="144"/>
      <c r="C352" s="144"/>
      <c r="D352" s="144"/>
      <c r="E352" s="144"/>
      <c r="F352" s="144"/>
      <c r="G352" s="144"/>
      <c r="H352" s="144"/>
      <c r="I352" s="144"/>
      <c r="J352" s="144"/>
      <c r="K352" s="144"/>
      <c r="L352" s="144"/>
      <c r="M352" s="144"/>
      <c r="N352" s="145"/>
      <c r="O352" s="144"/>
      <c r="P352" s="144"/>
      <c r="Q352" s="144"/>
      <c r="R352" s="144"/>
      <c r="S352" s="144"/>
      <c r="T352" s="144"/>
      <c r="U352" s="144"/>
      <c r="V352" s="37"/>
      <c r="W352" s="145"/>
      <c r="X352" s="146"/>
      <c r="Y352" s="145"/>
      <c r="Z352" s="144"/>
      <c r="AA352" s="144"/>
      <c r="AB352" s="144"/>
      <c r="AC352" s="144"/>
      <c r="AD352" s="144"/>
      <c r="AE352" s="144"/>
      <c r="AF352" s="144"/>
      <c r="AG352" s="147"/>
      <c r="AH352" s="144"/>
      <c r="AI352" s="144"/>
      <c r="AJ352" s="144"/>
      <c r="AK352" s="144"/>
      <c r="AL352" s="144"/>
      <c r="AM352" s="144"/>
      <c r="AN352" s="144"/>
      <c r="AO352" s="144"/>
      <c r="AP352" s="144"/>
      <c r="AQ352" s="144"/>
      <c r="AR352" s="144"/>
      <c r="AS352" s="144"/>
    </row>
    <row r="353" spans="1:45">
      <c r="A353" s="144"/>
      <c r="B353" s="144"/>
      <c r="C353" s="144"/>
      <c r="D353" s="144"/>
      <c r="E353" s="144"/>
      <c r="F353" s="144"/>
      <c r="G353" s="144"/>
      <c r="H353" s="144"/>
      <c r="I353" s="144"/>
      <c r="J353" s="144"/>
      <c r="K353" s="144"/>
      <c r="L353" s="144"/>
      <c r="M353" s="144"/>
      <c r="N353" s="145"/>
      <c r="O353" s="144"/>
      <c r="P353" s="144"/>
      <c r="Q353" s="144"/>
      <c r="R353" s="144"/>
      <c r="S353" s="144"/>
      <c r="T353" s="144"/>
      <c r="U353" s="144"/>
      <c r="V353" s="37"/>
      <c r="W353" s="145"/>
      <c r="X353" s="146"/>
      <c r="Y353" s="145"/>
      <c r="Z353" s="144"/>
      <c r="AA353" s="144"/>
      <c r="AB353" s="144"/>
      <c r="AC353" s="144"/>
      <c r="AD353" s="144"/>
      <c r="AE353" s="144"/>
      <c r="AF353" s="144"/>
      <c r="AG353" s="147"/>
      <c r="AH353" s="144"/>
      <c r="AI353" s="144"/>
      <c r="AJ353" s="144"/>
      <c r="AK353" s="144"/>
      <c r="AL353" s="144"/>
      <c r="AM353" s="144"/>
      <c r="AN353" s="144"/>
      <c r="AO353" s="144"/>
      <c r="AP353" s="144"/>
      <c r="AQ353" s="144"/>
      <c r="AR353" s="144"/>
      <c r="AS353" s="144"/>
    </row>
    <row r="354" spans="1:45">
      <c r="A354" s="144"/>
      <c r="B354" s="144"/>
      <c r="C354" s="144"/>
      <c r="D354" s="144"/>
      <c r="E354" s="144"/>
      <c r="F354" s="144"/>
      <c r="G354" s="144"/>
      <c r="H354" s="144"/>
      <c r="I354" s="144"/>
      <c r="J354" s="144"/>
      <c r="K354" s="144"/>
      <c r="L354" s="144"/>
      <c r="M354" s="144"/>
      <c r="N354" s="145"/>
      <c r="O354" s="144"/>
      <c r="P354" s="144"/>
      <c r="Q354" s="144"/>
      <c r="R354" s="144"/>
      <c r="S354" s="144"/>
      <c r="T354" s="144"/>
      <c r="U354" s="144"/>
      <c r="V354" s="37"/>
      <c r="W354" s="145"/>
      <c r="X354" s="146"/>
      <c r="Y354" s="145"/>
      <c r="Z354" s="144"/>
      <c r="AA354" s="144"/>
      <c r="AB354" s="144"/>
      <c r="AC354" s="144"/>
      <c r="AD354" s="144"/>
      <c r="AE354" s="144"/>
      <c r="AF354" s="144"/>
      <c r="AG354" s="147"/>
      <c r="AH354" s="144"/>
      <c r="AI354" s="144"/>
      <c r="AJ354" s="144"/>
      <c r="AK354" s="144"/>
      <c r="AL354" s="144"/>
      <c r="AM354" s="144"/>
      <c r="AN354" s="144"/>
      <c r="AO354" s="144"/>
      <c r="AP354" s="144"/>
      <c r="AQ354" s="144"/>
      <c r="AR354" s="144"/>
      <c r="AS354" s="144"/>
    </row>
    <row r="355" spans="1:45">
      <c r="A355" s="144"/>
      <c r="B355" s="144"/>
      <c r="C355" s="144"/>
      <c r="D355" s="144"/>
      <c r="E355" s="144"/>
      <c r="F355" s="144"/>
      <c r="G355" s="144"/>
      <c r="H355" s="144"/>
      <c r="I355" s="144"/>
      <c r="J355" s="144"/>
      <c r="K355" s="144"/>
      <c r="L355" s="144"/>
      <c r="M355" s="144"/>
      <c r="N355" s="145"/>
      <c r="O355" s="144"/>
      <c r="P355" s="144"/>
      <c r="Q355" s="144"/>
      <c r="R355" s="144"/>
      <c r="S355" s="144"/>
      <c r="T355" s="144"/>
      <c r="U355" s="144"/>
      <c r="V355" s="37"/>
      <c r="W355" s="145"/>
      <c r="X355" s="146"/>
      <c r="Y355" s="145"/>
      <c r="Z355" s="144"/>
      <c r="AA355" s="144"/>
      <c r="AB355" s="144"/>
      <c r="AC355" s="144"/>
      <c r="AD355" s="144"/>
      <c r="AE355" s="144"/>
      <c r="AF355" s="144"/>
      <c r="AG355" s="147"/>
      <c r="AH355" s="144"/>
      <c r="AI355" s="144"/>
      <c r="AJ355" s="144"/>
      <c r="AK355" s="144"/>
      <c r="AL355" s="144"/>
      <c r="AM355" s="144"/>
      <c r="AN355" s="144"/>
      <c r="AO355" s="144"/>
      <c r="AP355" s="144"/>
      <c r="AQ355" s="144"/>
      <c r="AR355" s="144"/>
      <c r="AS355" s="144"/>
    </row>
    <row r="356" spans="1:45">
      <c r="A356" s="144"/>
      <c r="B356" s="144"/>
      <c r="C356" s="144"/>
      <c r="D356" s="144"/>
      <c r="E356" s="144"/>
      <c r="F356" s="144"/>
      <c r="G356" s="144"/>
      <c r="H356" s="144"/>
      <c r="I356" s="144"/>
      <c r="J356" s="144"/>
      <c r="K356" s="144"/>
      <c r="L356" s="144"/>
      <c r="M356" s="144"/>
      <c r="N356" s="145"/>
      <c r="O356" s="144"/>
      <c r="P356" s="144"/>
      <c r="Q356" s="144"/>
      <c r="R356" s="144"/>
      <c r="S356" s="144"/>
      <c r="T356" s="144"/>
      <c r="U356" s="144"/>
      <c r="V356" s="37"/>
      <c r="W356" s="145"/>
      <c r="X356" s="146"/>
      <c r="Y356" s="145"/>
      <c r="Z356" s="144"/>
      <c r="AA356" s="144"/>
      <c r="AB356" s="144"/>
      <c r="AC356" s="144"/>
      <c r="AD356" s="144"/>
      <c r="AE356" s="144"/>
      <c r="AF356" s="144"/>
      <c r="AG356" s="147"/>
      <c r="AH356" s="144"/>
      <c r="AI356" s="144"/>
      <c r="AJ356" s="144"/>
      <c r="AK356" s="144"/>
      <c r="AL356" s="144"/>
      <c r="AM356" s="144"/>
      <c r="AN356" s="144"/>
      <c r="AO356" s="144"/>
      <c r="AP356" s="144"/>
      <c r="AQ356" s="144"/>
      <c r="AR356" s="144"/>
      <c r="AS356" s="144"/>
    </row>
    <row r="357" spans="1:45">
      <c r="A357" s="144"/>
      <c r="B357" s="144"/>
      <c r="C357" s="144"/>
      <c r="D357" s="144"/>
      <c r="E357" s="144"/>
      <c r="F357" s="144"/>
      <c r="G357" s="144"/>
      <c r="H357" s="144"/>
      <c r="I357" s="144"/>
      <c r="J357" s="144"/>
      <c r="K357" s="144"/>
      <c r="L357" s="144"/>
      <c r="M357" s="144"/>
      <c r="N357" s="145"/>
      <c r="O357" s="144"/>
      <c r="P357" s="144"/>
      <c r="Q357" s="144"/>
      <c r="R357" s="144"/>
      <c r="S357" s="144"/>
      <c r="T357" s="144"/>
      <c r="U357" s="144"/>
      <c r="V357" s="37"/>
      <c r="W357" s="145"/>
      <c r="X357" s="146"/>
      <c r="Y357" s="145"/>
      <c r="Z357" s="144"/>
      <c r="AA357" s="144"/>
      <c r="AB357" s="144"/>
      <c r="AC357" s="144"/>
      <c r="AD357" s="144"/>
      <c r="AE357" s="144"/>
      <c r="AF357" s="144"/>
      <c r="AG357" s="147"/>
      <c r="AH357" s="144"/>
      <c r="AI357" s="144"/>
      <c r="AJ357" s="144"/>
      <c r="AK357" s="144"/>
      <c r="AL357" s="144"/>
      <c r="AM357" s="144"/>
      <c r="AN357" s="144"/>
      <c r="AO357" s="144"/>
      <c r="AP357" s="144"/>
      <c r="AQ357" s="144"/>
      <c r="AR357" s="144"/>
      <c r="AS357" s="144"/>
    </row>
    <row r="358" spans="1:45">
      <c r="A358" s="144"/>
      <c r="B358" s="144"/>
      <c r="C358" s="144"/>
      <c r="D358" s="144"/>
      <c r="E358" s="144"/>
      <c r="F358" s="144"/>
      <c r="G358" s="144"/>
      <c r="H358" s="144"/>
      <c r="I358" s="144"/>
      <c r="J358" s="144"/>
      <c r="K358" s="144"/>
      <c r="L358" s="144"/>
      <c r="M358" s="144"/>
      <c r="N358" s="145"/>
      <c r="O358" s="144"/>
      <c r="P358" s="144"/>
      <c r="Q358" s="144"/>
      <c r="R358" s="144"/>
      <c r="S358" s="144"/>
      <c r="T358" s="144"/>
      <c r="U358" s="144"/>
      <c r="V358" s="37"/>
      <c r="W358" s="145"/>
      <c r="X358" s="146"/>
      <c r="Y358" s="145"/>
      <c r="Z358" s="144"/>
      <c r="AA358" s="144"/>
      <c r="AB358" s="144"/>
      <c r="AC358" s="144"/>
      <c r="AD358" s="144"/>
      <c r="AE358" s="144"/>
      <c r="AF358" s="144"/>
      <c r="AG358" s="147"/>
      <c r="AH358" s="144"/>
      <c r="AI358" s="144"/>
      <c r="AJ358" s="144"/>
      <c r="AK358" s="144"/>
      <c r="AL358" s="144"/>
      <c r="AM358" s="144"/>
      <c r="AN358" s="144"/>
      <c r="AO358" s="144"/>
      <c r="AP358" s="144"/>
      <c r="AQ358" s="144"/>
      <c r="AR358" s="144"/>
      <c r="AS358" s="144"/>
    </row>
    <row r="359" spans="1:45">
      <c r="A359" s="144"/>
      <c r="B359" s="144"/>
      <c r="C359" s="144"/>
      <c r="D359" s="144"/>
      <c r="E359" s="144"/>
      <c r="F359" s="144"/>
      <c r="G359" s="144"/>
      <c r="H359" s="144"/>
      <c r="I359" s="144"/>
      <c r="J359" s="144"/>
      <c r="K359" s="144"/>
      <c r="L359" s="144"/>
      <c r="M359" s="144"/>
      <c r="N359" s="145"/>
      <c r="O359" s="144"/>
      <c r="P359" s="144"/>
      <c r="Q359" s="144"/>
      <c r="R359" s="144"/>
      <c r="S359" s="144"/>
      <c r="T359" s="144"/>
      <c r="U359" s="144"/>
      <c r="V359" s="37"/>
      <c r="W359" s="145"/>
      <c r="X359" s="146"/>
      <c r="Y359" s="145"/>
      <c r="Z359" s="144"/>
      <c r="AA359" s="144"/>
      <c r="AB359" s="144"/>
      <c r="AC359" s="144"/>
      <c r="AD359" s="144"/>
      <c r="AE359" s="144"/>
      <c r="AF359" s="144"/>
      <c r="AG359" s="147"/>
      <c r="AH359" s="144"/>
      <c r="AI359" s="144"/>
      <c r="AJ359" s="144"/>
      <c r="AK359" s="144"/>
      <c r="AL359" s="144"/>
      <c r="AM359" s="144"/>
      <c r="AN359" s="144"/>
      <c r="AO359" s="144"/>
      <c r="AP359" s="144"/>
      <c r="AQ359" s="144"/>
      <c r="AR359" s="144"/>
      <c r="AS359" s="144"/>
    </row>
    <row r="360" spans="1:45">
      <c r="A360" s="144"/>
      <c r="B360" s="144"/>
      <c r="C360" s="144"/>
      <c r="D360" s="144"/>
      <c r="E360" s="144"/>
      <c r="F360" s="144"/>
      <c r="G360" s="144"/>
      <c r="H360" s="144"/>
      <c r="I360" s="144"/>
      <c r="J360" s="144"/>
      <c r="K360" s="144"/>
      <c r="L360" s="144"/>
      <c r="M360" s="144"/>
      <c r="N360" s="145"/>
      <c r="O360" s="144"/>
      <c r="P360" s="144"/>
      <c r="Q360" s="144"/>
      <c r="R360" s="144"/>
      <c r="S360" s="144"/>
      <c r="T360" s="144"/>
      <c r="U360" s="144"/>
      <c r="V360" s="37"/>
      <c r="W360" s="145"/>
      <c r="X360" s="146"/>
      <c r="Y360" s="145"/>
      <c r="Z360" s="144"/>
      <c r="AA360" s="144"/>
      <c r="AB360" s="144"/>
      <c r="AC360" s="144"/>
      <c r="AD360" s="144"/>
      <c r="AE360" s="144"/>
      <c r="AF360" s="144"/>
      <c r="AG360" s="147"/>
      <c r="AH360" s="144"/>
      <c r="AI360" s="144"/>
      <c r="AJ360" s="144"/>
      <c r="AK360" s="144"/>
      <c r="AL360" s="144"/>
      <c r="AM360" s="144"/>
      <c r="AN360" s="144"/>
      <c r="AO360" s="144"/>
      <c r="AP360" s="144"/>
      <c r="AQ360" s="144"/>
      <c r="AR360" s="144"/>
      <c r="AS360" s="144"/>
    </row>
    <row r="361" spans="1:45">
      <c r="A361" s="144"/>
      <c r="B361" s="144"/>
      <c r="C361" s="144"/>
      <c r="D361" s="144"/>
      <c r="E361" s="144"/>
      <c r="F361" s="144"/>
      <c r="G361" s="144"/>
      <c r="H361" s="144"/>
      <c r="I361" s="144"/>
      <c r="J361" s="144"/>
      <c r="K361" s="144"/>
      <c r="L361" s="144"/>
      <c r="M361" s="144"/>
      <c r="N361" s="145"/>
      <c r="O361" s="144"/>
      <c r="P361" s="144"/>
      <c r="Q361" s="144"/>
      <c r="R361" s="144"/>
      <c r="S361" s="144"/>
      <c r="T361" s="144"/>
      <c r="U361" s="144"/>
      <c r="V361" s="37"/>
      <c r="W361" s="145"/>
      <c r="X361" s="146"/>
      <c r="Y361" s="145"/>
      <c r="Z361" s="144"/>
      <c r="AA361" s="144"/>
      <c r="AB361" s="144"/>
      <c r="AC361" s="144"/>
      <c r="AD361" s="144"/>
      <c r="AE361" s="144"/>
      <c r="AF361" s="144"/>
      <c r="AG361" s="147"/>
      <c r="AH361" s="144"/>
      <c r="AI361" s="144"/>
      <c r="AJ361" s="144"/>
      <c r="AK361" s="144"/>
      <c r="AL361" s="144"/>
      <c r="AM361" s="144"/>
      <c r="AN361" s="144"/>
      <c r="AO361" s="144"/>
      <c r="AP361" s="144"/>
      <c r="AQ361" s="144"/>
      <c r="AR361" s="144"/>
      <c r="AS361" s="144"/>
    </row>
    <row r="362" spans="1:45">
      <c r="A362" s="144"/>
      <c r="B362" s="144"/>
      <c r="C362" s="144"/>
      <c r="D362" s="144"/>
      <c r="E362" s="144"/>
      <c r="F362" s="144"/>
      <c r="G362" s="144"/>
      <c r="H362" s="144"/>
      <c r="I362" s="144"/>
      <c r="J362" s="144"/>
      <c r="K362" s="144"/>
      <c r="L362" s="144"/>
      <c r="M362" s="144"/>
      <c r="N362" s="145"/>
      <c r="O362" s="144"/>
      <c r="P362" s="144"/>
      <c r="Q362" s="144"/>
      <c r="R362" s="144"/>
      <c r="S362" s="144"/>
      <c r="T362" s="144"/>
      <c r="U362" s="144"/>
      <c r="V362" s="37"/>
      <c r="W362" s="145"/>
      <c r="X362" s="146"/>
      <c r="Y362" s="145"/>
      <c r="Z362" s="144"/>
      <c r="AA362" s="144"/>
      <c r="AB362" s="144"/>
      <c r="AC362" s="144"/>
      <c r="AD362" s="144"/>
      <c r="AE362" s="144"/>
      <c r="AF362" s="144"/>
      <c r="AG362" s="147"/>
      <c r="AH362" s="144"/>
      <c r="AI362" s="144"/>
      <c r="AJ362" s="144"/>
      <c r="AK362" s="144"/>
      <c r="AL362" s="144"/>
      <c r="AM362" s="144"/>
      <c r="AN362" s="144"/>
      <c r="AO362" s="144"/>
      <c r="AP362" s="144"/>
      <c r="AQ362" s="144"/>
      <c r="AR362" s="144"/>
      <c r="AS362" s="144"/>
    </row>
    <row r="363" spans="1:45">
      <c r="A363" s="144"/>
      <c r="B363" s="144"/>
      <c r="C363" s="144"/>
      <c r="D363" s="144"/>
      <c r="E363" s="144"/>
      <c r="F363" s="144"/>
      <c r="G363" s="144"/>
      <c r="H363" s="144"/>
      <c r="I363" s="144"/>
      <c r="J363" s="144"/>
      <c r="K363" s="144"/>
      <c r="L363" s="144"/>
      <c r="M363" s="144"/>
      <c r="N363" s="145"/>
      <c r="O363" s="144"/>
      <c r="P363" s="144"/>
      <c r="Q363" s="144"/>
      <c r="R363" s="144"/>
      <c r="S363" s="144"/>
      <c r="T363" s="144"/>
      <c r="U363" s="144"/>
      <c r="V363" s="37"/>
      <c r="W363" s="145"/>
      <c r="X363" s="146"/>
      <c r="Y363" s="145"/>
      <c r="Z363" s="144"/>
      <c r="AA363" s="144"/>
      <c r="AB363" s="144"/>
      <c r="AC363" s="144"/>
      <c r="AD363" s="144"/>
      <c r="AE363" s="144"/>
      <c r="AF363" s="144"/>
      <c r="AG363" s="147"/>
      <c r="AH363" s="144"/>
      <c r="AI363" s="144"/>
      <c r="AJ363" s="144"/>
      <c r="AK363" s="144"/>
      <c r="AL363" s="144"/>
      <c r="AM363" s="144"/>
      <c r="AN363" s="144"/>
      <c r="AO363" s="144"/>
      <c r="AP363" s="144"/>
      <c r="AQ363" s="144"/>
      <c r="AR363" s="144"/>
      <c r="AS363" s="144"/>
    </row>
    <row r="364" spans="1:45">
      <c r="A364" s="144"/>
      <c r="B364" s="144"/>
      <c r="C364" s="144"/>
      <c r="D364" s="144"/>
      <c r="E364" s="144"/>
      <c r="F364" s="144"/>
      <c r="G364" s="144"/>
      <c r="H364" s="144"/>
      <c r="I364" s="144"/>
      <c r="J364" s="144"/>
      <c r="K364" s="144"/>
      <c r="L364" s="144"/>
      <c r="M364" s="144"/>
      <c r="N364" s="145"/>
      <c r="O364" s="144"/>
      <c r="P364" s="144"/>
      <c r="Q364" s="144"/>
      <c r="R364" s="144"/>
      <c r="S364" s="144"/>
      <c r="T364" s="144"/>
      <c r="U364" s="144"/>
      <c r="V364" s="37"/>
      <c r="W364" s="145"/>
      <c r="X364" s="146"/>
      <c r="Y364" s="145"/>
      <c r="Z364" s="144"/>
      <c r="AA364" s="144"/>
      <c r="AB364" s="144"/>
      <c r="AC364" s="144"/>
      <c r="AD364" s="144"/>
      <c r="AE364" s="144"/>
      <c r="AF364" s="144"/>
      <c r="AG364" s="147"/>
      <c r="AH364" s="144"/>
      <c r="AI364" s="144"/>
      <c r="AJ364" s="144"/>
      <c r="AK364" s="144"/>
      <c r="AL364" s="144"/>
      <c r="AM364" s="144"/>
      <c r="AN364" s="144"/>
      <c r="AO364" s="144"/>
      <c r="AP364" s="144"/>
      <c r="AQ364" s="144"/>
      <c r="AR364" s="144"/>
      <c r="AS364" s="144"/>
    </row>
    <row r="365" spans="1:45">
      <c r="A365" s="144"/>
      <c r="B365" s="144"/>
      <c r="C365" s="144"/>
      <c r="D365" s="144"/>
      <c r="E365" s="144"/>
      <c r="F365" s="144"/>
      <c r="G365" s="144"/>
      <c r="H365" s="144"/>
      <c r="I365" s="144"/>
      <c r="J365" s="144"/>
      <c r="K365" s="144"/>
      <c r="L365" s="144"/>
      <c r="M365" s="144"/>
      <c r="N365" s="145"/>
      <c r="O365" s="144"/>
      <c r="P365" s="144"/>
      <c r="Q365" s="144"/>
      <c r="R365" s="144"/>
      <c r="S365" s="144"/>
      <c r="T365" s="144"/>
      <c r="U365" s="144"/>
      <c r="V365" s="37"/>
      <c r="W365" s="145"/>
      <c r="X365" s="146"/>
      <c r="Y365" s="145"/>
      <c r="Z365" s="144"/>
      <c r="AA365" s="144"/>
      <c r="AB365" s="144"/>
      <c r="AC365" s="144"/>
      <c r="AD365" s="144"/>
      <c r="AE365" s="144"/>
      <c r="AF365" s="144"/>
      <c r="AG365" s="147"/>
      <c r="AH365" s="144"/>
      <c r="AI365" s="144"/>
      <c r="AJ365" s="144"/>
      <c r="AK365" s="144"/>
      <c r="AL365" s="144"/>
      <c r="AM365" s="144"/>
      <c r="AN365" s="144"/>
      <c r="AO365" s="144"/>
      <c r="AP365" s="144"/>
      <c r="AQ365" s="144"/>
      <c r="AR365" s="144"/>
      <c r="AS365" s="144"/>
    </row>
    <row r="366" spans="1:45">
      <c r="A366" s="144"/>
      <c r="B366" s="144"/>
      <c r="C366" s="144"/>
      <c r="D366" s="144"/>
      <c r="E366" s="144"/>
      <c r="F366" s="144"/>
      <c r="G366" s="144"/>
      <c r="H366" s="144"/>
      <c r="I366" s="144"/>
      <c r="J366" s="144"/>
      <c r="K366" s="144"/>
      <c r="L366" s="144"/>
      <c r="M366" s="144"/>
      <c r="N366" s="145"/>
      <c r="O366" s="144"/>
      <c r="P366" s="144"/>
      <c r="Q366" s="144"/>
      <c r="R366" s="144"/>
      <c r="S366" s="144"/>
      <c r="T366" s="144"/>
      <c r="U366" s="144"/>
      <c r="V366" s="37"/>
      <c r="W366" s="145"/>
      <c r="X366" s="146"/>
      <c r="Y366" s="145"/>
      <c r="Z366" s="144"/>
      <c r="AA366" s="144"/>
      <c r="AB366" s="144"/>
      <c r="AC366" s="144"/>
      <c r="AD366" s="144"/>
      <c r="AE366" s="144"/>
      <c r="AF366" s="144"/>
      <c r="AG366" s="147"/>
      <c r="AH366" s="144"/>
      <c r="AI366" s="144"/>
      <c r="AJ366" s="144"/>
      <c r="AK366" s="144"/>
      <c r="AL366" s="144"/>
      <c r="AM366" s="144"/>
      <c r="AN366" s="144"/>
      <c r="AO366" s="144"/>
      <c r="AP366" s="144"/>
      <c r="AQ366" s="144"/>
      <c r="AR366" s="144"/>
      <c r="AS366" s="144"/>
    </row>
    <row r="367" spans="1:45">
      <c r="A367" s="144"/>
      <c r="B367" s="144"/>
      <c r="C367" s="144"/>
      <c r="D367" s="144"/>
      <c r="E367" s="144"/>
      <c r="F367" s="144"/>
      <c r="G367" s="144"/>
      <c r="H367" s="144"/>
      <c r="I367" s="144"/>
      <c r="J367" s="144"/>
      <c r="K367" s="144"/>
      <c r="L367" s="144"/>
      <c r="M367" s="144"/>
      <c r="N367" s="145"/>
      <c r="O367" s="144"/>
      <c r="P367" s="144"/>
      <c r="Q367" s="144"/>
      <c r="R367" s="144"/>
      <c r="S367" s="144"/>
      <c r="T367" s="144"/>
      <c r="U367" s="144"/>
      <c r="V367" s="37"/>
      <c r="W367" s="145"/>
      <c r="X367" s="146"/>
      <c r="Y367" s="145"/>
      <c r="Z367" s="144"/>
      <c r="AA367" s="144"/>
      <c r="AB367" s="144"/>
      <c r="AC367" s="144"/>
      <c r="AD367" s="144"/>
      <c r="AE367" s="144"/>
      <c r="AF367" s="144"/>
      <c r="AG367" s="147"/>
      <c r="AH367" s="144"/>
      <c r="AI367" s="144"/>
      <c r="AJ367" s="144"/>
      <c r="AK367" s="144"/>
      <c r="AL367" s="144"/>
      <c r="AM367" s="144"/>
      <c r="AN367" s="144"/>
      <c r="AO367" s="144"/>
      <c r="AP367" s="144"/>
      <c r="AQ367" s="144"/>
      <c r="AR367" s="144"/>
      <c r="AS367" s="144"/>
    </row>
    <row r="368" spans="1:45">
      <c r="A368" s="144"/>
      <c r="B368" s="144"/>
      <c r="C368" s="144"/>
      <c r="D368" s="144"/>
      <c r="E368" s="144"/>
      <c r="F368" s="144"/>
      <c r="G368" s="144"/>
      <c r="H368" s="144"/>
      <c r="I368" s="144"/>
      <c r="J368" s="144"/>
      <c r="K368" s="144"/>
      <c r="L368" s="144"/>
      <c r="M368" s="144"/>
      <c r="N368" s="145"/>
      <c r="O368" s="144"/>
      <c r="P368" s="144"/>
      <c r="Q368" s="144"/>
      <c r="R368" s="144"/>
      <c r="S368" s="144"/>
      <c r="T368" s="144"/>
      <c r="U368" s="144"/>
      <c r="V368" s="37"/>
      <c r="W368" s="145"/>
      <c r="X368" s="146"/>
      <c r="Y368" s="145"/>
      <c r="Z368" s="144"/>
      <c r="AA368" s="144"/>
      <c r="AB368" s="144"/>
      <c r="AC368" s="144"/>
      <c r="AD368" s="144"/>
      <c r="AE368" s="144"/>
      <c r="AF368" s="144"/>
      <c r="AG368" s="147"/>
      <c r="AH368" s="144"/>
      <c r="AI368" s="144"/>
      <c r="AJ368" s="144"/>
      <c r="AK368" s="144"/>
      <c r="AL368" s="144"/>
      <c r="AM368" s="144"/>
      <c r="AN368" s="144"/>
      <c r="AO368" s="144"/>
      <c r="AP368" s="144"/>
      <c r="AQ368" s="144"/>
      <c r="AR368" s="144"/>
      <c r="AS368" s="144"/>
    </row>
    <row r="369" spans="1:45">
      <c r="A369" s="144"/>
      <c r="B369" s="144"/>
      <c r="C369" s="144"/>
      <c r="D369" s="144"/>
      <c r="E369" s="144"/>
      <c r="F369" s="144"/>
      <c r="G369" s="144"/>
      <c r="H369" s="144"/>
      <c r="I369" s="144"/>
      <c r="J369" s="144"/>
      <c r="K369" s="144"/>
      <c r="L369" s="144"/>
      <c r="M369" s="144"/>
      <c r="N369" s="145"/>
      <c r="O369" s="144"/>
      <c r="P369" s="144"/>
      <c r="Q369" s="144"/>
      <c r="R369" s="144"/>
      <c r="S369" s="144"/>
      <c r="T369" s="144"/>
      <c r="U369" s="144"/>
      <c r="V369" s="37"/>
      <c r="W369" s="145"/>
      <c r="X369" s="146"/>
      <c r="Y369" s="145"/>
      <c r="Z369" s="144"/>
      <c r="AA369" s="144"/>
      <c r="AB369" s="144"/>
      <c r="AC369" s="144"/>
      <c r="AD369" s="144"/>
      <c r="AE369" s="144"/>
      <c r="AF369" s="144"/>
      <c r="AG369" s="147"/>
      <c r="AH369" s="144"/>
      <c r="AI369" s="144"/>
      <c r="AJ369" s="144"/>
      <c r="AK369" s="144"/>
      <c r="AL369" s="144"/>
      <c r="AM369" s="144"/>
      <c r="AN369" s="144"/>
      <c r="AO369" s="144"/>
      <c r="AP369" s="144"/>
      <c r="AQ369" s="144"/>
      <c r="AR369" s="144"/>
      <c r="AS369" s="144"/>
    </row>
    <row r="370" spans="1:45">
      <c r="A370" s="144"/>
      <c r="B370" s="144"/>
      <c r="C370" s="144"/>
      <c r="D370" s="144"/>
      <c r="E370" s="144"/>
      <c r="F370" s="144"/>
      <c r="G370" s="144"/>
      <c r="H370" s="144"/>
      <c r="I370" s="144"/>
      <c r="J370" s="144"/>
      <c r="K370" s="144"/>
      <c r="L370" s="144"/>
      <c r="M370" s="144"/>
      <c r="N370" s="145"/>
      <c r="O370" s="144"/>
      <c r="P370" s="144"/>
      <c r="Q370" s="144"/>
      <c r="R370" s="144"/>
      <c r="S370" s="144"/>
      <c r="T370" s="144"/>
      <c r="U370" s="144"/>
      <c r="V370" s="37"/>
      <c r="W370" s="145"/>
      <c r="X370" s="146"/>
      <c r="Y370" s="145"/>
      <c r="Z370" s="144"/>
      <c r="AA370" s="144"/>
      <c r="AB370" s="144"/>
      <c r="AC370" s="144"/>
      <c r="AD370" s="144"/>
      <c r="AE370" s="144"/>
      <c r="AF370" s="144"/>
      <c r="AG370" s="147"/>
      <c r="AH370" s="144"/>
      <c r="AI370" s="144"/>
      <c r="AJ370" s="144"/>
      <c r="AK370" s="144"/>
      <c r="AL370" s="144"/>
      <c r="AM370" s="144"/>
      <c r="AN370" s="144"/>
      <c r="AO370" s="144"/>
      <c r="AP370" s="144"/>
      <c r="AQ370" s="144"/>
      <c r="AR370" s="144"/>
      <c r="AS370" s="144"/>
    </row>
    <row r="371" spans="1:45">
      <c r="A371" s="144"/>
      <c r="B371" s="144"/>
      <c r="C371" s="144"/>
      <c r="D371" s="144"/>
      <c r="E371" s="144"/>
      <c r="F371" s="144"/>
      <c r="G371" s="144"/>
      <c r="H371" s="144"/>
      <c r="I371" s="144"/>
      <c r="J371" s="144"/>
      <c r="K371" s="144"/>
      <c r="L371" s="144"/>
      <c r="M371" s="144"/>
      <c r="N371" s="145"/>
      <c r="O371" s="144"/>
      <c r="P371" s="144"/>
      <c r="Q371" s="144"/>
      <c r="R371" s="144"/>
      <c r="S371" s="144"/>
      <c r="T371" s="144"/>
      <c r="U371" s="144"/>
      <c r="V371" s="37"/>
      <c r="W371" s="145"/>
      <c r="X371" s="146"/>
      <c r="Y371" s="145"/>
      <c r="Z371" s="144"/>
      <c r="AA371" s="144"/>
      <c r="AB371" s="144"/>
      <c r="AC371" s="144"/>
      <c r="AD371" s="144"/>
      <c r="AE371" s="144"/>
      <c r="AF371" s="144"/>
      <c r="AG371" s="147"/>
      <c r="AH371" s="144"/>
      <c r="AI371" s="144"/>
      <c r="AJ371" s="144"/>
      <c r="AK371" s="144"/>
      <c r="AL371" s="144"/>
      <c r="AM371" s="144"/>
      <c r="AN371" s="144"/>
      <c r="AO371" s="144"/>
      <c r="AP371" s="144"/>
      <c r="AQ371" s="144"/>
      <c r="AR371" s="144"/>
      <c r="AS371" s="144"/>
    </row>
    <row r="372" spans="1:45">
      <c r="A372" s="144"/>
      <c r="B372" s="144"/>
      <c r="C372" s="144"/>
      <c r="D372" s="144"/>
      <c r="E372" s="144"/>
      <c r="F372" s="144"/>
      <c r="G372" s="144"/>
      <c r="H372" s="144"/>
      <c r="I372" s="144"/>
      <c r="J372" s="144"/>
      <c r="K372" s="144"/>
      <c r="L372" s="144"/>
      <c r="M372" s="144"/>
      <c r="N372" s="145"/>
      <c r="O372" s="144"/>
      <c r="P372" s="144"/>
      <c r="Q372" s="144"/>
      <c r="R372" s="144"/>
      <c r="S372" s="144"/>
      <c r="T372" s="144"/>
      <c r="U372" s="144"/>
      <c r="V372" s="37"/>
      <c r="W372" s="145"/>
      <c r="X372" s="146"/>
      <c r="Y372" s="145"/>
      <c r="Z372" s="144"/>
      <c r="AA372" s="144"/>
      <c r="AB372" s="144"/>
      <c r="AC372" s="144"/>
      <c r="AD372" s="144"/>
      <c r="AE372" s="144"/>
      <c r="AF372" s="144"/>
      <c r="AG372" s="147"/>
      <c r="AH372" s="144"/>
      <c r="AI372" s="144"/>
      <c r="AJ372" s="144"/>
      <c r="AK372" s="144"/>
      <c r="AL372" s="144"/>
      <c r="AM372" s="144"/>
      <c r="AN372" s="144"/>
      <c r="AO372" s="144"/>
      <c r="AP372" s="144"/>
      <c r="AQ372" s="144"/>
      <c r="AR372" s="144"/>
      <c r="AS372" s="144"/>
    </row>
    <row r="373" spans="1:45">
      <c r="A373" s="144"/>
      <c r="B373" s="144"/>
      <c r="C373" s="144"/>
      <c r="D373" s="144"/>
      <c r="E373" s="144"/>
      <c r="F373" s="144"/>
      <c r="G373" s="144"/>
      <c r="H373" s="144"/>
      <c r="I373" s="144"/>
      <c r="J373" s="144"/>
      <c r="K373" s="144"/>
      <c r="L373" s="144"/>
      <c r="M373" s="144"/>
      <c r="N373" s="145"/>
      <c r="O373" s="144"/>
      <c r="P373" s="144"/>
      <c r="Q373" s="144"/>
      <c r="R373" s="144"/>
      <c r="S373" s="144"/>
      <c r="T373" s="144"/>
      <c r="U373" s="144"/>
      <c r="V373" s="37"/>
      <c r="W373" s="145"/>
      <c r="X373" s="146"/>
      <c r="Y373" s="145"/>
      <c r="Z373" s="144"/>
      <c r="AA373" s="144"/>
      <c r="AB373" s="144"/>
      <c r="AC373" s="144"/>
      <c r="AD373" s="144"/>
      <c r="AE373" s="144"/>
      <c r="AF373" s="144"/>
      <c r="AG373" s="147"/>
      <c r="AH373" s="144"/>
      <c r="AI373" s="144"/>
      <c r="AJ373" s="144"/>
      <c r="AK373" s="144"/>
      <c r="AL373" s="144"/>
      <c r="AM373" s="144"/>
      <c r="AN373" s="144"/>
      <c r="AO373" s="144"/>
      <c r="AP373" s="144"/>
      <c r="AQ373" s="144"/>
      <c r="AR373" s="144"/>
      <c r="AS373" s="144"/>
    </row>
    <row r="374" spans="1:45">
      <c r="A374" s="144"/>
      <c r="B374" s="144"/>
      <c r="C374" s="144"/>
      <c r="D374" s="144"/>
      <c r="E374" s="144"/>
      <c r="F374" s="144"/>
      <c r="G374" s="144"/>
      <c r="H374" s="144"/>
      <c r="I374" s="144"/>
      <c r="J374" s="144"/>
      <c r="K374" s="144"/>
      <c r="L374" s="144"/>
      <c r="M374" s="144"/>
      <c r="N374" s="145"/>
      <c r="O374" s="144"/>
      <c r="P374" s="144"/>
      <c r="Q374" s="144"/>
      <c r="R374" s="144"/>
      <c r="S374" s="144"/>
      <c r="T374" s="144"/>
      <c r="U374" s="144"/>
      <c r="V374" s="37"/>
      <c r="W374" s="145"/>
      <c r="X374" s="146"/>
      <c r="Y374" s="145"/>
      <c r="Z374" s="144"/>
      <c r="AA374" s="144"/>
      <c r="AB374" s="144"/>
      <c r="AC374" s="144"/>
      <c r="AD374" s="144"/>
      <c r="AE374" s="144"/>
      <c r="AF374" s="144"/>
      <c r="AG374" s="147"/>
      <c r="AH374" s="144"/>
      <c r="AI374" s="144"/>
      <c r="AJ374" s="144"/>
      <c r="AK374" s="144"/>
      <c r="AL374" s="144"/>
      <c r="AM374" s="144"/>
      <c r="AN374" s="144"/>
      <c r="AO374" s="144"/>
      <c r="AP374" s="144"/>
      <c r="AQ374" s="144"/>
      <c r="AR374" s="144"/>
      <c r="AS374" s="144"/>
    </row>
    <row r="375" spans="1:45">
      <c r="A375" s="144"/>
      <c r="B375" s="144"/>
      <c r="C375" s="144"/>
      <c r="D375" s="144"/>
      <c r="E375" s="144"/>
      <c r="F375" s="144"/>
      <c r="G375" s="144"/>
      <c r="H375" s="144"/>
      <c r="I375" s="144"/>
      <c r="J375" s="144"/>
      <c r="K375" s="144"/>
      <c r="L375" s="144"/>
      <c r="M375" s="144"/>
      <c r="N375" s="145"/>
      <c r="O375" s="144"/>
      <c r="P375" s="144"/>
      <c r="Q375" s="144"/>
      <c r="R375" s="144"/>
      <c r="S375" s="144"/>
      <c r="T375" s="144"/>
      <c r="U375" s="144"/>
      <c r="V375" s="37"/>
      <c r="W375" s="145"/>
      <c r="X375" s="146"/>
      <c r="Y375" s="145"/>
      <c r="Z375" s="144"/>
      <c r="AA375" s="144"/>
      <c r="AB375" s="144"/>
      <c r="AC375" s="144"/>
      <c r="AD375" s="144"/>
      <c r="AE375" s="144"/>
      <c r="AF375" s="144"/>
      <c r="AG375" s="147"/>
      <c r="AH375" s="144"/>
      <c r="AI375" s="144"/>
      <c r="AJ375" s="144"/>
      <c r="AK375" s="144"/>
      <c r="AL375" s="144"/>
      <c r="AM375" s="144"/>
      <c r="AN375" s="144"/>
      <c r="AO375" s="144"/>
      <c r="AP375" s="144"/>
      <c r="AQ375" s="144"/>
      <c r="AR375" s="144"/>
      <c r="AS375" s="144"/>
    </row>
    <row r="376" spans="1:45">
      <c r="A376" s="144"/>
      <c r="B376" s="144"/>
      <c r="C376" s="144"/>
      <c r="D376" s="144"/>
      <c r="E376" s="144"/>
      <c r="F376" s="144"/>
      <c r="G376" s="144"/>
      <c r="H376" s="144"/>
      <c r="I376" s="144"/>
      <c r="J376" s="144"/>
      <c r="K376" s="144"/>
      <c r="L376" s="144"/>
      <c r="M376" s="144"/>
      <c r="N376" s="145"/>
      <c r="O376" s="144"/>
      <c r="P376" s="144"/>
      <c r="Q376" s="144"/>
      <c r="R376" s="144"/>
      <c r="S376" s="144"/>
      <c r="T376" s="144"/>
      <c r="U376" s="144"/>
      <c r="V376" s="37"/>
      <c r="W376" s="145"/>
      <c r="X376" s="146"/>
      <c r="Y376" s="145"/>
      <c r="Z376" s="144"/>
      <c r="AA376" s="144"/>
      <c r="AB376" s="144"/>
      <c r="AC376" s="144"/>
      <c r="AD376" s="144"/>
      <c r="AE376" s="144"/>
      <c r="AF376" s="144"/>
      <c r="AG376" s="147"/>
      <c r="AH376" s="144"/>
      <c r="AI376" s="144"/>
      <c r="AJ376" s="144"/>
      <c r="AK376" s="144"/>
      <c r="AL376" s="144"/>
      <c r="AM376" s="144"/>
      <c r="AN376" s="144"/>
      <c r="AO376" s="144"/>
      <c r="AP376" s="144"/>
      <c r="AQ376" s="144"/>
      <c r="AR376" s="144"/>
      <c r="AS376" s="144"/>
    </row>
    <row r="377" spans="1:45">
      <c r="A377" s="144"/>
      <c r="B377" s="144"/>
      <c r="C377" s="144"/>
      <c r="D377" s="144"/>
      <c r="E377" s="144"/>
      <c r="F377" s="144"/>
      <c r="G377" s="144"/>
      <c r="H377" s="144"/>
      <c r="I377" s="144"/>
      <c r="J377" s="144"/>
      <c r="K377" s="144"/>
      <c r="L377" s="144"/>
      <c r="M377" s="144"/>
      <c r="N377" s="145"/>
      <c r="O377" s="144"/>
      <c r="P377" s="144"/>
      <c r="Q377" s="144"/>
      <c r="R377" s="144"/>
      <c r="S377" s="144"/>
      <c r="T377" s="144"/>
      <c r="U377" s="144"/>
      <c r="V377" s="37"/>
      <c r="W377" s="145"/>
      <c r="X377" s="146"/>
      <c r="Y377" s="145"/>
      <c r="Z377" s="144"/>
      <c r="AA377" s="144"/>
      <c r="AB377" s="144"/>
      <c r="AC377" s="144"/>
      <c r="AD377" s="144"/>
      <c r="AE377" s="144"/>
      <c r="AF377" s="144"/>
      <c r="AG377" s="147"/>
      <c r="AH377" s="144"/>
      <c r="AI377" s="144"/>
      <c r="AJ377" s="144"/>
      <c r="AK377" s="144"/>
      <c r="AL377" s="144"/>
      <c r="AM377" s="144"/>
      <c r="AN377" s="144"/>
      <c r="AO377" s="144"/>
      <c r="AP377" s="144"/>
      <c r="AQ377" s="144"/>
      <c r="AR377" s="144"/>
      <c r="AS377" s="144"/>
    </row>
    <row r="378" spans="1:45">
      <c r="A378" s="144"/>
      <c r="B378" s="144"/>
      <c r="C378" s="144"/>
      <c r="D378" s="144"/>
      <c r="E378" s="144"/>
      <c r="F378" s="144"/>
      <c r="G378" s="144"/>
      <c r="H378" s="144"/>
      <c r="I378" s="144"/>
      <c r="J378" s="144"/>
      <c r="K378" s="144"/>
      <c r="L378" s="144"/>
      <c r="M378" s="144"/>
      <c r="N378" s="145"/>
      <c r="O378" s="144"/>
      <c r="P378" s="144"/>
      <c r="Q378" s="144"/>
      <c r="R378" s="144"/>
      <c r="S378" s="144"/>
      <c r="T378" s="144"/>
      <c r="U378" s="144"/>
      <c r="V378" s="37"/>
      <c r="W378" s="145"/>
      <c r="X378" s="146"/>
      <c r="Y378" s="145"/>
      <c r="Z378" s="144"/>
      <c r="AA378" s="144"/>
      <c r="AB378" s="144"/>
      <c r="AC378" s="144"/>
      <c r="AD378" s="144"/>
      <c r="AE378" s="144"/>
      <c r="AF378" s="144"/>
      <c r="AG378" s="147"/>
      <c r="AH378" s="144"/>
      <c r="AI378" s="144"/>
      <c r="AJ378" s="144"/>
      <c r="AK378" s="144"/>
      <c r="AL378" s="144"/>
      <c r="AM378" s="144"/>
      <c r="AN378" s="144"/>
      <c r="AO378" s="144"/>
      <c r="AP378" s="144"/>
      <c r="AQ378" s="144"/>
      <c r="AR378" s="144"/>
      <c r="AS378" s="144"/>
    </row>
    <row r="379" spans="1:45">
      <c r="A379" s="144"/>
      <c r="B379" s="144"/>
      <c r="C379" s="144"/>
      <c r="D379" s="144"/>
      <c r="E379" s="144"/>
      <c r="F379" s="144"/>
      <c r="G379" s="144"/>
      <c r="H379" s="144"/>
      <c r="I379" s="144"/>
      <c r="J379" s="144"/>
      <c r="K379" s="144"/>
      <c r="L379" s="144"/>
      <c r="M379" s="144"/>
      <c r="N379" s="145"/>
      <c r="O379" s="144"/>
      <c r="P379" s="144"/>
      <c r="Q379" s="144"/>
      <c r="R379" s="144"/>
      <c r="S379" s="144"/>
      <c r="T379" s="144"/>
      <c r="U379" s="144"/>
      <c r="V379" s="37"/>
      <c r="W379" s="145"/>
      <c r="X379" s="146"/>
      <c r="Y379" s="145"/>
      <c r="Z379" s="144"/>
      <c r="AA379" s="144"/>
      <c r="AB379" s="144"/>
      <c r="AC379" s="144"/>
      <c r="AD379" s="144"/>
      <c r="AE379" s="144"/>
      <c r="AF379" s="144"/>
      <c r="AG379" s="147"/>
      <c r="AH379" s="144"/>
      <c r="AI379" s="144"/>
      <c r="AJ379" s="144"/>
      <c r="AK379" s="144"/>
      <c r="AL379" s="144"/>
      <c r="AM379" s="144"/>
      <c r="AN379" s="144"/>
      <c r="AO379" s="144"/>
      <c r="AP379" s="144"/>
      <c r="AQ379" s="144"/>
      <c r="AR379" s="144"/>
      <c r="AS379" s="144"/>
    </row>
    <row r="380" spans="1:45">
      <c r="A380" s="144"/>
      <c r="B380" s="144"/>
      <c r="C380" s="144"/>
      <c r="D380" s="144"/>
      <c r="E380" s="144"/>
      <c r="F380" s="144"/>
      <c r="G380" s="144"/>
      <c r="H380" s="144"/>
      <c r="I380" s="144"/>
      <c r="J380" s="144"/>
      <c r="K380" s="144"/>
      <c r="L380" s="144"/>
      <c r="M380" s="144"/>
      <c r="N380" s="145"/>
      <c r="O380" s="144"/>
      <c r="P380" s="144"/>
      <c r="Q380" s="144"/>
      <c r="R380" s="144"/>
      <c r="S380" s="144"/>
      <c r="T380" s="144"/>
      <c r="U380" s="144"/>
      <c r="V380" s="37"/>
      <c r="W380" s="145"/>
      <c r="X380" s="146"/>
      <c r="Y380" s="145"/>
      <c r="Z380" s="144"/>
      <c r="AA380" s="144"/>
      <c r="AB380" s="144"/>
      <c r="AC380" s="144"/>
      <c r="AD380" s="144"/>
      <c r="AE380" s="144"/>
      <c r="AF380" s="144"/>
      <c r="AG380" s="147"/>
      <c r="AH380" s="144"/>
      <c r="AI380" s="144"/>
      <c r="AJ380" s="144"/>
      <c r="AK380" s="144"/>
      <c r="AL380" s="144"/>
      <c r="AM380" s="144"/>
      <c r="AN380" s="144"/>
      <c r="AO380" s="144"/>
      <c r="AP380" s="144"/>
      <c r="AQ380" s="144"/>
      <c r="AR380" s="144"/>
      <c r="AS380" s="144"/>
    </row>
    <row r="381" spans="1:45">
      <c r="A381" s="144"/>
      <c r="B381" s="144"/>
      <c r="C381" s="144"/>
      <c r="D381" s="144"/>
      <c r="E381" s="144"/>
      <c r="F381" s="144"/>
      <c r="G381" s="144"/>
      <c r="H381" s="144"/>
      <c r="I381" s="144"/>
      <c r="J381" s="144"/>
      <c r="K381" s="144"/>
      <c r="L381" s="144"/>
      <c r="M381" s="144"/>
      <c r="N381" s="145"/>
      <c r="O381" s="144"/>
      <c r="P381" s="144"/>
      <c r="Q381" s="144"/>
      <c r="R381" s="144"/>
      <c r="S381" s="144"/>
      <c r="T381" s="144"/>
      <c r="U381" s="144"/>
      <c r="V381" s="37"/>
      <c r="W381" s="145"/>
      <c r="X381" s="146"/>
      <c r="Y381" s="145"/>
      <c r="Z381" s="144"/>
      <c r="AA381" s="144"/>
      <c r="AB381" s="144"/>
      <c r="AC381" s="144"/>
      <c r="AD381" s="144"/>
      <c r="AE381" s="144"/>
      <c r="AF381" s="144"/>
      <c r="AG381" s="147"/>
      <c r="AH381" s="144"/>
      <c r="AI381" s="144"/>
      <c r="AJ381" s="144"/>
      <c r="AK381" s="144"/>
      <c r="AL381" s="144"/>
      <c r="AM381" s="144"/>
      <c r="AN381" s="144"/>
      <c r="AO381" s="144"/>
      <c r="AP381" s="144"/>
      <c r="AQ381" s="144"/>
      <c r="AR381" s="144"/>
      <c r="AS381" s="144"/>
    </row>
    <row r="382" spans="1:45">
      <c r="A382" s="144"/>
      <c r="B382" s="144"/>
      <c r="C382" s="144"/>
      <c r="D382" s="144"/>
      <c r="E382" s="144"/>
      <c r="F382" s="144"/>
      <c r="G382" s="144"/>
      <c r="H382" s="144"/>
      <c r="I382" s="144"/>
      <c r="J382" s="144"/>
      <c r="K382" s="144"/>
      <c r="L382" s="144"/>
      <c r="M382" s="144"/>
      <c r="N382" s="145"/>
      <c r="O382" s="144"/>
      <c r="P382" s="144"/>
      <c r="Q382" s="144"/>
      <c r="R382" s="144"/>
      <c r="S382" s="144"/>
      <c r="T382" s="144"/>
      <c r="U382" s="144"/>
      <c r="V382" s="37"/>
      <c r="W382" s="145"/>
      <c r="X382" s="146"/>
      <c r="Y382" s="145"/>
      <c r="Z382" s="144"/>
      <c r="AA382" s="144"/>
      <c r="AB382" s="144"/>
      <c r="AC382" s="144"/>
      <c r="AD382" s="144"/>
      <c r="AE382" s="144"/>
      <c r="AF382" s="144"/>
      <c r="AG382" s="147"/>
      <c r="AH382" s="144"/>
      <c r="AI382" s="144"/>
      <c r="AJ382" s="144"/>
      <c r="AK382" s="144"/>
      <c r="AL382" s="144"/>
      <c r="AM382" s="144"/>
      <c r="AN382" s="144"/>
      <c r="AO382" s="144"/>
      <c r="AP382" s="144"/>
      <c r="AQ382" s="144"/>
      <c r="AR382" s="144"/>
      <c r="AS382" s="144"/>
    </row>
    <row r="383" spans="1:45">
      <c r="A383" s="144"/>
      <c r="B383" s="144"/>
      <c r="C383" s="144"/>
      <c r="D383" s="144"/>
      <c r="E383" s="144"/>
      <c r="F383" s="144"/>
      <c r="G383" s="144"/>
      <c r="H383" s="144"/>
      <c r="I383" s="144"/>
      <c r="J383" s="144"/>
      <c r="K383" s="144"/>
      <c r="L383" s="144"/>
      <c r="M383" s="144"/>
      <c r="N383" s="145"/>
      <c r="O383" s="144"/>
      <c r="P383" s="144"/>
      <c r="Q383" s="144"/>
      <c r="R383" s="144"/>
      <c r="S383" s="144"/>
      <c r="T383" s="144"/>
      <c r="U383" s="144"/>
      <c r="V383" s="37"/>
      <c r="W383" s="145"/>
      <c r="X383" s="146"/>
      <c r="Y383" s="145"/>
      <c r="Z383" s="144"/>
      <c r="AA383" s="144"/>
      <c r="AB383" s="144"/>
      <c r="AC383" s="144"/>
      <c r="AD383" s="144"/>
      <c r="AE383" s="144"/>
      <c r="AF383" s="144"/>
      <c r="AG383" s="147"/>
      <c r="AH383" s="144"/>
      <c r="AI383" s="144"/>
      <c r="AJ383" s="144"/>
      <c r="AK383" s="144"/>
      <c r="AL383" s="144"/>
      <c r="AM383" s="144"/>
      <c r="AN383" s="144"/>
      <c r="AO383" s="144"/>
      <c r="AP383" s="144"/>
      <c r="AQ383" s="144"/>
      <c r="AR383" s="144"/>
      <c r="AS383" s="144"/>
    </row>
    <row r="384" spans="1:45">
      <c r="A384" s="144"/>
      <c r="B384" s="144"/>
      <c r="C384" s="144"/>
      <c r="D384" s="144"/>
      <c r="E384" s="144"/>
      <c r="F384" s="144"/>
      <c r="G384" s="144"/>
      <c r="H384" s="144"/>
      <c r="I384" s="144"/>
      <c r="J384" s="144"/>
      <c r="K384" s="144"/>
      <c r="L384" s="144"/>
      <c r="M384" s="144"/>
      <c r="N384" s="145"/>
      <c r="O384" s="144"/>
      <c r="P384" s="144"/>
      <c r="Q384" s="144"/>
      <c r="R384" s="144"/>
      <c r="S384" s="144"/>
      <c r="T384" s="144"/>
      <c r="U384" s="144"/>
      <c r="V384" s="37"/>
      <c r="W384" s="145"/>
      <c r="X384" s="146"/>
      <c r="Y384" s="145"/>
      <c r="Z384" s="144"/>
      <c r="AA384" s="144"/>
      <c r="AB384" s="144"/>
      <c r="AC384" s="144"/>
      <c r="AD384" s="144"/>
      <c r="AE384" s="144"/>
      <c r="AF384" s="144"/>
      <c r="AG384" s="147"/>
      <c r="AH384" s="144"/>
      <c r="AI384" s="144"/>
      <c r="AJ384" s="144"/>
      <c r="AK384" s="144"/>
      <c r="AL384" s="144"/>
      <c r="AM384" s="144"/>
      <c r="AN384" s="144"/>
      <c r="AO384" s="144"/>
      <c r="AP384" s="144"/>
      <c r="AQ384" s="144"/>
      <c r="AR384" s="144"/>
      <c r="AS384" s="144"/>
    </row>
    <row r="385" spans="1:45">
      <c r="A385" s="144"/>
      <c r="B385" s="144"/>
      <c r="C385" s="144"/>
      <c r="D385" s="144"/>
      <c r="E385" s="144"/>
      <c r="F385" s="144"/>
      <c r="G385" s="144"/>
      <c r="H385" s="144"/>
      <c r="I385" s="144"/>
      <c r="J385" s="144"/>
      <c r="K385" s="144"/>
      <c r="L385" s="144"/>
      <c r="M385" s="144"/>
      <c r="N385" s="145"/>
      <c r="O385" s="144"/>
      <c r="P385" s="144"/>
      <c r="Q385" s="144"/>
      <c r="R385" s="144"/>
      <c r="S385" s="144"/>
      <c r="T385" s="144"/>
      <c r="U385" s="144"/>
      <c r="V385" s="37"/>
      <c r="W385" s="145"/>
      <c r="X385" s="146"/>
      <c r="Y385" s="145"/>
      <c r="Z385" s="144"/>
      <c r="AA385" s="144"/>
      <c r="AB385" s="144"/>
      <c r="AC385" s="144"/>
      <c r="AD385" s="144"/>
      <c r="AE385" s="144"/>
      <c r="AF385" s="144"/>
      <c r="AG385" s="147"/>
      <c r="AH385" s="144"/>
      <c r="AI385" s="144"/>
      <c r="AJ385" s="144"/>
      <c r="AK385" s="144"/>
      <c r="AL385" s="144"/>
      <c r="AM385" s="144"/>
      <c r="AN385" s="144"/>
      <c r="AO385" s="144"/>
      <c r="AP385" s="144"/>
      <c r="AQ385" s="144"/>
      <c r="AR385" s="144"/>
      <c r="AS385" s="144"/>
    </row>
    <row r="386" spans="1:45">
      <c r="A386" s="144"/>
      <c r="B386" s="144"/>
      <c r="C386" s="144"/>
      <c r="D386" s="144"/>
      <c r="E386" s="144"/>
      <c r="F386" s="144"/>
      <c r="G386" s="144"/>
      <c r="H386" s="144"/>
      <c r="I386" s="144"/>
      <c r="J386" s="144"/>
      <c r="K386" s="144"/>
      <c r="L386" s="144"/>
      <c r="M386" s="144"/>
      <c r="N386" s="145"/>
      <c r="O386" s="144"/>
      <c r="P386" s="144"/>
      <c r="Q386" s="144"/>
      <c r="R386" s="144"/>
      <c r="S386" s="144"/>
      <c r="T386" s="144"/>
      <c r="U386" s="144"/>
      <c r="V386" s="37"/>
      <c r="W386" s="145"/>
      <c r="X386" s="146"/>
      <c r="Y386" s="145"/>
      <c r="Z386" s="144"/>
      <c r="AA386" s="144"/>
      <c r="AB386" s="144"/>
      <c r="AC386" s="144"/>
      <c r="AD386" s="144"/>
      <c r="AE386" s="144"/>
      <c r="AF386" s="144"/>
      <c r="AG386" s="147"/>
      <c r="AH386" s="144"/>
      <c r="AI386" s="144"/>
      <c r="AJ386" s="144"/>
      <c r="AK386" s="144"/>
      <c r="AL386" s="144"/>
      <c r="AM386" s="144"/>
      <c r="AN386" s="144"/>
      <c r="AO386" s="144"/>
      <c r="AP386" s="144"/>
      <c r="AQ386" s="144"/>
      <c r="AR386" s="144"/>
      <c r="AS386" s="144"/>
    </row>
    <row r="387" spans="1:45">
      <c r="A387" s="144"/>
      <c r="B387" s="144"/>
      <c r="C387" s="144"/>
      <c r="D387" s="144"/>
      <c r="E387" s="144"/>
      <c r="F387" s="144"/>
      <c r="G387" s="144"/>
      <c r="H387" s="144"/>
      <c r="I387" s="144"/>
      <c r="J387" s="144"/>
      <c r="K387" s="144"/>
      <c r="L387" s="144"/>
      <c r="M387" s="144"/>
      <c r="N387" s="145"/>
      <c r="O387" s="144"/>
      <c r="P387" s="144"/>
      <c r="Q387" s="144"/>
      <c r="R387" s="144"/>
      <c r="S387" s="144"/>
      <c r="T387" s="144"/>
      <c r="U387" s="144"/>
      <c r="V387" s="37"/>
      <c r="W387" s="145"/>
      <c r="X387" s="146"/>
      <c r="Y387" s="145"/>
      <c r="Z387" s="144"/>
      <c r="AA387" s="144"/>
      <c r="AB387" s="144"/>
      <c r="AC387" s="144"/>
      <c r="AD387" s="144"/>
      <c r="AE387" s="144"/>
      <c r="AF387" s="144"/>
      <c r="AG387" s="147"/>
      <c r="AH387" s="144"/>
      <c r="AI387" s="144"/>
      <c r="AJ387" s="144"/>
      <c r="AK387" s="144"/>
      <c r="AL387" s="144"/>
      <c r="AM387" s="144"/>
      <c r="AN387" s="144"/>
      <c r="AO387" s="144"/>
      <c r="AP387" s="144"/>
      <c r="AQ387" s="144"/>
      <c r="AR387" s="144"/>
      <c r="AS387" s="144"/>
    </row>
    <row r="388" spans="1:45">
      <c r="A388" s="144"/>
      <c r="B388" s="144"/>
      <c r="C388" s="144"/>
      <c r="D388" s="144"/>
      <c r="E388" s="144"/>
      <c r="F388" s="144"/>
      <c r="G388" s="144"/>
      <c r="H388" s="144"/>
      <c r="I388" s="144"/>
      <c r="J388" s="144"/>
      <c r="K388" s="144"/>
      <c r="L388" s="144"/>
      <c r="M388" s="144"/>
      <c r="N388" s="145"/>
      <c r="O388" s="144"/>
      <c r="P388" s="144"/>
      <c r="Q388" s="144"/>
      <c r="R388" s="144"/>
      <c r="S388" s="144"/>
      <c r="T388" s="144"/>
      <c r="U388" s="144"/>
      <c r="V388" s="37"/>
      <c r="W388" s="145"/>
      <c r="X388" s="146"/>
      <c r="Y388" s="145"/>
      <c r="Z388" s="144"/>
      <c r="AA388" s="144"/>
      <c r="AB388" s="144"/>
      <c r="AC388" s="144"/>
      <c r="AD388" s="144"/>
      <c r="AE388" s="144"/>
      <c r="AF388" s="144"/>
      <c r="AG388" s="147"/>
      <c r="AH388" s="144"/>
      <c r="AI388" s="144"/>
      <c r="AJ388" s="144"/>
      <c r="AK388" s="144"/>
      <c r="AL388" s="144"/>
      <c r="AM388" s="144"/>
      <c r="AN388" s="144"/>
      <c r="AO388" s="144"/>
      <c r="AP388" s="144"/>
      <c r="AQ388" s="144"/>
      <c r="AR388" s="144"/>
      <c r="AS388" s="144"/>
    </row>
    <row r="389" spans="1:45">
      <c r="A389" s="144"/>
      <c r="B389" s="144"/>
      <c r="C389" s="144"/>
      <c r="D389" s="144"/>
      <c r="E389" s="144"/>
      <c r="F389" s="144"/>
      <c r="G389" s="144"/>
      <c r="H389" s="144"/>
      <c r="I389" s="144"/>
      <c r="J389" s="144"/>
      <c r="K389" s="144"/>
      <c r="L389" s="144"/>
      <c r="M389" s="144"/>
      <c r="N389" s="145"/>
      <c r="O389" s="144"/>
      <c r="P389" s="144"/>
      <c r="Q389" s="144"/>
      <c r="R389" s="144"/>
      <c r="S389" s="144"/>
      <c r="T389" s="144"/>
      <c r="U389" s="144"/>
      <c r="V389" s="37"/>
      <c r="W389" s="145"/>
      <c r="X389" s="146"/>
      <c r="Y389" s="145"/>
      <c r="Z389" s="144"/>
      <c r="AA389" s="144"/>
      <c r="AB389" s="144"/>
      <c r="AC389" s="144"/>
      <c r="AD389" s="144"/>
      <c r="AE389" s="144"/>
      <c r="AF389" s="144"/>
      <c r="AG389" s="147"/>
      <c r="AH389" s="144"/>
      <c r="AI389" s="144"/>
      <c r="AJ389" s="144"/>
      <c r="AK389" s="144"/>
      <c r="AL389" s="144"/>
      <c r="AM389" s="144"/>
      <c r="AN389" s="144"/>
      <c r="AO389" s="144"/>
      <c r="AP389" s="144"/>
      <c r="AQ389" s="144"/>
      <c r="AR389" s="144"/>
      <c r="AS389" s="144"/>
    </row>
    <row r="390" spans="1:45">
      <c r="A390" s="144"/>
      <c r="B390" s="144"/>
      <c r="C390" s="144"/>
      <c r="D390" s="144"/>
      <c r="E390" s="144"/>
      <c r="F390" s="144"/>
      <c r="G390" s="144"/>
      <c r="H390" s="144"/>
      <c r="I390" s="144"/>
      <c r="J390" s="144"/>
      <c r="K390" s="144"/>
      <c r="L390" s="144"/>
      <c r="M390" s="144"/>
      <c r="N390" s="145"/>
      <c r="O390" s="144"/>
      <c r="P390" s="144"/>
      <c r="Q390" s="144"/>
      <c r="R390" s="144"/>
      <c r="S390" s="144"/>
      <c r="T390" s="144"/>
      <c r="U390" s="144"/>
      <c r="V390" s="37"/>
      <c r="W390" s="145"/>
      <c r="X390" s="146"/>
      <c r="Y390" s="145"/>
      <c r="Z390" s="144"/>
      <c r="AA390" s="144"/>
      <c r="AB390" s="144"/>
      <c r="AC390" s="144"/>
      <c r="AD390" s="144"/>
      <c r="AE390" s="144"/>
      <c r="AF390" s="144"/>
      <c r="AG390" s="147"/>
      <c r="AH390" s="144"/>
      <c r="AI390" s="144"/>
      <c r="AJ390" s="144"/>
      <c r="AK390" s="144"/>
      <c r="AL390" s="144"/>
      <c r="AM390" s="144"/>
      <c r="AN390" s="144"/>
      <c r="AO390" s="144"/>
      <c r="AP390" s="144"/>
      <c r="AQ390" s="144"/>
      <c r="AR390" s="144"/>
      <c r="AS390" s="144"/>
    </row>
    <row r="391" spans="1:45">
      <c r="A391" s="144"/>
      <c r="B391" s="144"/>
      <c r="C391" s="144"/>
      <c r="D391" s="144"/>
      <c r="E391" s="144"/>
      <c r="F391" s="144"/>
      <c r="G391" s="144"/>
      <c r="H391" s="144"/>
      <c r="I391" s="144"/>
      <c r="J391" s="144"/>
      <c r="K391" s="144"/>
      <c r="L391" s="144"/>
      <c r="M391" s="144"/>
      <c r="N391" s="145"/>
      <c r="O391" s="144"/>
      <c r="P391" s="144"/>
      <c r="Q391" s="144"/>
      <c r="R391" s="144"/>
      <c r="S391" s="144"/>
      <c r="T391" s="144"/>
      <c r="U391" s="144"/>
      <c r="V391" s="37"/>
      <c r="W391" s="145"/>
      <c r="X391" s="146"/>
      <c r="Y391" s="145"/>
      <c r="Z391" s="144"/>
      <c r="AA391" s="144"/>
      <c r="AB391" s="144"/>
      <c r="AC391" s="144"/>
      <c r="AD391" s="144"/>
      <c r="AE391" s="144"/>
      <c r="AF391" s="144"/>
      <c r="AG391" s="147"/>
      <c r="AH391" s="144"/>
      <c r="AI391" s="144"/>
      <c r="AJ391" s="144"/>
      <c r="AK391" s="144"/>
      <c r="AL391" s="144"/>
      <c r="AM391" s="144"/>
      <c r="AN391" s="144"/>
      <c r="AO391" s="144"/>
      <c r="AP391" s="144"/>
      <c r="AQ391" s="144"/>
      <c r="AR391" s="144"/>
      <c r="AS391" s="144"/>
    </row>
    <row r="392" spans="1:45">
      <c r="A392" s="144"/>
      <c r="B392" s="144"/>
      <c r="C392" s="144"/>
      <c r="D392" s="144"/>
      <c r="E392" s="144"/>
      <c r="F392" s="144"/>
      <c r="G392" s="144"/>
      <c r="H392" s="144"/>
      <c r="I392" s="144"/>
      <c r="J392" s="144"/>
      <c r="K392" s="144"/>
      <c r="L392" s="144"/>
      <c r="M392" s="144"/>
      <c r="N392" s="145"/>
      <c r="O392" s="144"/>
      <c r="P392" s="144"/>
      <c r="Q392" s="144"/>
      <c r="R392" s="144"/>
      <c r="S392" s="144"/>
      <c r="T392" s="144"/>
      <c r="U392" s="144"/>
      <c r="V392" s="37"/>
      <c r="W392" s="145"/>
      <c r="X392" s="146"/>
      <c r="Y392" s="145"/>
      <c r="Z392" s="144"/>
      <c r="AA392" s="144"/>
      <c r="AB392" s="144"/>
      <c r="AC392" s="144"/>
      <c r="AD392" s="144"/>
      <c r="AE392" s="144"/>
      <c r="AF392" s="144"/>
      <c r="AG392" s="147"/>
      <c r="AH392" s="144"/>
      <c r="AI392" s="144"/>
      <c r="AJ392" s="144"/>
      <c r="AK392" s="144"/>
      <c r="AL392" s="144"/>
      <c r="AM392" s="144"/>
      <c r="AN392" s="144"/>
      <c r="AO392" s="144"/>
      <c r="AP392" s="144"/>
      <c r="AQ392" s="144"/>
      <c r="AR392" s="144"/>
      <c r="AS392" s="144"/>
    </row>
    <row r="393" spans="1:45">
      <c r="A393" s="144"/>
      <c r="B393" s="144"/>
      <c r="C393" s="144"/>
      <c r="D393" s="144"/>
      <c r="E393" s="144"/>
      <c r="F393" s="144"/>
      <c r="G393" s="144"/>
      <c r="H393" s="144"/>
      <c r="I393" s="144"/>
      <c r="J393" s="144"/>
      <c r="K393" s="144"/>
      <c r="L393" s="144"/>
      <c r="M393" s="144"/>
      <c r="N393" s="145"/>
      <c r="O393" s="144"/>
      <c r="P393" s="144"/>
      <c r="Q393" s="144"/>
      <c r="R393" s="144"/>
      <c r="S393" s="144"/>
      <c r="T393" s="144"/>
      <c r="U393" s="144"/>
      <c r="V393" s="37"/>
      <c r="W393" s="145"/>
      <c r="X393" s="146"/>
      <c r="Y393" s="145"/>
      <c r="Z393" s="144"/>
      <c r="AA393" s="144"/>
      <c r="AB393" s="144"/>
      <c r="AC393" s="144"/>
      <c r="AD393" s="144"/>
      <c r="AE393" s="144"/>
      <c r="AF393" s="144"/>
      <c r="AG393" s="147"/>
      <c r="AH393" s="144"/>
      <c r="AI393" s="144"/>
      <c r="AJ393" s="144"/>
      <c r="AK393" s="144"/>
      <c r="AL393" s="144"/>
      <c r="AM393" s="144"/>
      <c r="AN393" s="144"/>
      <c r="AO393" s="144"/>
      <c r="AP393" s="144"/>
      <c r="AQ393" s="144"/>
      <c r="AR393" s="144"/>
      <c r="AS393" s="144"/>
    </row>
    <row r="394" spans="1:45">
      <c r="A394" s="144"/>
      <c r="B394" s="144"/>
      <c r="C394" s="144"/>
      <c r="D394" s="144"/>
      <c r="E394" s="144"/>
      <c r="F394" s="144"/>
      <c r="G394" s="144"/>
      <c r="H394" s="144"/>
      <c r="I394" s="144"/>
      <c r="J394" s="144"/>
      <c r="K394" s="144"/>
      <c r="L394" s="144"/>
      <c r="M394" s="144"/>
      <c r="N394" s="145"/>
      <c r="O394" s="144"/>
      <c r="P394" s="144"/>
      <c r="Q394" s="144"/>
      <c r="R394" s="144"/>
      <c r="S394" s="144"/>
      <c r="T394" s="144"/>
      <c r="U394" s="144"/>
      <c r="V394" s="37"/>
      <c r="W394" s="145"/>
      <c r="X394" s="146"/>
      <c r="Y394" s="145"/>
      <c r="Z394" s="144"/>
      <c r="AA394" s="144"/>
      <c r="AB394" s="144"/>
      <c r="AC394" s="144"/>
      <c r="AD394" s="144"/>
      <c r="AE394" s="144"/>
      <c r="AF394" s="144"/>
      <c r="AG394" s="147"/>
      <c r="AH394" s="144"/>
      <c r="AI394" s="144"/>
      <c r="AJ394" s="144"/>
      <c r="AK394" s="144"/>
      <c r="AL394" s="144"/>
      <c r="AM394" s="144"/>
      <c r="AN394" s="144"/>
      <c r="AO394" s="144"/>
      <c r="AP394" s="144"/>
      <c r="AQ394" s="144"/>
      <c r="AR394" s="144"/>
      <c r="AS394" s="144"/>
    </row>
    <row r="395" spans="1:45">
      <c r="A395" s="144"/>
      <c r="B395" s="144"/>
      <c r="C395" s="144"/>
      <c r="D395" s="144"/>
      <c r="E395" s="144"/>
      <c r="F395" s="144"/>
      <c r="G395" s="144"/>
      <c r="H395" s="144"/>
      <c r="I395" s="144"/>
      <c r="J395" s="144"/>
      <c r="K395" s="144"/>
      <c r="L395" s="144"/>
      <c r="M395" s="144"/>
      <c r="N395" s="145"/>
      <c r="O395" s="144"/>
      <c r="P395" s="144"/>
      <c r="Q395" s="144"/>
      <c r="R395" s="144"/>
      <c r="S395" s="144"/>
      <c r="T395" s="144"/>
      <c r="U395" s="144"/>
      <c r="V395" s="37"/>
      <c r="W395" s="145"/>
      <c r="X395" s="146"/>
      <c r="Y395" s="145"/>
      <c r="Z395" s="144"/>
      <c r="AA395" s="144"/>
      <c r="AB395" s="144"/>
      <c r="AC395" s="144"/>
      <c r="AD395" s="144"/>
      <c r="AE395" s="144"/>
      <c r="AF395" s="144"/>
      <c r="AG395" s="147"/>
      <c r="AH395" s="144"/>
      <c r="AI395" s="144"/>
      <c r="AJ395" s="144"/>
      <c r="AK395" s="144"/>
      <c r="AL395" s="144"/>
      <c r="AM395" s="144"/>
      <c r="AN395" s="144"/>
      <c r="AO395" s="144"/>
      <c r="AP395" s="144"/>
      <c r="AQ395" s="144"/>
      <c r="AR395" s="144"/>
      <c r="AS395" s="144"/>
    </row>
    <row r="396" spans="1:45">
      <c r="A396" s="144"/>
      <c r="B396" s="144"/>
      <c r="C396" s="144"/>
      <c r="D396" s="144"/>
      <c r="E396" s="144"/>
      <c r="F396" s="144"/>
      <c r="G396" s="144"/>
      <c r="H396" s="144"/>
      <c r="I396" s="144"/>
      <c r="J396" s="144"/>
      <c r="K396" s="144"/>
      <c r="L396" s="144"/>
      <c r="M396" s="144"/>
      <c r="N396" s="145"/>
      <c r="O396" s="144"/>
      <c r="P396" s="144"/>
      <c r="Q396" s="144"/>
      <c r="R396" s="144"/>
      <c r="S396" s="144"/>
      <c r="T396" s="144"/>
      <c r="U396" s="144"/>
      <c r="V396" s="37"/>
      <c r="W396" s="145"/>
      <c r="X396" s="146"/>
      <c r="Y396" s="145"/>
      <c r="Z396" s="144"/>
      <c r="AA396" s="144"/>
      <c r="AB396" s="144"/>
      <c r="AC396" s="144"/>
      <c r="AD396" s="144"/>
      <c r="AE396" s="144"/>
      <c r="AF396" s="144"/>
      <c r="AG396" s="147"/>
      <c r="AH396" s="144"/>
      <c r="AI396" s="144"/>
      <c r="AJ396" s="144"/>
      <c r="AK396" s="144"/>
      <c r="AL396" s="144"/>
      <c r="AM396" s="144"/>
      <c r="AN396" s="144"/>
      <c r="AO396" s="144"/>
      <c r="AP396" s="144"/>
      <c r="AQ396" s="144"/>
      <c r="AR396" s="144"/>
      <c r="AS396" s="144"/>
    </row>
    <row r="397" spans="1:45">
      <c r="A397" s="144"/>
      <c r="B397" s="144"/>
      <c r="C397" s="144"/>
      <c r="D397" s="144"/>
      <c r="E397" s="144"/>
      <c r="F397" s="144"/>
      <c r="G397" s="144"/>
      <c r="H397" s="144"/>
      <c r="I397" s="144"/>
      <c r="J397" s="144"/>
      <c r="K397" s="144"/>
      <c r="L397" s="144"/>
      <c r="M397" s="144"/>
      <c r="N397" s="145"/>
      <c r="O397" s="144"/>
      <c r="P397" s="144"/>
      <c r="Q397" s="144"/>
      <c r="R397" s="144"/>
      <c r="S397" s="144"/>
      <c r="T397" s="144"/>
      <c r="U397" s="144"/>
      <c r="V397" s="37"/>
      <c r="W397" s="145"/>
      <c r="X397" s="146"/>
      <c r="Y397" s="145"/>
      <c r="Z397" s="144"/>
      <c r="AA397" s="144"/>
      <c r="AB397" s="144"/>
      <c r="AC397" s="144"/>
      <c r="AD397" s="144"/>
      <c r="AE397" s="144"/>
      <c r="AF397" s="144"/>
      <c r="AG397" s="147"/>
      <c r="AH397" s="144"/>
      <c r="AI397" s="144"/>
      <c r="AJ397" s="144"/>
      <c r="AK397" s="144"/>
      <c r="AL397" s="144"/>
      <c r="AM397" s="144"/>
      <c r="AN397" s="144"/>
      <c r="AO397" s="144"/>
      <c r="AP397" s="144"/>
      <c r="AQ397" s="144"/>
      <c r="AR397" s="144"/>
      <c r="AS397" s="144"/>
    </row>
    <row r="398" spans="1:45">
      <c r="A398" s="144"/>
      <c r="B398" s="144"/>
      <c r="C398" s="144"/>
      <c r="D398" s="144"/>
      <c r="E398" s="144"/>
      <c r="F398" s="144"/>
      <c r="G398" s="144"/>
      <c r="H398" s="144"/>
      <c r="I398" s="144"/>
      <c r="J398" s="144"/>
      <c r="K398" s="144"/>
      <c r="L398" s="144"/>
      <c r="M398" s="144"/>
      <c r="N398" s="145"/>
      <c r="O398" s="144"/>
      <c r="P398" s="144"/>
      <c r="Q398" s="144"/>
      <c r="R398" s="144"/>
      <c r="S398" s="144"/>
      <c r="T398" s="144"/>
      <c r="U398" s="144"/>
      <c r="V398" s="37"/>
      <c r="W398" s="145"/>
      <c r="X398" s="146"/>
      <c r="Y398" s="145"/>
      <c r="Z398" s="144"/>
      <c r="AA398" s="144"/>
      <c r="AB398" s="144"/>
      <c r="AC398" s="144"/>
      <c r="AD398" s="144"/>
      <c r="AE398" s="144"/>
      <c r="AF398" s="144"/>
      <c r="AG398" s="147"/>
      <c r="AH398" s="144"/>
      <c r="AI398" s="144"/>
      <c r="AJ398" s="144"/>
      <c r="AK398" s="144"/>
      <c r="AL398" s="144"/>
      <c r="AM398" s="144"/>
      <c r="AN398" s="144"/>
      <c r="AO398" s="144"/>
      <c r="AP398" s="144"/>
      <c r="AQ398" s="144"/>
      <c r="AR398" s="144"/>
      <c r="AS398" s="144"/>
    </row>
    <row r="399" spans="1:45">
      <c r="A399" s="144"/>
      <c r="B399" s="144"/>
      <c r="C399" s="144"/>
      <c r="D399" s="144"/>
      <c r="E399" s="144"/>
      <c r="F399" s="144"/>
      <c r="G399" s="144"/>
      <c r="H399" s="144"/>
      <c r="I399" s="144"/>
      <c r="J399" s="144"/>
      <c r="K399" s="144"/>
      <c r="L399" s="144"/>
      <c r="M399" s="144"/>
      <c r="N399" s="145"/>
      <c r="O399" s="144"/>
      <c r="P399" s="144"/>
      <c r="Q399" s="144"/>
      <c r="R399" s="144"/>
      <c r="S399" s="144"/>
      <c r="T399" s="144"/>
      <c r="U399" s="144"/>
      <c r="V399" s="37"/>
      <c r="W399" s="145"/>
      <c r="X399" s="146"/>
      <c r="Y399" s="145"/>
      <c r="Z399" s="144"/>
      <c r="AA399" s="144"/>
      <c r="AB399" s="144"/>
      <c r="AC399" s="144"/>
      <c r="AD399" s="144"/>
      <c r="AE399" s="144"/>
      <c r="AF399" s="144"/>
      <c r="AG399" s="147"/>
      <c r="AH399" s="144"/>
      <c r="AI399" s="144"/>
      <c r="AJ399" s="144"/>
      <c r="AK399" s="144"/>
      <c r="AL399" s="144"/>
      <c r="AM399" s="144"/>
      <c r="AN399" s="144"/>
      <c r="AO399" s="144"/>
      <c r="AP399" s="144"/>
      <c r="AQ399" s="144"/>
      <c r="AR399" s="144"/>
      <c r="AS399" s="144"/>
    </row>
    <row r="400" spans="1:45">
      <c r="A400" s="144"/>
      <c r="B400" s="144"/>
      <c r="C400" s="144"/>
      <c r="D400" s="144"/>
      <c r="E400" s="144"/>
      <c r="F400" s="144"/>
      <c r="G400" s="144"/>
      <c r="H400" s="144"/>
      <c r="I400" s="144"/>
      <c r="J400" s="144"/>
      <c r="K400" s="144"/>
      <c r="L400" s="144"/>
      <c r="M400" s="144"/>
      <c r="N400" s="145"/>
      <c r="O400" s="144"/>
      <c r="P400" s="144"/>
      <c r="Q400" s="144"/>
      <c r="R400" s="144"/>
      <c r="S400" s="144"/>
      <c r="T400" s="144"/>
      <c r="U400" s="144"/>
      <c r="V400" s="37"/>
      <c r="W400" s="145"/>
      <c r="X400" s="146"/>
      <c r="Y400" s="145"/>
      <c r="Z400" s="144"/>
      <c r="AA400" s="144"/>
      <c r="AB400" s="144"/>
      <c r="AC400" s="144"/>
      <c r="AD400" s="144"/>
      <c r="AE400" s="144"/>
      <c r="AF400" s="144"/>
      <c r="AG400" s="147"/>
      <c r="AH400" s="144"/>
      <c r="AI400" s="144"/>
      <c r="AJ400" s="144"/>
      <c r="AK400" s="144"/>
      <c r="AL400" s="144"/>
      <c r="AM400" s="144"/>
      <c r="AN400" s="144"/>
      <c r="AO400" s="144"/>
      <c r="AP400" s="144"/>
      <c r="AQ400" s="144"/>
      <c r="AR400" s="144"/>
      <c r="AS400" s="144"/>
    </row>
    <row r="401" spans="1:45">
      <c r="A401" s="144"/>
      <c r="B401" s="144"/>
      <c r="C401" s="144"/>
      <c r="D401" s="144"/>
      <c r="E401" s="144"/>
      <c r="F401" s="144"/>
      <c r="G401" s="144"/>
      <c r="H401" s="144"/>
      <c r="I401" s="144"/>
      <c r="J401" s="144"/>
      <c r="K401" s="144"/>
      <c r="L401" s="144"/>
      <c r="M401" s="144"/>
      <c r="N401" s="145"/>
      <c r="O401" s="144"/>
      <c r="P401" s="144"/>
      <c r="Q401" s="144"/>
      <c r="R401" s="144"/>
      <c r="S401" s="144"/>
      <c r="T401" s="144"/>
      <c r="U401" s="144"/>
      <c r="V401" s="37"/>
      <c r="W401" s="145"/>
      <c r="X401" s="146"/>
      <c r="Y401" s="145"/>
      <c r="Z401" s="144"/>
      <c r="AA401" s="144"/>
      <c r="AB401" s="144"/>
      <c r="AC401" s="144"/>
      <c r="AD401" s="144"/>
      <c r="AE401" s="144"/>
      <c r="AF401" s="144"/>
      <c r="AG401" s="147"/>
      <c r="AH401" s="144"/>
      <c r="AI401" s="144"/>
      <c r="AJ401" s="144"/>
      <c r="AK401" s="144"/>
      <c r="AL401" s="144"/>
      <c r="AM401" s="144"/>
      <c r="AN401" s="144"/>
      <c r="AO401" s="144"/>
      <c r="AP401" s="144"/>
      <c r="AQ401" s="144"/>
      <c r="AR401" s="144"/>
      <c r="AS401" s="144"/>
    </row>
    <row r="402" spans="1:45">
      <c r="A402" s="144"/>
      <c r="B402" s="144"/>
      <c r="C402" s="144"/>
      <c r="D402" s="144"/>
      <c r="E402" s="144"/>
      <c r="F402" s="144"/>
      <c r="G402" s="144"/>
      <c r="H402" s="144"/>
      <c r="I402" s="144"/>
      <c r="J402" s="144"/>
      <c r="K402" s="144"/>
      <c r="L402" s="144"/>
      <c r="M402" s="144"/>
      <c r="N402" s="145"/>
      <c r="O402" s="144"/>
      <c r="P402" s="144"/>
      <c r="Q402" s="144"/>
      <c r="R402" s="144"/>
      <c r="S402" s="144"/>
      <c r="T402" s="144"/>
      <c r="U402" s="144"/>
      <c r="V402" s="37"/>
      <c r="W402" s="145"/>
      <c r="X402" s="146"/>
      <c r="Y402" s="145"/>
      <c r="Z402" s="144"/>
      <c r="AA402" s="144"/>
      <c r="AB402" s="144"/>
      <c r="AC402" s="144"/>
      <c r="AD402" s="144"/>
      <c r="AE402" s="144"/>
      <c r="AF402" s="144"/>
      <c r="AG402" s="147"/>
      <c r="AH402" s="144"/>
      <c r="AI402" s="144"/>
      <c r="AJ402" s="144"/>
      <c r="AK402" s="144"/>
      <c r="AL402" s="144"/>
      <c r="AM402" s="144"/>
      <c r="AN402" s="144"/>
      <c r="AO402" s="144"/>
      <c r="AP402" s="144"/>
      <c r="AQ402" s="144"/>
      <c r="AR402" s="144"/>
      <c r="AS402" s="144"/>
    </row>
    <row r="403" spans="1:45">
      <c r="A403" s="144"/>
      <c r="B403" s="144"/>
      <c r="C403" s="144"/>
      <c r="D403" s="144"/>
      <c r="E403" s="144"/>
      <c r="F403" s="144"/>
      <c r="G403" s="144"/>
      <c r="H403" s="144"/>
      <c r="I403" s="144"/>
      <c r="J403" s="144"/>
      <c r="K403" s="144"/>
      <c r="L403" s="144"/>
      <c r="M403" s="144"/>
      <c r="N403" s="145"/>
      <c r="O403" s="144"/>
      <c r="P403" s="144"/>
      <c r="Q403" s="144"/>
      <c r="R403" s="144"/>
      <c r="S403" s="144"/>
      <c r="T403" s="144"/>
      <c r="U403" s="144"/>
      <c r="V403" s="37"/>
      <c r="W403" s="145"/>
      <c r="X403" s="146"/>
      <c r="Y403" s="145"/>
      <c r="Z403" s="144"/>
      <c r="AA403" s="144"/>
      <c r="AB403" s="144"/>
      <c r="AC403" s="144"/>
      <c r="AD403" s="144"/>
      <c r="AE403" s="144"/>
      <c r="AF403" s="144"/>
      <c r="AG403" s="147"/>
      <c r="AH403" s="144"/>
      <c r="AI403" s="144"/>
      <c r="AJ403" s="144"/>
      <c r="AK403" s="144"/>
      <c r="AL403" s="144"/>
      <c r="AM403" s="144"/>
      <c r="AN403" s="144"/>
      <c r="AO403" s="144"/>
      <c r="AP403" s="144"/>
      <c r="AQ403" s="144"/>
      <c r="AR403" s="144"/>
      <c r="AS403" s="144"/>
    </row>
    <row r="404" spans="1:45">
      <c r="A404" s="144"/>
      <c r="B404" s="144"/>
      <c r="C404" s="144"/>
      <c r="D404" s="144"/>
      <c r="E404" s="144"/>
      <c r="F404" s="144"/>
      <c r="G404" s="144"/>
      <c r="H404" s="144"/>
      <c r="I404" s="144"/>
      <c r="J404" s="144"/>
      <c r="K404" s="144"/>
      <c r="L404" s="144"/>
      <c r="M404" s="144"/>
      <c r="N404" s="145"/>
      <c r="O404" s="144"/>
      <c r="P404" s="144"/>
      <c r="Q404" s="144"/>
      <c r="R404" s="144"/>
      <c r="S404" s="144"/>
      <c r="T404" s="144"/>
      <c r="U404" s="144"/>
      <c r="V404" s="37"/>
      <c r="W404" s="145"/>
      <c r="X404" s="146"/>
      <c r="Y404" s="145"/>
      <c r="Z404" s="144"/>
      <c r="AA404" s="144"/>
      <c r="AB404" s="144"/>
      <c r="AC404" s="144"/>
      <c r="AD404" s="144"/>
      <c r="AE404" s="144"/>
      <c r="AF404" s="144"/>
      <c r="AG404" s="147"/>
      <c r="AH404" s="144"/>
      <c r="AI404" s="144"/>
      <c r="AJ404" s="144"/>
      <c r="AK404" s="144"/>
      <c r="AL404" s="144"/>
      <c r="AM404" s="144"/>
      <c r="AN404" s="144"/>
      <c r="AO404" s="144"/>
      <c r="AP404" s="144"/>
      <c r="AQ404" s="144"/>
      <c r="AR404" s="144"/>
      <c r="AS404" s="144"/>
    </row>
    <row r="405" spans="1:45">
      <c r="A405" s="144"/>
      <c r="B405" s="144"/>
      <c r="C405" s="144"/>
      <c r="D405" s="144"/>
      <c r="E405" s="144"/>
      <c r="F405" s="144"/>
      <c r="G405" s="144"/>
      <c r="H405" s="144"/>
      <c r="I405" s="144"/>
      <c r="J405" s="144"/>
      <c r="K405" s="144"/>
      <c r="L405" s="144"/>
      <c r="M405" s="144"/>
      <c r="N405" s="145"/>
      <c r="O405" s="144"/>
      <c r="P405" s="144"/>
      <c r="Q405" s="144"/>
      <c r="R405" s="144"/>
      <c r="S405" s="144"/>
      <c r="T405" s="144"/>
      <c r="U405" s="144"/>
      <c r="V405" s="37"/>
      <c r="W405" s="145"/>
      <c r="X405" s="146"/>
      <c r="Y405" s="145"/>
      <c r="Z405" s="144"/>
      <c r="AA405" s="144"/>
      <c r="AB405" s="144"/>
      <c r="AC405" s="144"/>
      <c r="AD405" s="144"/>
      <c r="AE405" s="144"/>
      <c r="AF405" s="144"/>
      <c r="AG405" s="147"/>
      <c r="AH405" s="144"/>
      <c r="AI405" s="144"/>
      <c r="AJ405" s="144"/>
      <c r="AK405" s="144"/>
      <c r="AL405" s="144"/>
      <c r="AM405" s="144"/>
      <c r="AN405" s="144"/>
      <c r="AO405" s="144"/>
      <c r="AP405" s="144"/>
      <c r="AQ405" s="144"/>
      <c r="AR405" s="144"/>
      <c r="AS405" s="144"/>
    </row>
    <row r="406" spans="1:45">
      <c r="A406" s="144"/>
      <c r="B406" s="144"/>
      <c r="C406" s="144"/>
      <c r="D406" s="144"/>
      <c r="E406" s="144"/>
      <c r="F406" s="144"/>
      <c r="G406" s="144"/>
      <c r="H406" s="144"/>
      <c r="I406" s="144"/>
      <c r="J406" s="144"/>
      <c r="K406" s="144"/>
      <c r="L406" s="144"/>
      <c r="M406" s="144"/>
      <c r="N406" s="145"/>
      <c r="O406" s="144"/>
      <c r="P406" s="144"/>
      <c r="Q406" s="144"/>
      <c r="R406" s="144"/>
      <c r="S406" s="144"/>
      <c r="T406" s="144"/>
      <c r="U406" s="144"/>
      <c r="V406" s="37"/>
      <c r="W406" s="145"/>
      <c r="X406" s="146"/>
      <c r="Y406" s="145"/>
      <c r="Z406" s="144"/>
      <c r="AA406" s="144"/>
      <c r="AB406" s="144"/>
      <c r="AC406" s="144"/>
      <c r="AD406" s="144"/>
      <c r="AE406" s="144"/>
      <c r="AF406" s="144"/>
      <c r="AG406" s="147"/>
      <c r="AH406" s="144"/>
      <c r="AI406" s="144"/>
      <c r="AJ406" s="144"/>
      <c r="AK406" s="144"/>
      <c r="AL406" s="144"/>
      <c r="AM406" s="144"/>
      <c r="AN406" s="144"/>
      <c r="AO406" s="144"/>
      <c r="AP406" s="144"/>
      <c r="AQ406" s="144"/>
      <c r="AR406" s="144"/>
      <c r="AS406" s="144"/>
    </row>
    <row r="407" spans="1:45">
      <c r="A407" s="144"/>
      <c r="B407" s="144"/>
      <c r="C407" s="144"/>
      <c r="D407" s="144"/>
      <c r="E407" s="144"/>
      <c r="F407" s="144"/>
      <c r="G407" s="144"/>
      <c r="H407" s="144"/>
      <c r="I407" s="144"/>
      <c r="J407" s="144"/>
      <c r="K407" s="144"/>
      <c r="L407" s="144"/>
      <c r="M407" s="144"/>
      <c r="N407" s="145"/>
      <c r="O407" s="144"/>
      <c r="P407" s="144"/>
      <c r="Q407" s="144"/>
      <c r="R407" s="144"/>
      <c r="S407" s="144"/>
      <c r="T407" s="144"/>
      <c r="U407" s="144"/>
      <c r="V407" s="37"/>
      <c r="W407" s="145"/>
      <c r="X407" s="146"/>
      <c r="Y407" s="145"/>
      <c r="Z407" s="144"/>
      <c r="AA407" s="144"/>
      <c r="AB407" s="144"/>
      <c r="AC407" s="144"/>
      <c r="AD407" s="144"/>
      <c r="AE407" s="144"/>
      <c r="AF407" s="144"/>
      <c r="AG407" s="147"/>
      <c r="AH407" s="144"/>
      <c r="AI407" s="144"/>
      <c r="AJ407" s="144"/>
      <c r="AK407" s="144"/>
      <c r="AL407" s="144"/>
      <c r="AM407" s="144"/>
      <c r="AN407" s="144"/>
      <c r="AO407" s="144"/>
      <c r="AP407" s="144"/>
      <c r="AQ407" s="144"/>
      <c r="AR407" s="144"/>
      <c r="AS407" s="144"/>
    </row>
    <row r="408" spans="1:45">
      <c r="A408" s="144"/>
      <c r="B408" s="144"/>
      <c r="C408" s="144"/>
      <c r="D408" s="144"/>
      <c r="E408" s="144"/>
      <c r="F408" s="144"/>
      <c r="G408" s="144"/>
      <c r="H408" s="144"/>
      <c r="I408" s="144"/>
      <c r="J408" s="144"/>
      <c r="K408" s="144"/>
      <c r="L408" s="144"/>
      <c r="M408" s="144"/>
      <c r="N408" s="145"/>
      <c r="O408" s="144"/>
      <c r="P408" s="144"/>
      <c r="Q408" s="144"/>
      <c r="R408" s="144"/>
      <c r="S408" s="144"/>
      <c r="T408" s="144"/>
      <c r="U408" s="144"/>
      <c r="V408" s="37"/>
      <c r="W408" s="145"/>
      <c r="X408" s="146"/>
      <c r="Y408" s="145"/>
      <c r="Z408" s="144"/>
      <c r="AA408" s="144"/>
      <c r="AB408" s="144"/>
      <c r="AC408" s="144"/>
      <c r="AD408" s="144"/>
      <c r="AE408" s="144"/>
      <c r="AF408" s="144"/>
      <c r="AG408" s="147"/>
      <c r="AH408" s="144"/>
      <c r="AI408" s="144"/>
      <c r="AJ408" s="144"/>
      <c r="AK408" s="144"/>
      <c r="AL408" s="144"/>
      <c r="AM408" s="144"/>
      <c r="AN408" s="144"/>
      <c r="AO408" s="144"/>
      <c r="AP408" s="144"/>
      <c r="AQ408" s="144"/>
      <c r="AR408" s="144"/>
      <c r="AS408" s="144"/>
    </row>
    <row r="409" spans="1:45">
      <c r="A409" s="144"/>
      <c r="B409" s="144"/>
      <c r="C409" s="144"/>
      <c r="D409" s="144"/>
      <c r="E409" s="144"/>
      <c r="F409" s="144"/>
      <c r="G409" s="144"/>
      <c r="H409" s="144"/>
      <c r="I409" s="144"/>
      <c r="J409" s="144"/>
      <c r="K409" s="144"/>
      <c r="L409" s="144"/>
      <c r="M409" s="144"/>
      <c r="N409" s="145"/>
      <c r="O409" s="144"/>
      <c r="P409" s="144"/>
      <c r="Q409" s="144"/>
      <c r="R409" s="144"/>
      <c r="S409" s="144"/>
      <c r="T409" s="144"/>
      <c r="U409" s="144"/>
      <c r="V409" s="37"/>
      <c r="W409" s="145"/>
      <c r="X409" s="146"/>
      <c r="Y409" s="145"/>
      <c r="Z409" s="144"/>
      <c r="AA409" s="144"/>
      <c r="AB409" s="144"/>
      <c r="AC409" s="144"/>
      <c r="AD409" s="144"/>
      <c r="AE409" s="144"/>
      <c r="AF409" s="144"/>
      <c r="AG409" s="147"/>
      <c r="AH409" s="144"/>
      <c r="AI409" s="144"/>
      <c r="AJ409" s="144"/>
      <c r="AK409" s="144"/>
      <c r="AL409" s="144"/>
      <c r="AM409" s="144"/>
      <c r="AN409" s="144"/>
      <c r="AO409" s="144"/>
      <c r="AP409" s="144"/>
      <c r="AQ409" s="144"/>
      <c r="AR409" s="144"/>
      <c r="AS409" s="144"/>
    </row>
    <row r="410" spans="1:45">
      <c r="A410" s="144"/>
      <c r="B410" s="144"/>
      <c r="C410" s="144"/>
      <c r="D410" s="144"/>
      <c r="E410" s="144"/>
      <c r="F410" s="144"/>
      <c r="G410" s="144"/>
      <c r="H410" s="144"/>
      <c r="I410" s="144"/>
      <c r="J410" s="144"/>
      <c r="K410" s="144"/>
      <c r="L410" s="144"/>
      <c r="M410" s="144"/>
      <c r="N410" s="145"/>
      <c r="O410" s="144"/>
      <c r="P410" s="144"/>
      <c r="Q410" s="144"/>
      <c r="R410" s="144"/>
      <c r="S410" s="144"/>
      <c r="T410" s="144"/>
      <c r="U410" s="144"/>
      <c r="V410" s="37"/>
      <c r="W410" s="145"/>
      <c r="X410" s="146"/>
      <c r="Y410" s="145"/>
      <c r="Z410" s="144"/>
      <c r="AA410" s="144"/>
      <c r="AB410" s="144"/>
      <c r="AC410" s="144"/>
      <c r="AD410" s="144"/>
      <c r="AE410" s="144"/>
      <c r="AF410" s="144"/>
      <c r="AG410" s="147"/>
      <c r="AH410" s="144"/>
      <c r="AI410" s="144"/>
      <c r="AJ410" s="144"/>
      <c r="AK410" s="144"/>
      <c r="AL410" s="144"/>
      <c r="AM410" s="144"/>
      <c r="AN410" s="144"/>
      <c r="AO410" s="144"/>
      <c r="AP410" s="144"/>
      <c r="AQ410" s="144"/>
      <c r="AR410" s="144"/>
      <c r="AS410" s="144"/>
    </row>
    <row r="411" spans="1:45">
      <c r="A411" s="144"/>
      <c r="B411" s="144"/>
      <c r="C411" s="144"/>
      <c r="D411" s="144"/>
      <c r="E411" s="144"/>
      <c r="F411" s="144"/>
      <c r="G411" s="144"/>
      <c r="H411" s="144"/>
      <c r="I411" s="144"/>
      <c r="J411" s="144"/>
      <c r="K411" s="144"/>
      <c r="L411" s="144"/>
      <c r="M411" s="144"/>
      <c r="N411" s="145"/>
      <c r="O411" s="144"/>
      <c r="P411" s="144"/>
      <c r="Q411" s="144"/>
      <c r="R411" s="144"/>
      <c r="S411" s="144"/>
      <c r="T411" s="144"/>
      <c r="U411" s="144"/>
      <c r="V411" s="37"/>
      <c r="W411" s="145"/>
      <c r="X411" s="146"/>
      <c r="Y411" s="145"/>
      <c r="Z411" s="144"/>
      <c r="AA411" s="144"/>
      <c r="AB411" s="144"/>
      <c r="AC411" s="144"/>
      <c r="AD411" s="144"/>
      <c r="AE411" s="144"/>
      <c r="AF411" s="144"/>
      <c r="AG411" s="147"/>
      <c r="AH411" s="144"/>
      <c r="AI411" s="144"/>
      <c r="AJ411" s="144"/>
      <c r="AK411" s="144"/>
      <c r="AL411" s="144"/>
      <c r="AM411" s="144"/>
      <c r="AN411" s="144"/>
      <c r="AO411" s="144"/>
      <c r="AP411" s="144"/>
      <c r="AQ411" s="144"/>
      <c r="AR411" s="144"/>
      <c r="AS411" s="144"/>
    </row>
    <row r="412" spans="1:45">
      <c r="A412" s="144"/>
      <c r="B412" s="144"/>
      <c r="C412" s="144"/>
      <c r="D412" s="144"/>
      <c r="E412" s="144"/>
      <c r="F412" s="144"/>
      <c r="G412" s="144"/>
      <c r="H412" s="144"/>
      <c r="I412" s="144"/>
      <c r="J412" s="144"/>
      <c r="K412" s="144"/>
      <c r="L412" s="144"/>
      <c r="M412" s="144"/>
      <c r="N412" s="145"/>
      <c r="O412" s="144"/>
      <c r="P412" s="144"/>
      <c r="Q412" s="144"/>
      <c r="R412" s="144"/>
      <c r="S412" s="144"/>
      <c r="T412" s="144"/>
      <c r="U412" s="144"/>
      <c r="V412" s="37"/>
      <c r="W412" s="145"/>
      <c r="X412" s="146"/>
      <c r="Y412" s="145"/>
      <c r="Z412" s="144"/>
      <c r="AA412" s="144"/>
      <c r="AB412" s="144"/>
      <c r="AC412" s="144"/>
      <c r="AD412" s="144"/>
      <c r="AE412" s="144"/>
      <c r="AF412" s="144"/>
      <c r="AG412" s="147"/>
      <c r="AH412" s="144"/>
      <c r="AI412" s="144"/>
      <c r="AJ412" s="144"/>
      <c r="AK412" s="144"/>
      <c r="AL412" s="144"/>
      <c r="AM412" s="144"/>
      <c r="AN412" s="144"/>
      <c r="AO412" s="144"/>
      <c r="AP412" s="144"/>
      <c r="AQ412" s="144"/>
      <c r="AR412" s="144"/>
      <c r="AS412" s="144"/>
    </row>
    <row r="413" spans="1:45">
      <c r="A413" s="144"/>
      <c r="B413" s="144"/>
      <c r="C413" s="144"/>
      <c r="D413" s="144"/>
      <c r="E413" s="144"/>
      <c r="F413" s="144"/>
      <c r="G413" s="144"/>
      <c r="H413" s="144"/>
      <c r="I413" s="144"/>
      <c r="J413" s="144"/>
      <c r="K413" s="144"/>
      <c r="L413" s="144"/>
      <c r="M413" s="144"/>
      <c r="N413" s="145"/>
      <c r="O413" s="144"/>
      <c r="P413" s="144"/>
      <c r="Q413" s="144"/>
      <c r="R413" s="144"/>
      <c r="S413" s="144"/>
      <c r="T413" s="144"/>
      <c r="U413" s="144"/>
      <c r="V413" s="37"/>
      <c r="W413" s="145"/>
      <c r="X413" s="146"/>
      <c r="Y413" s="145"/>
      <c r="Z413" s="144"/>
      <c r="AA413" s="144"/>
      <c r="AB413" s="144"/>
      <c r="AC413" s="144"/>
      <c r="AD413" s="144"/>
      <c r="AE413" s="144"/>
      <c r="AF413" s="144"/>
      <c r="AG413" s="147"/>
      <c r="AH413" s="144"/>
      <c r="AI413" s="144"/>
      <c r="AJ413" s="144"/>
      <c r="AK413" s="144"/>
      <c r="AL413" s="144"/>
      <c r="AM413" s="144"/>
      <c r="AN413" s="144"/>
      <c r="AO413" s="144"/>
      <c r="AP413" s="144"/>
      <c r="AQ413" s="144"/>
      <c r="AR413" s="144"/>
      <c r="AS413" s="144"/>
    </row>
    <row r="414" spans="1:45">
      <c r="A414" s="144"/>
      <c r="B414" s="144"/>
      <c r="C414" s="144"/>
      <c r="D414" s="144"/>
      <c r="E414" s="144"/>
      <c r="F414" s="144"/>
      <c r="G414" s="144"/>
      <c r="H414" s="144"/>
      <c r="I414" s="144"/>
      <c r="J414" s="144"/>
      <c r="K414" s="144"/>
      <c r="L414" s="144"/>
      <c r="M414" s="144"/>
      <c r="N414" s="145"/>
      <c r="O414" s="144"/>
      <c r="P414" s="144"/>
      <c r="Q414" s="144"/>
      <c r="R414" s="144"/>
      <c r="S414" s="144"/>
      <c r="T414" s="144"/>
      <c r="U414" s="144"/>
      <c r="V414" s="37"/>
      <c r="W414" s="145"/>
      <c r="X414" s="146"/>
      <c r="Y414" s="145"/>
      <c r="Z414" s="144"/>
      <c r="AA414" s="144"/>
      <c r="AB414" s="144"/>
      <c r="AC414" s="144"/>
      <c r="AD414" s="144"/>
      <c r="AE414" s="144"/>
      <c r="AF414" s="144"/>
      <c r="AG414" s="147"/>
      <c r="AH414" s="144"/>
      <c r="AI414" s="144"/>
      <c r="AJ414" s="144"/>
      <c r="AK414" s="144"/>
      <c r="AL414" s="144"/>
      <c r="AM414" s="144"/>
      <c r="AN414" s="144"/>
      <c r="AO414" s="144"/>
      <c r="AP414" s="144"/>
      <c r="AQ414" s="144"/>
      <c r="AR414" s="144"/>
      <c r="AS414" s="144"/>
    </row>
    <row r="415" spans="1:45">
      <c r="A415" s="144"/>
      <c r="B415" s="144"/>
      <c r="C415" s="144"/>
      <c r="D415" s="144"/>
      <c r="E415" s="144"/>
      <c r="F415" s="144"/>
      <c r="G415" s="144"/>
      <c r="H415" s="144"/>
      <c r="I415" s="144"/>
      <c r="J415" s="144"/>
      <c r="K415" s="144"/>
      <c r="L415" s="144"/>
      <c r="M415" s="144"/>
      <c r="N415" s="145"/>
      <c r="O415" s="144"/>
      <c r="P415" s="144"/>
      <c r="Q415" s="144"/>
      <c r="R415" s="144"/>
      <c r="S415" s="144"/>
      <c r="T415" s="144"/>
      <c r="U415" s="144"/>
      <c r="V415" s="37"/>
      <c r="W415" s="145"/>
      <c r="X415" s="146"/>
      <c r="Y415" s="145"/>
      <c r="Z415" s="144"/>
      <c r="AA415" s="144"/>
      <c r="AB415" s="144"/>
      <c r="AC415" s="144"/>
      <c r="AD415" s="144"/>
      <c r="AE415" s="144"/>
      <c r="AF415" s="144"/>
      <c r="AG415" s="147"/>
      <c r="AH415" s="144"/>
      <c r="AI415" s="144"/>
      <c r="AJ415" s="144"/>
      <c r="AK415" s="144"/>
      <c r="AL415" s="144"/>
      <c r="AM415" s="144"/>
      <c r="AN415" s="144"/>
      <c r="AO415" s="144"/>
      <c r="AP415" s="144"/>
      <c r="AQ415" s="144"/>
      <c r="AR415" s="144"/>
      <c r="AS415" s="144"/>
    </row>
    <row r="416" spans="1:45">
      <c r="A416" s="144"/>
      <c r="B416" s="144"/>
      <c r="C416" s="144"/>
      <c r="D416" s="144"/>
      <c r="E416" s="144"/>
      <c r="F416" s="144"/>
      <c r="G416" s="144"/>
      <c r="H416" s="144"/>
      <c r="I416" s="144"/>
      <c r="J416" s="144"/>
      <c r="K416" s="144"/>
      <c r="L416" s="144"/>
      <c r="M416" s="144"/>
      <c r="N416" s="145"/>
      <c r="O416" s="144"/>
      <c r="P416" s="144"/>
      <c r="Q416" s="144"/>
      <c r="R416" s="144"/>
      <c r="S416" s="144"/>
      <c r="T416" s="144"/>
      <c r="U416" s="144"/>
      <c r="V416" s="37"/>
      <c r="W416" s="145"/>
      <c r="X416" s="146"/>
      <c r="Y416" s="145"/>
      <c r="Z416" s="144"/>
      <c r="AA416" s="144"/>
      <c r="AB416" s="144"/>
      <c r="AC416" s="144"/>
      <c r="AD416" s="144"/>
      <c r="AE416" s="144"/>
      <c r="AF416" s="144"/>
      <c r="AG416" s="147"/>
      <c r="AH416" s="144"/>
      <c r="AI416" s="144"/>
      <c r="AJ416" s="144"/>
      <c r="AK416" s="144"/>
      <c r="AL416" s="144"/>
      <c r="AM416" s="144"/>
      <c r="AN416" s="144"/>
      <c r="AO416" s="144"/>
      <c r="AP416" s="144"/>
      <c r="AQ416" s="144"/>
      <c r="AR416" s="144"/>
      <c r="AS416" s="144"/>
    </row>
    <row r="417" spans="1:45">
      <c r="A417" s="144"/>
      <c r="B417" s="144"/>
      <c r="C417" s="144"/>
      <c r="D417" s="144"/>
      <c r="E417" s="144"/>
      <c r="F417" s="144"/>
      <c r="G417" s="144"/>
      <c r="H417" s="144"/>
      <c r="I417" s="144"/>
      <c r="J417" s="144"/>
      <c r="K417" s="144"/>
      <c r="L417" s="144"/>
      <c r="M417" s="144"/>
      <c r="N417" s="145"/>
      <c r="O417" s="144"/>
      <c r="P417" s="144"/>
      <c r="Q417" s="144"/>
      <c r="R417" s="144"/>
      <c r="S417" s="144"/>
      <c r="T417" s="144"/>
      <c r="U417" s="144"/>
      <c r="V417" s="37"/>
      <c r="W417" s="145"/>
      <c r="X417" s="146"/>
      <c r="Y417" s="145"/>
      <c r="Z417" s="144"/>
      <c r="AA417" s="144"/>
      <c r="AB417" s="144"/>
      <c r="AC417" s="144"/>
      <c r="AD417" s="144"/>
      <c r="AE417" s="144"/>
      <c r="AF417" s="144"/>
      <c r="AG417" s="147"/>
      <c r="AH417" s="144"/>
      <c r="AI417" s="144"/>
      <c r="AJ417" s="144"/>
      <c r="AK417" s="144"/>
      <c r="AL417" s="144"/>
      <c r="AM417" s="144"/>
      <c r="AN417" s="144"/>
      <c r="AO417" s="144"/>
      <c r="AP417" s="144"/>
      <c r="AQ417" s="144"/>
      <c r="AR417" s="144"/>
      <c r="AS417" s="144"/>
    </row>
    <row r="418" spans="1:45">
      <c r="A418" s="144"/>
      <c r="B418" s="144"/>
      <c r="C418" s="144"/>
      <c r="D418" s="144"/>
      <c r="E418" s="144"/>
      <c r="F418" s="144"/>
      <c r="G418" s="144"/>
      <c r="H418" s="144"/>
      <c r="I418" s="144"/>
      <c r="J418" s="144"/>
      <c r="K418" s="144"/>
      <c r="L418" s="144"/>
      <c r="M418" s="144"/>
      <c r="N418" s="145"/>
      <c r="O418" s="144"/>
      <c r="P418" s="144"/>
      <c r="Q418" s="144"/>
      <c r="R418" s="144"/>
      <c r="S418" s="144"/>
      <c r="T418" s="144"/>
      <c r="U418" s="144"/>
      <c r="V418" s="37"/>
      <c r="W418" s="145"/>
      <c r="X418" s="146"/>
      <c r="Y418" s="145"/>
      <c r="Z418" s="144"/>
      <c r="AA418" s="144"/>
      <c r="AB418" s="144"/>
      <c r="AC418" s="144"/>
      <c r="AD418" s="144"/>
      <c r="AE418" s="144"/>
      <c r="AF418" s="144"/>
      <c r="AG418" s="147"/>
      <c r="AH418" s="144"/>
      <c r="AI418" s="144"/>
      <c r="AJ418" s="144"/>
      <c r="AK418" s="144"/>
      <c r="AL418" s="144"/>
      <c r="AM418" s="144"/>
      <c r="AN418" s="144"/>
      <c r="AO418" s="144"/>
      <c r="AP418" s="144"/>
      <c r="AQ418" s="144"/>
      <c r="AR418" s="144"/>
      <c r="AS418" s="144"/>
    </row>
    <row r="419" spans="1:45">
      <c r="A419" s="144"/>
      <c r="B419" s="144"/>
      <c r="C419" s="144"/>
      <c r="D419" s="144"/>
      <c r="E419" s="144"/>
      <c r="F419" s="144"/>
      <c r="G419" s="144"/>
      <c r="H419" s="144"/>
      <c r="I419" s="144"/>
      <c r="J419" s="144"/>
      <c r="K419" s="144"/>
      <c r="L419" s="144"/>
      <c r="M419" s="144"/>
      <c r="N419" s="145"/>
      <c r="O419" s="144"/>
      <c r="P419" s="144"/>
      <c r="Q419" s="144"/>
      <c r="R419" s="144"/>
      <c r="S419" s="144"/>
      <c r="T419" s="144"/>
      <c r="U419" s="144"/>
      <c r="V419" s="37"/>
      <c r="W419" s="145"/>
      <c r="X419" s="146"/>
      <c r="Y419" s="145"/>
      <c r="Z419" s="144"/>
      <c r="AA419" s="144"/>
      <c r="AB419" s="144"/>
      <c r="AC419" s="144"/>
      <c r="AD419" s="144"/>
      <c r="AE419" s="144"/>
      <c r="AF419" s="144"/>
      <c r="AG419" s="147"/>
      <c r="AH419" s="144"/>
      <c r="AI419" s="144"/>
      <c r="AJ419" s="144"/>
      <c r="AK419" s="144"/>
      <c r="AL419" s="144"/>
      <c r="AM419" s="144"/>
      <c r="AN419" s="144"/>
      <c r="AO419" s="144"/>
      <c r="AP419" s="144"/>
      <c r="AQ419" s="144"/>
      <c r="AR419" s="144"/>
      <c r="AS419" s="144"/>
    </row>
    <row r="420" spans="1:45">
      <c r="A420" s="144"/>
      <c r="B420" s="144"/>
      <c r="C420" s="144"/>
      <c r="D420" s="144"/>
      <c r="E420" s="144"/>
      <c r="F420" s="144"/>
      <c r="G420" s="144"/>
      <c r="H420" s="144"/>
      <c r="I420" s="144"/>
      <c r="J420" s="144"/>
      <c r="K420" s="144"/>
      <c r="L420" s="144"/>
      <c r="M420" s="144"/>
      <c r="N420" s="145"/>
      <c r="O420" s="144"/>
      <c r="P420" s="144"/>
      <c r="Q420" s="144"/>
      <c r="R420" s="144"/>
      <c r="S420" s="144"/>
      <c r="T420" s="144"/>
      <c r="U420" s="144"/>
      <c r="V420" s="37"/>
      <c r="W420" s="145"/>
      <c r="X420" s="146"/>
      <c r="Y420" s="145"/>
      <c r="Z420" s="144"/>
      <c r="AA420" s="144"/>
      <c r="AB420" s="144"/>
      <c r="AC420" s="144"/>
      <c r="AD420" s="144"/>
      <c r="AE420" s="144"/>
      <c r="AF420" s="144"/>
      <c r="AG420" s="147"/>
      <c r="AH420" s="144"/>
      <c r="AI420" s="144"/>
      <c r="AJ420" s="144"/>
      <c r="AK420" s="144"/>
      <c r="AL420" s="144"/>
      <c r="AM420" s="144"/>
      <c r="AN420" s="144"/>
      <c r="AO420" s="144"/>
      <c r="AP420" s="144"/>
      <c r="AQ420" s="144"/>
      <c r="AR420" s="144"/>
      <c r="AS420" s="144"/>
    </row>
    <row r="421" spans="1:45">
      <c r="A421" s="144"/>
      <c r="B421" s="144"/>
      <c r="C421" s="144"/>
      <c r="D421" s="144"/>
      <c r="E421" s="144"/>
      <c r="F421" s="144"/>
      <c r="G421" s="144"/>
      <c r="H421" s="144"/>
      <c r="I421" s="144"/>
      <c r="J421" s="144"/>
      <c r="K421" s="144"/>
      <c r="L421" s="144"/>
      <c r="M421" s="144"/>
      <c r="N421" s="145"/>
      <c r="O421" s="144"/>
      <c r="P421" s="144"/>
      <c r="Q421" s="144"/>
      <c r="R421" s="144"/>
      <c r="S421" s="144"/>
      <c r="T421" s="144"/>
      <c r="U421" s="144"/>
      <c r="V421" s="37"/>
      <c r="W421" s="145"/>
      <c r="X421" s="146"/>
      <c r="Y421" s="145"/>
      <c r="Z421" s="144"/>
      <c r="AA421" s="144"/>
      <c r="AB421" s="144"/>
      <c r="AC421" s="144"/>
      <c r="AD421" s="144"/>
      <c r="AE421" s="144"/>
      <c r="AF421" s="144"/>
      <c r="AG421" s="147"/>
      <c r="AH421" s="144"/>
      <c r="AI421" s="144"/>
      <c r="AJ421" s="144"/>
      <c r="AK421" s="144"/>
      <c r="AL421" s="144"/>
      <c r="AM421" s="144"/>
      <c r="AN421" s="144"/>
      <c r="AO421" s="144"/>
      <c r="AP421" s="144"/>
      <c r="AQ421" s="144"/>
      <c r="AR421" s="144"/>
      <c r="AS421" s="144"/>
    </row>
    <row r="422" spans="1:45">
      <c r="A422" s="144"/>
      <c r="B422" s="144"/>
      <c r="C422" s="144"/>
      <c r="D422" s="144"/>
      <c r="E422" s="144"/>
      <c r="F422" s="144"/>
      <c r="G422" s="144"/>
      <c r="H422" s="144"/>
      <c r="I422" s="144"/>
      <c r="J422" s="144"/>
      <c r="K422" s="144"/>
      <c r="L422" s="144"/>
      <c r="M422" s="144"/>
      <c r="N422" s="145"/>
      <c r="O422" s="144"/>
      <c r="P422" s="144"/>
      <c r="Q422" s="144"/>
      <c r="R422" s="144"/>
      <c r="S422" s="144"/>
      <c r="T422" s="144"/>
      <c r="U422" s="144"/>
      <c r="V422" s="37"/>
      <c r="W422" s="145"/>
      <c r="X422" s="146"/>
      <c r="Y422" s="145"/>
      <c r="Z422" s="144"/>
      <c r="AA422" s="144"/>
      <c r="AB422" s="144"/>
      <c r="AC422" s="144"/>
      <c r="AD422" s="144"/>
      <c r="AE422" s="144"/>
      <c r="AF422" s="144"/>
      <c r="AG422" s="147"/>
      <c r="AH422" s="144"/>
      <c r="AI422" s="144"/>
      <c r="AJ422" s="144"/>
      <c r="AK422" s="144"/>
      <c r="AL422" s="144"/>
      <c r="AM422" s="144"/>
      <c r="AN422" s="144"/>
      <c r="AO422" s="144"/>
      <c r="AP422" s="144"/>
      <c r="AQ422" s="144"/>
      <c r="AR422" s="144"/>
      <c r="AS422" s="144"/>
    </row>
    <row r="423" spans="1:45">
      <c r="A423" s="144"/>
      <c r="B423" s="144"/>
      <c r="C423" s="144"/>
      <c r="D423" s="144"/>
      <c r="E423" s="144"/>
      <c r="F423" s="144"/>
      <c r="G423" s="144"/>
      <c r="H423" s="144"/>
      <c r="I423" s="144"/>
      <c r="J423" s="144"/>
      <c r="K423" s="144"/>
      <c r="L423" s="144"/>
      <c r="M423" s="144"/>
      <c r="N423" s="145"/>
      <c r="O423" s="144"/>
      <c r="P423" s="144"/>
      <c r="Q423" s="144"/>
      <c r="R423" s="144"/>
      <c r="S423" s="144"/>
      <c r="T423" s="144"/>
      <c r="U423" s="144"/>
      <c r="V423" s="37"/>
      <c r="W423" s="145"/>
      <c r="X423" s="146"/>
      <c r="Y423" s="145"/>
      <c r="Z423" s="144"/>
      <c r="AA423" s="144"/>
      <c r="AB423" s="144"/>
      <c r="AC423" s="144"/>
      <c r="AD423" s="144"/>
      <c r="AE423" s="144"/>
      <c r="AF423" s="144"/>
      <c r="AG423" s="147"/>
      <c r="AH423" s="144"/>
      <c r="AI423" s="144"/>
      <c r="AJ423" s="144"/>
      <c r="AK423" s="144"/>
      <c r="AL423" s="144"/>
      <c r="AM423" s="144"/>
      <c r="AN423" s="144"/>
      <c r="AO423" s="144"/>
      <c r="AP423" s="144"/>
      <c r="AQ423" s="144"/>
      <c r="AR423" s="144"/>
      <c r="AS423" s="144"/>
    </row>
    <row r="424" spans="1:45">
      <c r="A424" s="144"/>
      <c r="B424" s="144"/>
      <c r="C424" s="144"/>
      <c r="D424" s="144"/>
      <c r="E424" s="144"/>
      <c r="F424" s="144"/>
      <c r="G424" s="144"/>
      <c r="H424" s="144"/>
      <c r="I424" s="144"/>
      <c r="J424" s="144"/>
      <c r="K424" s="144"/>
      <c r="L424" s="144"/>
      <c r="M424" s="144"/>
      <c r="N424" s="145"/>
      <c r="O424" s="144"/>
      <c r="P424" s="144"/>
      <c r="Q424" s="144"/>
      <c r="R424" s="144"/>
      <c r="S424" s="144"/>
      <c r="T424" s="144"/>
      <c r="U424" s="144"/>
      <c r="V424" s="37"/>
      <c r="W424" s="145"/>
      <c r="X424" s="146"/>
      <c r="Y424" s="145"/>
      <c r="Z424" s="144"/>
      <c r="AA424" s="144"/>
      <c r="AB424" s="144"/>
      <c r="AC424" s="144"/>
      <c r="AD424" s="144"/>
      <c r="AE424" s="144"/>
      <c r="AF424" s="144"/>
      <c r="AG424" s="147"/>
      <c r="AH424" s="144"/>
      <c r="AI424" s="144"/>
      <c r="AJ424" s="144"/>
      <c r="AK424" s="144"/>
      <c r="AL424" s="144"/>
      <c r="AM424" s="144"/>
      <c r="AN424" s="144"/>
      <c r="AO424" s="144"/>
      <c r="AP424" s="144"/>
      <c r="AQ424" s="144"/>
      <c r="AR424" s="144"/>
      <c r="AS424" s="144"/>
    </row>
    <row r="425" spans="1:45">
      <c r="A425" s="144"/>
      <c r="B425" s="144"/>
      <c r="C425" s="144"/>
      <c r="D425" s="144"/>
      <c r="E425" s="144"/>
      <c r="F425" s="144"/>
      <c r="G425" s="144"/>
      <c r="H425" s="144"/>
      <c r="I425" s="144"/>
      <c r="J425" s="144"/>
      <c r="K425" s="144"/>
      <c r="L425" s="144"/>
      <c r="M425" s="144"/>
      <c r="N425" s="145"/>
      <c r="O425" s="144"/>
      <c r="P425" s="144"/>
      <c r="Q425" s="144"/>
      <c r="R425" s="144"/>
      <c r="S425" s="144"/>
      <c r="T425" s="144"/>
      <c r="U425" s="144"/>
      <c r="V425" s="37"/>
      <c r="W425" s="145"/>
      <c r="X425" s="146"/>
      <c r="Y425" s="145"/>
      <c r="Z425" s="144"/>
      <c r="AA425" s="144"/>
      <c r="AB425" s="144"/>
      <c r="AC425" s="144"/>
      <c r="AD425" s="144"/>
      <c r="AE425" s="144"/>
      <c r="AF425" s="144"/>
      <c r="AG425" s="147"/>
      <c r="AH425" s="144"/>
      <c r="AI425" s="144"/>
      <c r="AJ425" s="144"/>
      <c r="AK425" s="144"/>
      <c r="AL425" s="144"/>
      <c r="AM425" s="144"/>
      <c r="AN425" s="144"/>
      <c r="AO425" s="144"/>
      <c r="AP425" s="144"/>
      <c r="AQ425" s="144"/>
      <c r="AR425" s="144"/>
      <c r="AS425" s="144"/>
    </row>
    <row r="426" spans="1:45">
      <c r="A426" s="144"/>
      <c r="B426" s="144"/>
      <c r="C426" s="144"/>
      <c r="D426" s="144"/>
      <c r="E426" s="144"/>
      <c r="F426" s="144"/>
      <c r="G426" s="144"/>
      <c r="H426" s="144"/>
      <c r="I426" s="144"/>
      <c r="J426" s="144"/>
      <c r="K426" s="144"/>
      <c r="L426" s="144"/>
      <c r="M426" s="144"/>
      <c r="N426" s="145"/>
      <c r="O426" s="144"/>
      <c r="P426" s="144"/>
      <c r="Q426" s="144"/>
      <c r="R426" s="144"/>
      <c r="S426" s="144"/>
      <c r="T426" s="144"/>
      <c r="U426" s="144"/>
      <c r="V426" s="37"/>
      <c r="W426" s="145"/>
      <c r="X426" s="146"/>
      <c r="Y426" s="145"/>
      <c r="Z426" s="144"/>
      <c r="AA426" s="144"/>
      <c r="AB426" s="144"/>
      <c r="AC426" s="144"/>
      <c r="AD426" s="144"/>
      <c r="AE426" s="144"/>
      <c r="AF426" s="144"/>
      <c r="AG426" s="147"/>
      <c r="AH426" s="144"/>
      <c r="AI426" s="144"/>
      <c r="AJ426" s="144"/>
      <c r="AK426" s="144"/>
      <c r="AL426" s="144"/>
      <c r="AM426" s="144"/>
      <c r="AN426" s="144"/>
      <c r="AO426" s="144"/>
      <c r="AP426" s="144"/>
      <c r="AQ426" s="144"/>
      <c r="AR426" s="144"/>
      <c r="AS426" s="144"/>
    </row>
    <row r="427" spans="1:45">
      <c r="A427" s="144"/>
      <c r="B427" s="144"/>
      <c r="C427" s="144"/>
      <c r="D427" s="144"/>
      <c r="E427" s="144"/>
      <c r="F427" s="144"/>
      <c r="G427" s="144"/>
      <c r="H427" s="144"/>
      <c r="I427" s="144"/>
      <c r="J427" s="144"/>
      <c r="K427" s="144"/>
      <c r="L427" s="144"/>
      <c r="M427" s="144"/>
      <c r="N427" s="145"/>
      <c r="O427" s="144"/>
      <c r="P427" s="144"/>
      <c r="Q427" s="144"/>
      <c r="R427" s="144"/>
      <c r="S427" s="144"/>
      <c r="T427" s="144"/>
      <c r="U427" s="144"/>
      <c r="V427" s="37"/>
      <c r="W427" s="145"/>
      <c r="X427" s="146"/>
      <c r="Y427" s="145"/>
      <c r="Z427" s="144"/>
      <c r="AA427" s="144"/>
      <c r="AB427" s="144"/>
      <c r="AC427" s="144"/>
      <c r="AD427" s="144"/>
      <c r="AE427" s="144"/>
      <c r="AF427" s="144"/>
      <c r="AG427" s="147"/>
      <c r="AH427" s="144"/>
      <c r="AI427" s="144"/>
      <c r="AJ427" s="144"/>
      <c r="AK427" s="144"/>
      <c r="AL427" s="144"/>
      <c r="AM427" s="144"/>
      <c r="AN427" s="144"/>
      <c r="AO427" s="144"/>
      <c r="AP427" s="144"/>
      <c r="AQ427" s="144"/>
      <c r="AR427" s="144"/>
      <c r="AS427" s="144"/>
    </row>
    <row r="428" spans="1:45">
      <c r="A428" s="144"/>
      <c r="B428" s="144"/>
      <c r="C428" s="144"/>
      <c r="D428" s="144"/>
      <c r="E428" s="144"/>
      <c r="F428" s="144"/>
      <c r="G428" s="144"/>
      <c r="H428" s="144"/>
      <c r="I428" s="144"/>
      <c r="J428" s="144"/>
      <c r="K428" s="144"/>
      <c r="L428" s="144"/>
      <c r="M428" s="144"/>
      <c r="N428" s="145"/>
      <c r="O428" s="144"/>
      <c r="P428" s="144"/>
      <c r="Q428" s="144"/>
      <c r="R428" s="144"/>
      <c r="S428" s="144"/>
      <c r="T428" s="144"/>
      <c r="U428" s="144"/>
      <c r="V428" s="37"/>
      <c r="W428" s="145"/>
      <c r="X428" s="146"/>
      <c r="Y428" s="145"/>
      <c r="Z428" s="144"/>
      <c r="AA428" s="144"/>
      <c r="AB428" s="144"/>
      <c r="AC428" s="144"/>
      <c r="AD428" s="144"/>
      <c r="AE428" s="144"/>
      <c r="AF428" s="144"/>
      <c r="AG428" s="147"/>
      <c r="AH428" s="144"/>
      <c r="AI428" s="144"/>
      <c r="AJ428" s="144"/>
      <c r="AK428" s="144"/>
      <c r="AL428" s="144"/>
      <c r="AM428" s="144"/>
      <c r="AN428" s="144"/>
      <c r="AO428" s="144"/>
      <c r="AP428" s="144"/>
      <c r="AQ428" s="144"/>
      <c r="AR428" s="144"/>
      <c r="AS428" s="144"/>
    </row>
    <row r="429" spans="1:45">
      <c r="A429" s="144"/>
      <c r="B429" s="144"/>
      <c r="C429" s="144"/>
      <c r="D429" s="144"/>
      <c r="E429" s="144"/>
      <c r="F429" s="144"/>
      <c r="G429" s="144"/>
      <c r="H429" s="144"/>
      <c r="I429" s="144"/>
      <c r="J429" s="144"/>
      <c r="K429" s="144"/>
      <c r="L429" s="144"/>
      <c r="M429" s="144"/>
      <c r="N429" s="145"/>
      <c r="O429" s="144"/>
      <c r="P429" s="144"/>
      <c r="Q429" s="144"/>
      <c r="R429" s="144"/>
      <c r="S429" s="144"/>
      <c r="T429" s="144"/>
      <c r="U429" s="144"/>
      <c r="V429" s="37"/>
      <c r="W429" s="145"/>
      <c r="X429" s="146"/>
      <c r="Y429" s="145"/>
      <c r="Z429" s="144"/>
      <c r="AA429" s="144"/>
      <c r="AB429" s="144"/>
      <c r="AC429" s="144"/>
      <c r="AD429" s="144"/>
      <c r="AE429" s="144"/>
      <c r="AF429" s="144"/>
      <c r="AG429" s="147"/>
      <c r="AH429" s="144"/>
      <c r="AI429" s="144"/>
      <c r="AJ429" s="144"/>
      <c r="AK429" s="144"/>
      <c r="AL429" s="144"/>
      <c r="AM429" s="144"/>
      <c r="AN429" s="144"/>
      <c r="AO429" s="144"/>
      <c r="AP429" s="144"/>
      <c r="AQ429" s="144"/>
      <c r="AR429" s="144"/>
      <c r="AS429" s="144"/>
    </row>
    <row r="430" spans="1:45">
      <c r="A430" s="144"/>
      <c r="B430" s="144"/>
      <c r="C430" s="144"/>
      <c r="D430" s="144"/>
      <c r="E430" s="144"/>
      <c r="F430" s="144"/>
      <c r="G430" s="144"/>
      <c r="H430" s="144"/>
      <c r="I430" s="144"/>
      <c r="J430" s="144"/>
      <c r="K430" s="144"/>
      <c r="L430" s="144"/>
      <c r="M430" s="144"/>
      <c r="N430" s="145"/>
      <c r="O430" s="144"/>
      <c r="P430" s="144"/>
      <c r="Q430" s="144"/>
      <c r="R430" s="144"/>
      <c r="S430" s="144"/>
      <c r="T430" s="144"/>
      <c r="U430" s="144"/>
      <c r="V430" s="37"/>
      <c r="W430" s="145"/>
      <c r="X430" s="146"/>
      <c r="Y430" s="145"/>
      <c r="Z430" s="144"/>
      <c r="AA430" s="144"/>
      <c r="AB430" s="144"/>
      <c r="AC430" s="144"/>
      <c r="AD430" s="144"/>
      <c r="AE430" s="144"/>
      <c r="AF430" s="144"/>
      <c r="AG430" s="147"/>
      <c r="AH430" s="144"/>
      <c r="AI430" s="144"/>
      <c r="AJ430" s="144"/>
      <c r="AK430" s="144"/>
      <c r="AL430" s="144"/>
      <c r="AM430" s="144"/>
      <c r="AN430" s="144"/>
      <c r="AO430" s="144"/>
      <c r="AP430" s="144"/>
      <c r="AQ430" s="144"/>
      <c r="AR430" s="144"/>
      <c r="AS430" s="144"/>
    </row>
    <row r="431" spans="1:45">
      <c r="A431" s="144"/>
      <c r="B431" s="144"/>
      <c r="C431" s="144"/>
      <c r="D431" s="144"/>
      <c r="E431" s="144"/>
      <c r="F431" s="144"/>
      <c r="G431" s="144"/>
      <c r="H431" s="144"/>
      <c r="I431" s="144"/>
      <c r="J431" s="144"/>
      <c r="K431" s="144"/>
      <c r="L431" s="144"/>
      <c r="M431" s="144"/>
      <c r="N431" s="145"/>
      <c r="O431" s="144"/>
      <c r="P431" s="144"/>
      <c r="Q431" s="144"/>
      <c r="R431" s="144"/>
      <c r="S431" s="144"/>
      <c r="T431" s="144"/>
      <c r="U431" s="144"/>
      <c r="V431" s="37"/>
      <c r="W431" s="145"/>
      <c r="X431" s="146"/>
      <c r="Y431" s="145"/>
      <c r="Z431" s="144"/>
      <c r="AA431" s="144"/>
      <c r="AB431" s="144"/>
      <c r="AC431" s="144"/>
      <c r="AD431" s="144"/>
      <c r="AE431" s="144"/>
      <c r="AF431" s="144"/>
      <c r="AG431" s="147"/>
      <c r="AH431" s="144"/>
      <c r="AI431" s="144"/>
      <c r="AJ431" s="144"/>
      <c r="AK431" s="144"/>
      <c r="AL431" s="144"/>
      <c r="AM431" s="144"/>
      <c r="AN431" s="144"/>
      <c r="AO431" s="144"/>
      <c r="AP431" s="144"/>
      <c r="AQ431" s="144"/>
      <c r="AR431" s="144"/>
      <c r="AS431" s="144"/>
    </row>
    <row r="432" spans="1:45">
      <c r="A432" s="144"/>
      <c r="B432" s="144"/>
      <c r="C432" s="144"/>
      <c r="D432" s="144"/>
      <c r="E432" s="144"/>
      <c r="F432" s="144"/>
      <c r="G432" s="144"/>
      <c r="H432" s="144"/>
      <c r="I432" s="144"/>
      <c r="J432" s="144"/>
      <c r="K432" s="144"/>
      <c r="L432" s="144"/>
      <c r="M432" s="144"/>
      <c r="N432" s="145"/>
      <c r="O432" s="144"/>
      <c r="P432" s="144"/>
      <c r="Q432" s="144"/>
      <c r="R432" s="144"/>
      <c r="S432" s="144"/>
      <c r="T432" s="144"/>
      <c r="U432" s="144"/>
      <c r="V432" s="37"/>
      <c r="W432" s="145"/>
      <c r="X432" s="146"/>
      <c r="Y432" s="145"/>
      <c r="Z432" s="144"/>
      <c r="AA432" s="144"/>
      <c r="AB432" s="144"/>
      <c r="AC432" s="144"/>
      <c r="AD432" s="144"/>
      <c r="AE432" s="144"/>
      <c r="AF432" s="144"/>
      <c r="AG432" s="147"/>
      <c r="AH432" s="144"/>
      <c r="AI432" s="144"/>
      <c r="AJ432" s="144"/>
      <c r="AK432" s="144"/>
      <c r="AL432" s="144"/>
      <c r="AM432" s="144"/>
      <c r="AN432" s="144"/>
      <c r="AO432" s="144"/>
      <c r="AP432" s="144"/>
      <c r="AQ432" s="144"/>
      <c r="AR432" s="144"/>
      <c r="AS432" s="144"/>
    </row>
    <row r="433" spans="1:45">
      <c r="A433" s="144"/>
      <c r="B433" s="144"/>
      <c r="C433" s="144"/>
      <c r="D433" s="144"/>
      <c r="E433" s="144"/>
      <c r="F433" s="144"/>
      <c r="G433" s="144"/>
      <c r="H433" s="144"/>
      <c r="I433" s="144"/>
      <c r="J433" s="144"/>
      <c r="K433" s="144"/>
      <c r="L433" s="144"/>
      <c r="M433" s="144"/>
      <c r="N433" s="145"/>
      <c r="O433" s="144"/>
      <c r="P433" s="144"/>
      <c r="Q433" s="144"/>
      <c r="R433" s="144"/>
      <c r="S433" s="144"/>
      <c r="T433" s="144"/>
      <c r="U433" s="144"/>
      <c r="V433" s="37"/>
      <c r="W433" s="145"/>
      <c r="X433" s="146"/>
      <c r="Y433" s="145"/>
      <c r="Z433" s="144"/>
      <c r="AA433" s="144"/>
      <c r="AB433" s="144"/>
      <c r="AC433" s="144"/>
      <c r="AD433" s="144"/>
      <c r="AE433" s="144"/>
      <c r="AF433" s="144"/>
      <c r="AG433" s="147"/>
      <c r="AH433" s="144"/>
      <c r="AI433" s="144"/>
      <c r="AJ433" s="144"/>
      <c r="AK433" s="144"/>
      <c r="AL433" s="144"/>
      <c r="AM433" s="144"/>
      <c r="AN433" s="144"/>
      <c r="AO433" s="144"/>
      <c r="AP433" s="144"/>
      <c r="AQ433" s="144"/>
      <c r="AR433" s="144"/>
      <c r="AS433" s="144"/>
    </row>
    <row r="434" spans="1:45">
      <c r="A434" s="144"/>
      <c r="B434" s="144"/>
      <c r="C434" s="144"/>
      <c r="D434" s="144"/>
      <c r="E434" s="144"/>
      <c r="F434" s="144"/>
      <c r="G434" s="144"/>
      <c r="H434" s="144"/>
      <c r="I434" s="144"/>
      <c r="J434" s="144"/>
      <c r="K434" s="144"/>
      <c r="L434" s="144"/>
      <c r="M434" s="144"/>
      <c r="N434" s="145"/>
      <c r="O434" s="144"/>
      <c r="P434" s="144"/>
      <c r="Q434" s="144"/>
      <c r="R434" s="144"/>
      <c r="S434" s="144"/>
      <c r="T434" s="144"/>
      <c r="U434" s="144"/>
      <c r="V434" s="37"/>
      <c r="W434" s="145"/>
      <c r="X434" s="146"/>
      <c r="Y434" s="145"/>
      <c r="Z434" s="144"/>
      <c r="AA434" s="144"/>
      <c r="AB434" s="144"/>
      <c r="AC434" s="144"/>
      <c r="AD434" s="144"/>
      <c r="AE434" s="144"/>
      <c r="AF434" s="144"/>
      <c r="AG434" s="147"/>
      <c r="AH434" s="144"/>
      <c r="AI434" s="144"/>
      <c r="AJ434" s="144"/>
      <c r="AK434" s="144"/>
      <c r="AL434" s="144"/>
      <c r="AM434" s="144"/>
      <c r="AN434" s="144"/>
      <c r="AO434" s="144"/>
      <c r="AP434" s="144"/>
      <c r="AQ434" s="144"/>
      <c r="AR434" s="144"/>
      <c r="AS434" s="144"/>
    </row>
    <row r="435" spans="1:45">
      <c r="A435" s="144"/>
      <c r="B435" s="144"/>
      <c r="C435" s="144"/>
      <c r="D435" s="144"/>
      <c r="E435" s="144"/>
      <c r="F435" s="144"/>
      <c r="G435" s="144"/>
      <c r="H435" s="144"/>
      <c r="I435" s="144"/>
      <c r="J435" s="144"/>
      <c r="K435" s="144"/>
      <c r="L435" s="144"/>
      <c r="M435" s="144"/>
      <c r="N435" s="145"/>
      <c r="O435" s="144"/>
      <c r="P435" s="144"/>
      <c r="Q435" s="144"/>
      <c r="R435" s="144"/>
      <c r="S435" s="144"/>
      <c r="T435" s="144"/>
      <c r="U435" s="144"/>
      <c r="V435" s="37"/>
      <c r="W435" s="145"/>
      <c r="X435" s="146"/>
      <c r="Y435" s="145"/>
      <c r="Z435" s="144"/>
      <c r="AA435" s="144"/>
      <c r="AB435" s="144"/>
      <c r="AC435" s="144"/>
      <c r="AD435" s="144"/>
      <c r="AE435" s="144"/>
      <c r="AF435" s="144"/>
      <c r="AG435" s="147"/>
      <c r="AH435" s="144"/>
      <c r="AI435" s="144"/>
      <c r="AJ435" s="144"/>
      <c r="AK435" s="144"/>
      <c r="AL435" s="144"/>
      <c r="AM435" s="144"/>
      <c r="AN435" s="144"/>
      <c r="AO435" s="144"/>
      <c r="AP435" s="144"/>
      <c r="AQ435" s="144"/>
      <c r="AR435" s="144"/>
      <c r="AS435" s="144"/>
    </row>
    <row r="436" spans="1:45">
      <c r="A436" s="144"/>
      <c r="B436" s="144"/>
      <c r="C436" s="144"/>
      <c r="D436" s="144"/>
      <c r="E436" s="144"/>
      <c r="F436" s="144"/>
      <c r="G436" s="144"/>
      <c r="H436" s="144"/>
      <c r="I436" s="144"/>
      <c r="J436" s="144"/>
      <c r="K436" s="144"/>
      <c r="L436" s="144"/>
      <c r="M436" s="144"/>
      <c r="N436" s="145"/>
      <c r="O436" s="144"/>
      <c r="P436" s="144"/>
      <c r="Q436" s="144"/>
      <c r="R436" s="144"/>
      <c r="S436" s="144"/>
      <c r="T436" s="144"/>
      <c r="U436" s="144"/>
      <c r="V436" s="37"/>
      <c r="W436" s="145"/>
      <c r="X436" s="146"/>
      <c r="Y436" s="145"/>
      <c r="Z436" s="144"/>
      <c r="AA436" s="144"/>
      <c r="AB436" s="144"/>
      <c r="AC436" s="144"/>
      <c r="AD436" s="144"/>
      <c r="AE436" s="144"/>
      <c r="AF436" s="144"/>
      <c r="AG436" s="147"/>
      <c r="AH436" s="144"/>
      <c r="AI436" s="144"/>
      <c r="AJ436" s="144"/>
      <c r="AK436" s="144"/>
      <c r="AL436" s="144"/>
      <c r="AM436" s="144"/>
      <c r="AN436" s="144"/>
      <c r="AO436" s="144"/>
      <c r="AP436" s="144"/>
      <c r="AQ436" s="144"/>
      <c r="AR436" s="144"/>
      <c r="AS436" s="144"/>
    </row>
    <row r="437" spans="1:45">
      <c r="A437" s="144"/>
      <c r="B437" s="144"/>
      <c r="C437" s="144"/>
      <c r="D437" s="144"/>
      <c r="E437" s="144"/>
      <c r="F437" s="144"/>
      <c r="G437" s="144"/>
      <c r="H437" s="144"/>
      <c r="I437" s="144"/>
      <c r="J437" s="144"/>
      <c r="K437" s="144"/>
      <c r="L437" s="144"/>
      <c r="M437" s="144"/>
      <c r="N437" s="145"/>
      <c r="O437" s="144"/>
      <c r="P437" s="144"/>
      <c r="Q437" s="144"/>
      <c r="R437" s="144"/>
      <c r="S437" s="144"/>
      <c r="T437" s="144"/>
      <c r="U437" s="144"/>
      <c r="V437" s="37"/>
      <c r="W437" s="145"/>
      <c r="X437" s="146"/>
      <c r="Y437" s="145"/>
      <c r="Z437" s="144"/>
      <c r="AA437" s="144"/>
      <c r="AB437" s="144"/>
      <c r="AC437" s="144"/>
      <c r="AD437" s="144"/>
      <c r="AE437" s="144"/>
      <c r="AF437" s="144"/>
      <c r="AG437" s="147"/>
      <c r="AH437" s="144"/>
      <c r="AI437" s="144"/>
      <c r="AJ437" s="144"/>
      <c r="AK437" s="144"/>
      <c r="AL437" s="144"/>
      <c r="AM437" s="144"/>
      <c r="AN437" s="144"/>
      <c r="AO437" s="144"/>
      <c r="AP437" s="144"/>
      <c r="AQ437" s="144"/>
      <c r="AR437" s="144"/>
      <c r="AS437" s="144"/>
    </row>
    <row r="438" spans="1:45">
      <c r="A438" s="144"/>
      <c r="B438" s="144"/>
      <c r="C438" s="144"/>
      <c r="D438" s="144"/>
      <c r="E438" s="144"/>
      <c r="F438" s="144"/>
      <c r="G438" s="144"/>
      <c r="H438" s="144"/>
      <c r="I438" s="144"/>
      <c r="J438" s="144"/>
      <c r="K438" s="144"/>
      <c r="L438" s="144"/>
      <c r="M438" s="144"/>
      <c r="N438" s="145"/>
      <c r="O438" s="144"/>
      <c r="P438" s="144"/>
      <c r="Q438" s="144"/>
      <c r="R438" s="144"/>
      <c r="S438" s="144"/>
      <c r="T438" s="144"/>
      <c r="U438" s="144"/>
      <c r="V438" s="37"/>
      <c r="W438" s="145"/>
      <c r="X438" s="146"/>
      <c r="Y438" s="145"/>
      <c r="Z438" s="144"/>
      <c r="AA438" s="144"/>
      <c r="AB438" s="144"/>
      <c r="AC438" s="144"/>
      <c r="AD438" s="144"/>
      <c r="AE438" s="144"/>
      <c r="AF438" s="144"/>
      <c r="AG438" s="147"/>
      <c r="AH438" s="144"/>
      <c r="AI438" s="144"/>
      <c r="AJ438" s="144"/>
      <c r="AK438" s="144"/>
      <c r="AL438" s="144"/>
      <c r="AM438" s="144"/>
      <c r="AN438" s="144"/>
      <c r="AO438" s="144"/>
      <c r="AP438" s="144"/>
      <c r="AQ438" s="144"/>
      <c r="AR438" s="144"/>
      <c r="AS438" s="144"/>
    </row>
    <row r="439" spans="1:45">
      <c r="A439" s="144"/>
      <c r="B439" s="144"/>
      <c r="C439" s="144"/>
      <c r="D439" s="144"/>
      <c r="E439" s="144"/>
      <c r="F439" s="144"/>
      <c r="G439" s="144"/>
      <c r="H439" s="144"/>
      <c r="I439" s="144"/>
      <c r="J439" s="144"/>
      <c r="K439" s="144"/>
      <c r="L439" s="144"/>
      <c r="M439" s="144"/>
      <c r="N439" s="145"/>
      <c r="O439" s="144"/>
      <c r="P439" s="144"/>
      <c r="Q439" s="144"/>
      <c r="R439" s="144"/>
      <c r="S439" s="144"/>
      <c r="T439" s="144"/>
      <c r="U439" s="144"/>
      <c r="V439" s="37"/>
      <c r="W439" s="145"/>
      <c r="X439" s="146"/>
      <c r="Y439" s="145"/>
      <c r="Z439" s="144"/>
      <c r="AA439" s="144"/>
      <c r="AB439" s="144"/>
      <c r="AC439" s="144"/>
      <c r="AD439" s="144"/>
      <c r="AE439" s="144"/>
      <c r="AF439" s="144"/>
      <c r="AG439" s="147"/>
      <c r="AH439" s="144"/>
      <c r="AI439" s="144"/>
      <c r="AJ439" s="144"/>
      <c r="AK439" s="144"/>
      <c r="AL439" s="144"/>
      <c r="AM439" s="144"/>
      <c r="AN439" s="144"/>
      <c r="AO439" s="144"/>
      <c r="AP439" s="144"/>
      <c r="AQ439" s="144"/>
      <c r="AR439" s="144"/>
      <c r="AS439" s="144"/>
    </row>
    <row r="440" spans="1:45">
      <c r="A440" s="144"/>
      <c r="B440" s="144"/>
      <c r="C440" s="144"/>
      <c r="D440" s="144"/>
      <c r="E440" s="144"/>
      <c r="F440" s="144"/>
      <c r="G440" s="144"/>
      <c r="H440" s="144"/>
      <c r="I440" s="144"/>
      <c r="J440" s="144"/>
      <c r="K440" s="144"/>
      <c r="L440" s="144"/>
      <c r="M440" s="144"/>
      <c r="N440" s="145"/>
      <c r="O440" s="144"/>
      <c r="P440" s="144"/>
      <c r="Q440" s="144"/>
      <c r="R440" s="144"/>
      <c r="S440" s="144"/>
      <c r="T440" s="144"/>
      <c r="U440" s="144"/>
      <c r="V440" s="37"/>
      <c r="W440" s="145"/>
      <c r="X440" s="146"/>
      <c r="Y440" s="145"/>
      <c r="Z440" s="144"/>
      <c r="AA440" s="144"/>
      <c r="AB440" s="144"/>
      <c r="AC440" s="144"/>
      <c r="AD440" s="144"/>
      <c r="AE440" s="144"/>
      <c r="AF440" s="144"/>
      <c r="AG440" s="147"/>
      <c r="AH440" s="144"/>
      <c r="AI440" s="144"/>
      <c r="AJ440" s="144"/>
      <c r="AK440" s="144"/>
      <c r="AL440" s="144"/>
      <c r="AM440" s="144"/>
      <c r="AN440" s="144"/>
      <c r="AO440" s="144"/>
      <c r="AP440" s="144"/>
      <c r="AQ440" s="144"/>
      <c r="AR440" s="144"/>
      <c r="AS440" s="144"/>
    </row>
    <row r="441" spans="1:45">
      <c r="A441" s="144"/>
      <c r="B441" s="144"/>
      <c r="C441" s="144"/>
      <c r="D441" s="144"/>
      <c r="E441" s="144"/>
      <c r="F441" s="144"/>
      <c r="G441" s="144"/>
      <c r="H441" s="144"/>
      <c r="I441" s="144"/>
      <c r="J441" s="144"/>
      <c r="K441" s="144"/>
      <c r="L441" s="144"/>
      <c r="M441" s="144"/>
      <c r="N441" s="145"/>
      <c r="O441" s="144"/>
      <c r="P441" s="144"/>
      <c r="Q441" s="144"/>
      <c r="R441" s="144"/>
      <c r="S441" s="144"/>
      <c r="T441" s="144"/>
      <c r="U441" s="144"/>
      <c r="V441" s="37"/>
      <c r="W441" s="145"/>
      <c r="X441" s="146"/>
      <c r="Y441" s="145"/>
      <c r="Z441" s="144"/>
      <c r="AA441" s="144"/>
      <c r="AB441" s="144"/>
      <c r="AC441" s="144"/>
      <c r="AD441" s="144"/>
      <c r="AE441" s="144"/>
      <c r="AF441" s="144"/>
      <c r="AG441" s="147"/>
      <c r="AH441" s="144"/>
      <c r="AI441" s="144"/>
      <c r="AJ441" s="144"/>
      <c r="AK441" s="144"/>
      <c r="AL441" s="144"/>
      <c r="AM441" s="144"/>
      <c r="AN441" s="144"/>
      <c r="AO441" s="144"/>
      <c r="AP441" s="144"/>
      <c r="AQ441" s="144"/>
      <c r="AR441" s="144"/>
      <c r="AS441" s="144"/>
    </row>
    <row r="442" spans="1:45">
      <c r="A442" s="144"/>
      <c r="B442" s="144"/>
      <c r="C442" s="144"/>
      <c r="D442" s="144"/>
      <c r="E442" s="144"/>
      <c r="F442" s="144"/>
      <c r="G442" s="144"/>
      <c r="H442" s="144"/>
      <c r="I442" s="144"/>
      <c r="J442" s="144"/>
      <c r="K442" s="144"/>
      <c r="L442" s="144"/>
      <c r="M442" s="144"/>
      <c r="N442" s="145"/>
      <c r="O442" s="144"/>
      <c r="P442" s="144"/>
      <c r="Q442" s="144"/>
      <c r="R442" s="144"/>
      <c r="S442" s="144"/>
      <c r="T442" s="144"/>
      <c r="U442" s="144"/>
      <c r="V442" s="37"/>
      <c r="W442" s="145"/>
      <c r="X442" s="146"/>
      <c r="Y442" s="145"/>
      <c r="Z442" s="144"/>
      <c r="AA442" s="144"/>
      <c r="AB442" s="144"/>
      <c r="AC442" s="144"/>
      <c r="AD442" s="144"/>
      <c r="AE442" s="144"/>
      <c r="AF442" s="144"/>
      <c r="AG442" s="147"/>
      <c r="AH442" s="144"/>
      <c r="AI442" s="144"/>
      <c r="AJ442" s="144"/>
      <c r="AK442" s="144"/>
      <c r="AL442" s="144"/>
      <c r="AM442" s="144"/>
      <c r="AN442" s="144"/>
      <c r="AO442" s="144"/>
      <c r="AP442" s="144"/>
      <c r="AQ442" s="144"/>
      <c r="AR442" s="144"/>
      <c r="AS442" s="144"/>
    </row>
    <row r="443" spans="1:45">
      <c r="A443" s="144"/>
      <c r="B443" s="144"/>
      <c r="C443" s="144"/>
      <c r="D443" s="144"/>
      <c r="E443" s="144"/>
      <c r="F443" s="144"/>
      <c r="G443" s="144"/>
      <c r="H443" s="144"/>
      <c r="I443" s="144"/>
      <c r="J443" s="144"/>
      <c r="K443" s="144"/>
      <c r="L443" s="144"/>
      <c r="M443" s="144"/>
      <c r="N443" s="145"/>
      <c r="O443" s="144"/>
      <c r="P443" s="144"/>
      <c r="Q443" s="144"/>
      <c r="R443" s="144"/>
      <c r="S443" s="144"/>
      <c r="T443" s="144"/>
      <c r="U443" s="144"/>
      <c r="V443" s="37"/>
      <c r="W443" s="145"/>
      <c r="X443" s="146"/>
      <c r="Y443" s="145"/>
      <c r="Z443" s="144"/>
      <c r="AA443" s="144"/>
      <c r="AB443" s="144"/>
      <c r="AC443" s="144"/>
      <c r="AD443" s="144"/>
      <c r="AE443" s="144"/>
      <c r="AF443" s="144"/>
      <c r="AG443" s="147"/>
      <c r="AH443" s="144"/>
      <c r="AI443" s="144"/>
      <c r="AJ443" s="144"/>
      <c r="AK443" s="144"/>
      <c r="AL443" s="144"/>
      <c r="AM443" s="144"/>
      <c r="AN443" s="144"/>
      <c r="AO443" s="144"/>
      <c r="AP443" s="144"/>
      <c r="AQ443" s="144"/>
      <c r="AR443" s="144"/>
      <c r="AS443" s="144"/>
    </row>
    <row r="444" spans="1:45">
      <c r="A444" s="144"/>
      <c r="B444" s="144"/>
      <c r="C444" s="144"/>
      <c r="D444" s="144"/>
      <c r="E444" s="144"/>
      <c r="F444" s="144"/>
      <c r="G444" s="144"/>
      <c r="H444" s="144"/>
      <c r="I444" s="144"/>
      <c r="J444" s="144"/>
      <c r="K444" s="144"/>
      <c r="L444" s="144"/>
      <c r="M444" s="144"/>
      <c r="N444" s="145"/>
      <c r="O444" s="144"/>
      <c r="P444" s="144"/>
      <c r="Q444" s="144"/>
      <c r="R444" s="144"/>
      <c r="S444" s="144"/>
      <c r="T444" s="144"/>
      <c r="U444" s="144"/>
      <c r="V444" s="37"/>
      <c r="W444" s="145"/>
      <c r="X444" s="146"/>
      <c r="Y444" s="145"/>
      <c r="Z444" s="144"/>
      <c r="AA444" s="144"/>
      <c r="AB444" s="144"/>
      <c r="AC444" s="144"/>
      <c r="AD444" s="144"/>
      <c r="AE444" s="144"/>
      <c r="AF444" s="144"/>
      <c r="AG444" s="147"/>
      <c r="AH444" s="144"/>
      <c r="AI444" s="144"/>
      <c r="AJ444" s="144"/>
      <c r="AK444" s="144"/>
      <c r="AL444" s="144"/>
      <c r="AM444" s="144"/>
      <c r="AN444" s="144"/>
      <c r="AO444" s="144"/>
      <c r="AP444" s="144"/>
      <c r="AQ444" s="144"/>
      <c r="AR444" s="144"/>
      <c r="AS444" s="144"/>
    </row>
    <row r="445" spans="1:45">
      <c r="A445" s="144"/>
      <c r="B445" s="144"/>
      <c r="C445" s="144"/>
      <c r="D445" s="144"/>
      <c r="E445" s="144"/>
      <c r="F445" s="144"/>
      <c r="G445" s="144"/>
      <c r="H445" s="144"/>
      <c r="I445" s="144"/>
      <c r="J445" s="144"/>
      <c r="K445" s="144"/>
      <c r="L445" s="144"/>
      <c r="M445" s="144"/>
      <c r="N445" s="145"/>
      <c r="O445" s="144"/>
      <c r="P445" s="144"/>
      <c r="Q445" s="144"/>
      <c r="R445" s="144"/>
      <c r="S445" s="144"/>
      <c r="T445" s="144"/>
      <c r="U445" s="144"/>
      <c r="V445" s="37"/>
      <c r="W445" s="145"/>
      <c r="X445" s="146"/>
      <c r="Y445" s="145"/>
      <c r="Z445" s="144"/>
      <c r="AA445" s="144"/>
      <c r="AB445" s="144"/>
      <c r="AC445" s="144"/>
      <c r="AD445" s="144"/>
      <c r="AE445" s="144"/>
      <c r="AF445" s="144"/>
      <c r="AG445" s="147"/>
      <c r="AH445" s="144"/>
      <c r="AI445" s="144"/>
      <c r="AJ445" s="144"/>
      <c r="AK445" s="144"/>
      <c r="AL445" s="144"/>
      <c r="AM445" s="144"/>
      <c r="AN445" s="144"/>
      <c r="AO445" s="144"/>
      <c r="AP445" s="144"/>
      <c r="AQ445" s="144"/>
      <c r="AR445" s="144"/>
      <c r="AS445" s="144"/>
    </row>
    <row r="446" spans="1:45">
      <c r="A446" s="144"/>
      <c r="B446" s="144"/>
      <c r="C446" s="144"/>
      <c r="D446" s="144"/>
      <c r="E446" s="144"/>
      <c r="F446" s="144"/>
      <c r="G446" s="144"/>
      <c r="H446" s="144"/>
      <c r="I446" s="144"/>
      <c r="J446" s="144"/>
      <c r="K446" s="144"/>
      <c r="L446" s="144"/>
      <c r="M446" s="144"/>
      <c r="N446" s="145"/>
      <c r="O446" s="144"/>
      <c r="P446" s="144"/>
      <c r="Q446" s="144"/>
      <c r="R446" s="144"/>
      <c r="S446" s="144"/>
      <c r="T446" s="144"/>
      <c r="U446" s="144"/>
      <c r="V446" s="37"/>
      <c r="W446" s="145"/>
      <c r="X446" s="146"/>
      <c r="Y446" s="145"/>
      <c r="Z446" s="144"/>
      <c r="AA446" s="144"/>
      <c r="AB446" s="144"/>
      <c r="AC446" s="144"/>
      <c r="AD446" s="144"/>
      <c r="AE446" s="144"/>
      <c r="AF446" s="144"/>
      <c r="AG446" s="147"/>
      <c r="AH446" s="144"/>
      <c r="AI446" s="144"/>
      <c r="AJ446" s="144"/>
      <c r="AK446" s="144"/>
      <c r="AL446" s="144"/>
      <c r="AM446" s="144"/>
      <c r="AN446" s="144"/>
      <c r="AO446" s="144"/>
      <c r="AP446" s="144"/>
      <c r="AQ446" s="144"/>
      <c r="AR446" s="144"/>
      <c r="AS446" s="144"/>
    </row>
    <row r="447" spans="1:45">
      <c r="A447" s="144"/>
      <c r="B447" s="144"/>
      <c r="C447" s="144"/>
      <c r="D447" s="144"/>
      <c r="E447" s="144"/>
      <c r="F447" s="144"/>
      <c r="G447" s="144"/>
      <c r="H447" s="144"/>
      <c r="I447" s="144"/>
      <c r="J447" s="144"/>
      <c r="K447" s="144"/>
      <c r="L447" s="144"/>
      <c r="M447" s="144"/>
      <c r="N447" s="145"/>
      <c r="O447" s="144"/>
      <c r="P447" s="144"/>
      <c r="Q447" s="144"/>
      <c r="R447" s="144"/>
      <c r="S447" s="144"/>
      <c r="T447" s="144"/>
      <c r="U447" s="144"/>
      <c r="V447" s="37"/>
      <c r="W447" s="145"/>
      <c r="X447" s="146"/>
      <c r="Y447" s="145"/>
      <c r="Z447" s="144"/>
      <c r="AA447" s="144"/>
      <c r="AB447" s="144"/>
      <c r="AC447" s="144"/>
      <c r="AD447" s="144"/>
      <c r="AE447" s="144"/>
      <c r="AF447" s="144"/>
      <c r="AG447" s="147"/>
      <c r="AH447" s="144"/>
      <c r="AI447" s="144"/>
      <c r="AJ447" s="144"/>
      <c r="AK447" s="144"/>
      <c r="AL447" s="144"/>
      <c r="AM447" s="144"/>
      <c r="AN447" s="144"/>
      <c r="AO447" s="144"/>
      <c r="AP447" s="144"/>
      <c r="AQ447" s="144"/>
      <c r="AR447" s="144"/>
      <c r="AS447" s="144"/>
    </row>
    <row r="448" spans="1:45">
      <c r="A448" s="144"/>
      <c r="B448" s="144"/>
      <c r="C448" s="144"/>
      <c r="D448" s="144"/>
      <c r="E448" s="144"/>
      <c r="F448" s="144"/>
      <c r="G448" s="144"/>
      <c r="H448" s="144"/>
      <c r="I448" s="144"/>
      <c r="J448" s="144"/>
      <c r="K448" s="144"/>
      <c r="L448" s="144"/>
      <c r="M448" s="144"/>
      <c r="N448" s="145"/>
      <c r="O448" s="144"/>
      <c r="P448" s="144"/>
      <c r="Q448" s="144"/>
      <c r="R448" s="144"/>
      <c r="S448" s="144"/>
      <c r="T448" s="144"/>
      <c r="U448" s="144"/>
      <c r="V448" s="37"/>
      <c r="W448" s="145"/>
      <c r="X448" s="146"/>
      <c r="Y448" s="145"/>
      <c r="Z448" s="144"/>
      <c r="AA448" s="144"/>
      <c r="AB448" s="144"/>
      <c r="AC448" s="144"/>
      <c r="AD448" s="144"/>
      <c r="AE448" s="144"/>
      <c r="AF448" s="144"/>
      <c r="AG448" s="147"/>
      <c r="AH448" s="144"/>
      <c r="AI448" s="144"/>
      <c r="AJ448" s="144"/>
      <c r="AK448" s="144"/>
      <c r="AL448" s="144"/>
      <c r="AM448" s="144"/>
      <c r="AN448" s="144"/>
      <c r="AO448" s="144"/>
      <c r="AP448" s="144"/>
      <c r="AQ448" s="144"/>
      <c r="AR448" s="144"/>
      <c r="AS448" s="144"/>
    </row>
    <row r="449" spans="1:45">
      <c r="A449" s="144"/>
      <c r="B449" s="144"/>
      <c r="C449" s="144"/>
      <c r="D449" s="144"/>
      <c r="E449" s="144"/>
      <c r="F449" s="144"/>
      <c r="G449" s="144"/>
      <c r="H449" s="144"/>
      <c r="I449" s="144"/>
      <c r="J449" s="144"/>
      <c r="K449" s="144"/>
      <c r="L449" s="144"/>
      <c r="M449" s="144"/>
      <c r="N449" s="145"/>
      <c r="O449" s="144"/>
      <c r="P449" s="144"/>
      <c r="Q449" s="144"/>
      <c r="R449" s="144"/>
      <c r="S449" s="144"/>
      <c r="T449" s="144"/>
      <c r="U449" s="144"/>
      <c r="V449" s="37"/>
      <c r="W449" s="145"/>
      <c r="X449" s="146"/>
      <c r="Y449" s="145"/>
      <c r="Z449" s="144"/>
      <c r="AA449" s="144"/>
      <c r="AB449" s="144"/>
      <c r="AC449" s="144"/>
      <c r="AD449" s="144"/>
      <c r="AE449" s="144"/>
      <c r="AF449" s="144"/>
      <c r="AG449" s="147"/>
      <c r="AH449" s="144"/>
      <c r="AI449" s="144"/>
      <c r="AJ449" s="144"/>
      <c r="AK449" s="144"/>
      <c r="AL449" s="144"/>
      <c r="AM449" s="144"/>
      <c r="AN449" s="144"/>
      <c r="AO449" s="144"/>
      <c r="AP449" s="144"/>
      <c r="AQ449" s="144"/>
      <c r="AR449" s="144"/>
      <c r="AS449" s="144"/>
    </row>
    <row r="450" spans="1:45">
      <c r="A450" s="144"/>
      <c r="B450" s="144"/>
      <c r="C450" s="144"/>
      <c r="D450" s="144"/>
      <c r="E450" s="144"/>
      <c r="F450" s="144"/>
      <c r="G450" s="144"/>
      <c r="H450" s="144"/>
      <c r="I450" s="144"/>
      <c r="J450" s="144"/>
      <c r="K450" s="144"/>
      <c r="L450" s="144"/>
      <c r="M450" s="144"/>
      <c r="N450" s="145"/>
      <c r="O450" s="144"/>
      <c r="P450" s="144"/>
      <c r="Q450" s="144"/>
      <c r="R450" s="144"/>
      <c r="S450" s="144"/>
      <c r="T450" s="144"/>
      <c r="U450" s="144"/>
      <c r="V450" s="37"/>
      <c r="W450" s="145"/>
      <c r="X450" s="146"/>
      <c r="Y450" s="145"/>
      <c r="Z450" s="144"/>
      <c r="AA450" s="144"/>
      <c r="AB450" s="144"/>
      <c r="AC450" s="144"/>
      <c r="AD450" s="144"/>
      <c r="AE450" s="144"/>
      <c r="AF450" s="144"/>
      <c r="AG450" s="147"/>
      <c r="AH450" s="144"/>
      <c r="AI450" s="144"/>
      <c r="AJ450" s="144"/>
      <c r="AK450" s="144"/>
      <c r="AL450" s="144"/>
      <c r="AM450" s="144"/>
      <c r="AN450" s="144"/>
      <c r="AO450" s="144"/>
      <c r="AP450" s="144"/>
      <c r="AQ450" s="144"/>
      <c r="AR450" s="144"/>
      <c r="AS450" s="144"/>
    </row>
    <row r="451" spans="1:45">
      <c r="A451" s="144"/>
      <c r="B451" s="144"/>
      <c r="C451" s="144"/>
      <c r="D451" s="144"/>
      <c r="E451" s="144"/>
      <c r="F451" s="144"/>
      <c r="G451" s="144"/>
      <c r="H451" s="144"/>
      <c r="I451" s="144"/>
      <c r="J451" s="144"/>
      <c r="K451" s="144"/>
      <c r="L451" s="144"/>
      <c r="M451" s="144"/>
      <c r="N451" s="145"/>
      <c r="O451" s="144"/>
      <c r="P451" s="144"/>
      <c r="Q451" s="144"/>
      <c r="R451" s="144"/>
      <c r="S451" s="144"/>
      <c r="T451" s="144"/>
      <c r="U451" s="144"/>
      <c r="V451" s="37"/>
      <c r="W451" s="145"/>
      <c r="X451" s="146"/>
      <c r="Y451" s="145"/>
      <c r="Z451" s="144"/>
      <c r="AA451" s="144"/>
      <c r="AB451" s="144"/>
      <c r="AC451" s="144"/>
      <c r="AD451" s="144"/>
      <c r="AE451" s="144"/>
      <c r="AF451" s="144"/>
      <c r="AG451" s="147"/>
      <c r="AH451" s="144"/>
      <c r="AI451" s="144"/>
      <c r="AJ451" s="144"/>
      <c r="AK451" s="144"/>
      <c r="AL451" s="144"/>
      <c r="AM451" s="144"/>
      <c r="AN451" s="144"/>
      <c r="AO451" s="144"/>
      <c r="AP451" s="144"/>
      <c r="AQ451" s="144"/>
      <c r="AR451" s="144"/>
      <c r="AS451" s="144"/>
    </row>
    <row r="452" spans="1:45">
      <c r="A452" s="144"/>
      <c r="B452" s="144"/>
      <c r="C452" s="144"/>
      <c r="D452" s="144"/>
      <c r="E452" s="144"/>
      <c r="F452" s="144"/>
      <c r="G452" s="144"/>
      <c r="H452" s="144"/>
      <c r="I452" s="144"/>
      <c r="J452" s="144"/>
      <c r="K452" s="144"/>
      <c r="L452" s="144"/>
      <c r="M452" s="144"/>
      <c r="N452" s="145"/>
      <c r="O452" s="144"/>
      <c r="P452" s="144"/>
      <c r="Q452" s="144"/>
      <c r="R452" s="144"/>
      <c r="S452" s="144"/>
      <c r="T452" s="144"/>
      <c r="U452" s="144"/>
      <c r="V452" s="37"/>
      <c r="W452" s="145"/>
      <c r="X452" s="146"/>
      <c r="Y452" s="145"/>
      <c r="Z452" s="144"/>
      <c r="AA452" s="144"/>
      <c r="AB452" s="144"/>
      <c r="AC452" s="144"/>
      <c r="AD452" s="144"/>
      <c r="AE452" s="144"/>
      <c r="AF452" s="144"/>
      <c r="AG452" s="147"/>
      <c r="AH452" s="144"/>
      <c r="AI452" s="144"/>
      <c r="AJ452" s="144"/>
      <c r="AK452" s="144"/>
      <c r="AL452" s="144"/>
      <c r="AM452" s="144"/>
      <c r="AN452" s="144"/>
      <c r="AO452" s="144"/>
      <c r="AP452" s="144"/>
      <c r="AQ452" s="144"/>
      <c r="AR452" s="144"/>
      <c r="AS452" s="144"/>
    </row>
    <row r="453" spans="1:45">
      <c r="A453" s="144"/>
      <c r="B453" s="144"/>
      <c r="C453" s="144"/>
      <c r="D453" s="144"/>
      <c r="E453" s="144"/>
      <c r="F453" s="144"/>
      <c r="G453" s="144"/>
      <c r="H453" s="144"/>
      <c r="I453" s="144"/>
      <c r="J453" s="144"/>
      <c r="K453" s="144"/>
      <c r="L453" s="144"/>
      <c r="M453" s="144"/>
      <c r="N453" s="145"/>
      <c r="O453" s="144"/>
      <c r="P453" s="144"/>
      <c r="Q453" s="144"/>
      <c r="R453" s="144"/>
      <c r="S453" s="144"/>
      <c r="T453" s="144"/>
      <c r="U453" s="144"/>
      <c r="V453" s="37"/>
      <c r="W453" s="145"/>
      <c r="X453" s="146"/>
      <c r="Y453" s="145"/>
      <c r="Z453" s="144"/>
      <c r="AA453" s="144"/>
      <c r="AB453" s="144"/>
      <c r="AC453" s="144"/>
      <c r="AD453" s="144"/>
      <c r="AE453" s="144"/>
      <c r="AF453" s="144"/>
      <c r="AG453" s="147"/>
      <c r="AH453" s="144"/>
      <c r="AI453" s="144"/>
      <c r="AJ453" s="144"/>
      <c r="AK453" s="144"/>
      <c r="AL453" s="144"/>
      <c r="AM453" s="144"/>
      <c r="AN453" s="144"/>
      <c r="AO453" s="144"/>
      <c r="AP453" s="144"/>
      <c r="AQ453" s="144"/>
      <c r="AR453" s="144"/>
      <c r="AS453" s="144"/>
    </row>
    <row r="454" spans="1:45">
      <c r="A454" s="144"/>
      <c r="B454" s="144"/>
      <c r="C454" s="144"/>
      <c r="D454" s="144"/>
      <c r="E454" s="144"/>
      <c r="F454" s="144"/>
      <c r="G454" s="144"/>
      <c r="H454" s="144"/>
      <c r="I454" s="144"/>
      <c r="J454" s="144"/>
      <c r="K454" s="144"/>
      <c r="L454" s="144"/>
      <c r="M454" s="144"/>
      <c r="N454" s="145"/>
      <c r="O454" s="144"/>
      <c r="P454" s="144"/>
      <c r="Q454" s="144"/>
      <c r="R454" s="144"/>
      <c r="S454" s="144"/>
      <c r="T454" s="144"/>
      <c r="U454" s="144"/>
      <c r="V454" s="37"/>
      <c r="W454" s="145"/>
      <c r="X454" s="146"/>
      <c r="Y454" s="145"/>
      <c r="Z454" s="144"/>
      <c r="AA454" s="144"/>
      <c r="AB454" s="144"/>
      <c r="AC454" s="144"/>
      <c r="AD454" s="144"/>
      <c r="AE454" s="144"/>
      <c r="AF454" s="144"/>
      <c r="AG454" s="147"/>
      <c r="AH454" s="144"/>
      <c r="AI454" s="144"/>
      <c r="AJ454" s="144"/>
      <c r="AK454" s="144"/>
      <c r="AL454" s="144"/>
      <c r="AM454" s="144"/>
      <c r="AN454" s="144"/>
      <c r="AO454" s="144"/>
      <c r="AP454" s="144"/>
      <c r="AQ454" s="144"/>
      <c r="AR454" s="144"/>
      <c r="AS454" s="144"/>
    </row>
    <row r="455" spans="1:45">
      <c r="A455" s="144"/>
      <c r="B455" s="144"/>
      <c r="C455" s="144"/>
      <c r="D455" s="144"/>
      <c r="E455" s="144"/>
      <c r="F455" s="144"/>
      <c r="G455" s="144"/>
      <c r="H455" s="144"/>
      <c r="I455" s="144"/>
      <c r="J455" s="144"/>
      <c r="K455" s="144"/>
      <c r="L455" s="144"/>
      <c r="M455" s="144"/>
      <c r="N455" s="145"/>
      <c r="O455" s="144"/>
      <c r="P455" s="144"/>
      <c r="Q455" s="144"/>
      <c r="R455" s="144"/>
      <c r="S455" s="144"/>
      <c r="T455" s="144"/>
      <c r="U455" s="144"/>
      <c r="V455" s="37"/>
      <c r="W455" s="145"/>
      <c r="X455" s="146"/>
      <c r="Y455" s="145"/>
      <c r="Z455" s="144"/>
      <c r="AA455" s="144"/>
      <c r="AB455" s="144"/>
      <c r="AC455" s="144"/>
      <c r="AD455" s="144"/>
      <c r="AE455" s="144"/>
      <c r="AF455" s="144"/>
      <c r="AG455" s="147"/>
      <c r="AH455" s="144"/>
      <c r="AI455" s="144"/>
      <c r="AJ455" s="144"/>
      <c r="AK455" s="144"/>
      <c r="AL455" s="144"/>
      <c r="AM455" s="144"/>
      <c r="AN455" s="144"/>
      <c r="AO455" s="144"/>
      <c r="AP455" s="144"/>
      <c r="AQ455" s="144"/>
      <c r="AR455" s="144"/>
      <c r="AS455" s="144"/>
    </row>
    <row r="456" spans="1:45">
      <c r="A456" s="144"/>
      <c r="B456" s="144"/>
      <c r="C456" s="144"/>
      <c r="D456" s="144"/>
      <c r="E456" s="144"/>
      <c r="F456" s="144"/>
      <c r="G456" s="144"/>
      <c r="H456" s="144"/>
      <c r="I456" s="144"/>
      <c r="J456" s="144"/>
      <c r="K456" s="144"/>
      <c r="L456" s="144"/>
      <c r="M456" s="144"/>
      <c r="N456" s="145"/>
      <c r="O456" s="144"/>
      <c r="P456" s="144"/>
      <c r="Q456" s="144"/>
      <c r="R456" s="144"/>
      <c r="S456" s="144"/>
      <c r="T456" s="144"/>
      <c r="U456" s="144"/>
      <c r="V456" s="37"/>
      <c r="W456" s="145"/>
      <c r="X456" s="146"/>
      <c r="Y456" s="145"/>
      <c r="Z456" s="144"/>
      <c r="AA456" s="144"/>
      <c r="AB456" s="144"/>
      <c r="AC456" s="144"/>
      <c r="AD456" s="144"/>
      <c r="AE456" s="144"/>
      <c r="AF456" s="144"/>
      <c r="AG456" s="147"/>
      <c r="AH456" s="144"/>
      <c r="AI456" s="144"/>
      <c r="AJ456" s="144"/>
      <c r="AK456" s="144"/>
      <c r="AL456" s="144"/>
      <c r="AM456" s="144"/>
      <c r="AN456" s="144"/>
      <c r="AO456" s="144"/>
      <c r="AP456" s="144"/>
      <c r="AQ456" s="144"/>
      <c r="AR456" s="144"/>
      <c r="AS456" s="144"/>
    </row>
    <row r="457" spans="1:45">
      <c r="A457" s="144"/>
      <c r="B457" s="144"/>
      <c r="C457" s="144"/>
      <c r="D457" s="144"/>
      <c r="E457" s="144"/>
      <c r="F457" s="144"/>
      <c r="G457" s="144"/>
      <c r="H457" s="144"/>
      <c r="I457" s="144"/>
      <c r="J457" s="144"/>
      <c r="K457" s="144"/>
      <c r="L457" s="144"/>
      <c r="M457" s="144"/>
      <c r="N457" s="145"/>
      <c r="O457" s="144"/>
      <c r="P457" s="144"/>
      <c r="Q457" s="144"/>
      <c r="R457" s="144"/>
      <c r="S457" s="144"/>
      <c r="T457" s="144"/>
      <c r="U457" s="144"/>
      <c r="V457" s="37"/>
      <c r="W457" s="145"/>
      <c r="X457" s="146"/>
      <c r="Y457" s="145"/>
      <c r="Z457" s="144"/>
      <c r="AA457" s="144"/>
      <c r="AB457" s="144"/>
      <c r="AC457" s="144"/>
      <c r="AD457" s="144"/>
      <c r="AE457" s="144"/>
      <c r="AF457" s="144"/>
      <c r="AG457" s="147"/>
      <c r="AH457" s="144"/>
      <c r="AI457" s="144"/>
      <c r="AJ457" s="144"/>
      <c r="AK457" s="144"/>
      <c r="AL457" s="144"/>
      <c r="AM457" s="144"/>
      <c r="AN457" s="144"/>
      <c r="AO457" s="144"/>
      <c r="AP457" s="144"/>
      <c r="AQ457" s="144"/>
      <c r="AR457" s="144"/>
      <c r="AS457" s="144"/>
    </row>
    <row r="458" spans="1:45">
      <c r="A458" s="144"/>
      <c r="B458" s="144"/>
      <c r="C458" s="144"/>
      <c r="D458" s="144"/>
      <c r="E458" s="144"/>
      <c r="F458" s="144"/>
      <c r="G458" s="144"/>
      <c r="H458" s="144"/>
      <c r="I458" s="144"/>
      <c r="J458" s="144"/>
      <c r="K458" s="144"/>
      <c r="L458" s="144"/>
      <c r="M458" s="144"/>
      <c r="N458" s="145"/>
      <c r="O458" s="144"/>
      <c r="P458" s="144"/>
      <c r="Q458" s="144"/>
      <c r="R458" s="144"/>
      <c r="S458" s="144"/>
      <c r="T458" s="144"/>
      <c r="U458" s="144"/>
      <c r="V458" s="37"/>
      <c r="W458" s="145"/>
      <c r="X458" s="146"/>
      <c r="Y458" s="145"/>
      <c r="Z458" s="144"/>
      <c r="AA458" s="144"/>
      <c r="AB458" s="144"/>
      <c r="AC458" s="144"/>
      <c r="AD458" s="144"/>
      <c r="AE458" s="144"/>
      <c r="AF458" s="144"/>
      <c r="AG458" s="147"/>
      <c r="AH458" s="144"/>
      <c r="AI458" s="144"/>
      <c r="AJ458" s="144"/>
      <c r="AK458" s="144"/>
      <c r="AL458" s="144"/>
      <c r="AM458" s="144"/>
      <c r="AN458" s="144"/>
      <c r="AO458" s="144"/>
      <c r="AP458" s="144"/>
      <c r="AQ458" s="144"/>
      <c r="AR458" s="144"/>
      <c r="AS458" s="144"/>
    </row>
    <row r="459" spans="1:45">
      <c r="A459" s="144"/>
      <c r="B459" s="144"/>
      <c r="C459" s="144"/>
      <c r="D459" s="144"/>
      <c r="E459" s="144"/>
      <c r="F459" s="144"/>
      <c r="G459" s="144"/>
      <c r="H459" s="144"/>
      <c r="I459" s="144"/>
      <c r="J459" s="144"/>
      <c r="K459" s="144"/>
      <c r="L459" s="144"/>
      <c r="M459" s="144"/>
      <c r="N459" s="145"/>
      <c r="O459" s="144"/>
      <c r="P459" s="144"/>
      <c r="Q459" s="144"/>
      <c r="R459" s="144"/>
      <c r="S459" s="144"/>
      <c r="T459" s="144"/>
      <c r="U459" s="144"/>
      <c r="V459" s="37"/>
      <c r="W459" s="145"/>
      <c r="X459" s="146"/>
      <c r="Y459" s="145"/>
      <c r="Z459" s="144"/>
      <c r="AA459" s="144"/>
      <c r="AB459" s="144"/>
      <c r="AC459" s="144"/>
      <c r="AD459" s="144"/>
      <c r="AE459" s="144"/>
      <c r="AF459" s="144"/>
      <c r="AG459" s="147"/>
      <c r="AH459" s="144"/>
      <c r="AI459" s="144"/>
      <c r="AJ459" s="144"/>
      <c r="AK459" s="144"/>
      <c r="AL459" s="144"/>
      <c r="AM459" s="144"/>
      <c r="AN459" s="144"/>
      <c r="AO459" s="144"/>
      <c r="AP459" s="144"/>
      <c r="AQ459" s="144"/>
      <c r="AR459" s="144"/>
      <c r="AS459" s="144"/>
    </row>
    <row r="460" spans="1:45">
      <c r="A460" s="144"/>
      <c r="B460" s="144"/>
      <c r="C460" s="144"/>
      <c r="D460" s="144"/>
      <c r="E460" s="144"/>
      <c r="F460" s="144"/>
      <c r="G460" s="144"/>
      <c r="H460" s="144"/>
      <c r="I460" s="144"/>
      <c r="J460" s="144"/>
      <c r="K460" s="144"/>
      <c r="L460" s="144"/>
      <c r="M460" s="144"/>
      <c r="N460" s="145"/>
      <c r="O460" s="144"/>
      <c r="P460" s="144"/>
      <c r="Q460" s="144"/>
      <c r="R460" s="144"/>
      <c r="S460" s="144"/>
      <c r="T460" s="144"/>
      <c r="U460" s="144"/>
      <c r="V460" s="37"/>
      <c r="W460" s="145"/>
      <c r="X460" s="146"/>
      <c r="Y460" s="145"/>
      <c r="Z460" s="144"/>
      <c r="AA460" s="144"/>
      <c r="AB460" s="144"/>
      <c r="AC460" s="144"/>
      <c r="AD460" s="144"/>
      <c r="AE460" s="144"/>
      <c r="AF460" s="144"/>
      <c r="AG460" s="147"/>
      <c r="AH460" s="144"/>
      <c r="AI460" s="144"/>
      <c r="AJ460" s="144"/>
      <c r="AK460" s="144"/>
      <c r="AL460" s="144"/>
      <c r="AM460" s="144"/>
      <c r="AN460" s="144"/>
      <c r="AO460" s="144"/>
      <c r="AP460" s="144"/>
      <c r="AQ460" s="144"/>
      <c r="AR460" s="144"/>
      <c r="AS460" s="144"/>
    </row>
    <row r="461" spans="1:45">
      <c r="A461" s="144"/>
      <c r="B461" s="144"/>
      <c r="C461" s="144"/>
      <c r="D461" s="144"/>
      <c r="E461" s="144"/>
      <c r="F461" s="144"/>
      <c r="G461" s="144"/>
      <c r="H461" s="144"/>
      <c r="I461" s="144"/>
      <c r="J461" s="144"/>
      <c r="K461" s="144"/>
      <c r="L461" s="144"/>
      <c r="M461" s="144"/>
      <c r="N461" s="145"/>
      <c r="O461" s="144"/>
      <c r="P461" s="144"/>
      <c r="Q461" s="144"/>
      <c r="R461" s="144"/>
      <c r="S461" s="144"/>
      <c r="T461" s="144"/>
      <c r="U461" s="144"/>
      <c r="V461" s="37"/>
      <c r="W461" s="145"/>
      <c r="X461" s="146"/>
      <c r="Y461" s="145"/>
      <c r="Z461" s="144"/>
      <c r="AA461" s="144"/>
      <c r="AB461" s="144"/>
      <c r="AC461" s="144"/>
      <c r="AD461" s="144"/>
      <c r="AE461" s="144"/>
      <c r="AF461" s="144"/>
      <c r="AG461" s="147"/>
      <c r="AH461" s="144"/>
      <c r="AI461" s="144"/>
      <c r="AJ461" s="144"/>
      <c r="AK461" s="144"/>
      <c r="AL461" s="144"/>
      <c r="AM461" s="144"/>
      <c r="AN461" s="144"/>
      <c r="AO461" s="144"/>
      <c r="AP461" s="144"/>
      <c r="AQ461" s="144"/>
      <c r="AR461" s="144"/>
      <c r="AS461" s="144"/>
    </row>
    <row r="462" spans="1:45">
      <c r="A462" s="144"/>
      <c r="B462" s="144"/>
      <c r="C462" s="144"/>
      <c r="D462" s="144"/>
      <c r="E462" s="144"/>
      <c r="F462" s="144"/>
      <c r="G462" s="144"/>
      <c r="H462" s="144"/>
      <c r="I462" s="144"/>
      <c r="J462" s="144"/>
      <c r="K462" s="144"/>
      <c r="L462" s="144"/>
      <c r="M462" s="144"/>
      <c r="N462" s="145"/>
      <c r="O462" s="144"/>
      <c r="P462" s="144"/>
      <c r="Q462" s="144"/>
      <c r="R462" s="144"/>
      <c r="S462" s="144"/>
      <c r="T462" s="144"/>
      <c r="U462" s="144"/>
      <c r="V462" s="37"/>
      <c r="W462" s="145"/>
      <c r="X462" s="146"/>
      <c r="Y462" s="145"/>
      <c r="Z462" s="144"/>
      <c r="AA462" s="144"/>
      <c r="AB462" s="144"/>
      <c r="AC462" s="144"/>
      <c r="AD462" s="144"/>
      <c r="AE462" s="144"/>
      <c r="AF462" s="144"/>
      <c r="AG462" s="147"/>
      <c r="AH462" s="144"/>
      <c r="AI462" s="144"/>
      <c r="AJ462" s="144"/>
      <c r="AK462" s="144"/>
      <c r="AL462" s="144"/>
      <c r="AM462" s="144"/>
      <c r="AN462" s="144"/>
      <c r="AO462" s="144"/>
      <c r="AP462" s="144"/>
      <c r="AQ462" s="144"/>
      <c r="AR462" s="144"/>
      <c r="AS462" s="144"/>
    </row>
    <row r="463" spans="1:45">
      <c r="A463" s="144"/>
      <c r="B463" s="144"/>
      <c r="C463" s="144"/>
      <c r="D463" s="144"/>
      <c r="E463" s="144"/>
      <c r="F463" s="144"/>
      <c r="G463" s="144"/>
      <c r="H463" s="144"/>
      <c r="I463" s="144"/>
      <c r="J463" s="144"/>
      <c r="K463" s="144"/>
      <c r="L463" s="144"/>
      <c r="M463" s="144"/>
      <c r="N463" s="145"/>
      <c r="O463" s="144"/>
      <c r="P463" s="144"/>
      <c r="Q463" s="144"/>
      <c r="R463" s="144"/>
      <c r="S463" s="144"/>
      <c r="T463" s="144"/>
      <c r="U463" s="144"/>
      <c r="V463" s="37"/>
      <c r="W463" s="145"/>
      <c r="X463" s="146"/>
      <c r="Y463" s="145"/>
      <c r="Z463" s="144"/>
      <c r="AA463" s="144"/>
      <c r="AB463" s="144"/>
      <c r="AC463" s="144"/>
      <c r="AD463" s="144"/>
      <c r="AE463" s="144"/>
      <c r="AF463" s="144"/>
      <c r="AG463" s="147"/>
      <c r="AH463" s="144"/>
      <c r="AI463" s="144"/>
      <c r="AJ463" s="144"/>
      <c r="AK463" s="144"/>
      <c r="AL463" s="144"/>
      <c r="AM463" s="144"/>
      <c r="AN463" s="144"/>
      <c r="AO463" s="144"/>
      <c r="AP463" s="144"/>
      <c r="AQ463" s="144"/>
      <c r="AR463" s="144"/>
      <c r="AS463" s="144"/>
    </row>
    <row r="464" spans="1:45">
      <c r="A464" s="144"/>
      <c r="B464" s="144"/>
      <c r="C464" s="144"/>
      <c r="D464" s="144"/>
      <c r="E464" s="144"/>
      <c r="F464" s="144"/>
      <c r="G464" s="144"/>
      <c r="H464" s="144"/>
      <c r="I464" s="144"/>
      <c r="J464" s="144"/>
      <c r="K464" s="144"/>
      <c r="L464" s="144"/>
      <c r="M464" s="144"/>
      <c r="N464" s="145"/>
      <c r="O464" s="144"/>
      <c r="P464" s="144"/>
      <c r="Q464" s="144"/>
      <c r="R464" s="144"/>
      <c r="S464" s="144"/>
      <c r="T464" s="144"/>
      <c r="U464" s="144"/>
      <c r="V464" s="37"/>
      <c r="W464" s="145"/>
      <c r="X464" s="146"/>
      <c r="Y464" s="145"/>
      <c r="Z464" s="144"/>
      <c r="AA464" s="144"/>
      <c r="AB464" s="144"/>
      <c r="AC464" s="144"/>
      <c r="AD464" s="144"/>
      <c r="AE464" s="144"/>
      <c r="AF464" s="144"/>
      <c r="AG464" s="147"/>
      <c r="AH464" s="144"/>
      <c r="AI464" s="144"/>
      <c r="AJ464" s="144"/>
      <c r="AK464" s="144"/>
      <c r="AL464" s="144"/>
      <c r="AM464" s="144"/>
      <c r="AN464" s="144"/>
      <c r="AO464" s="144"/>
      <c r="AP464" s="144"/>
      <c r="AQ464" s="144"/>
      <c r="AR464" s="144"/>
      <c r="AS464" s="144"/>
    </row>
    <row r="465" spans="1:45">
      <c r="A465" s="144"/>
      <c r="B465" s="144"/>
      <c r="C465" s="144"/>
      <c r="D465" s="144"/>
      <c r="E465" s="144"/>
      <c r="F465" s="144"/>
      <c r="G465" s="144"/>
      <c r="H465" s="144"/>
      <c r="I465" s="144"/>
      <c r="J465" s="144"/>
      <c r="K465" s="144"/>
      <c r="L465" s="144"/>
      <c r="M465" s="144"/>
      <c r="N465" s="145"/>
      <c r="O465" s="144"/>
      <c r="P465" s="144"/>
      <c r="Q465" s="144"/>
      <c r="R465" s="144"/>
      <c r="S465" s="144"/>
      <c r="T465" s="144"/>
      <c r="U465" s="144"/>
      <c r="V465" s="37"/>
      <c r="W465" s="145"/>
      <c r="X465" s="146"/>
      <c r="Y465" s="145"/>
      <c r="Z465" s="144"/>
      <c r="AA465" s="144"/>
      <c r="AB465" s="144"/>
      <c r="AC465" s="144"/>
      <c r="AD465" s="144"/>
      <c r="AE465" s="144"/>
      <c r="AF465" s="144"/>
      <c r="AG465" s="147"/>
      <c r="AH465" s="144"/>
      <c r="AI465" s="144"/>
      <c r="AJ465" s="144"/>
      <c r="AK465" s="144"/>
      <c r="AL465" s="144"/>
      <c r="AM465" s="144"/>
      <c r="AN465" s="144"/>
      <c r="AO465" s="144"/>
      <c r="AP465" s="144"/>
      <c r="AQ465" s="144"/>
      <c r="AR465" s="144"/>
      <c r="AS465" s="144"/>
    </row>
    <row r="466" spans="1:45">
      <c r="A466" s="144"/>
      <c r="B466" s="144"/>
      <c r="C466" s="144"/>
      <c r="D466" s="144"/>
      <c r="E466" s="144"/>
      <c r="F466" s="144"/>
      <c r="G466" s="144"/>
      <c r="H466" s="144"/>
      <c r="I466" s="144"/>
      <c r="J466" s="144"/>
      <c r="K466" s="144"/>
      <c r="L466" s="144"/>
      <c r="M466" s="144"/>
      <c r="N466" s="145"/>
      <c r="O466" s="144"/>
      <c r="P466" s="144"/>
      <c r="Q466" s="144"/>
      <c r="R466" s="144"/>
      <c r="S466" s="144"/>
      <c r="T466" s="144"/>
      <c r="U466" s="144"/>
      <c r="V466" s="37"/>
      <c r="W466" s="145"/>
      <c r="X466" s="146"/>
      <c r="Y466" s="145"/>
      <c r="Z466" s="144"/>
      <c r="AA466" s="144"/>
      <c r="AB466" s="144"/>
      <c r="AC466" s="144"/>
      <c r="AD466" s="144"/>
      <c r="AE466" s="144"/>
      <c r="AF466" s="144"/>
      <c r="AG466" s="147"/>
      <c r="AH466" s="144"/>
      <c r="AI466" s="144"/>
      <c r="AJ466" s="144"/>
      <c r="AK466" s="144"/>
      <c r="AL466" s="144"/>
      <c r="AM466" s="144"/>
      <c r="AN466" s="144"/>
      <c r="AO466" s="144"/>
      <c r="AP466" s="144"/>
      <c r="AQ466" s="144"/>
      <c r="AR466" s="144"/>
      <c r="AS466" s="144"/>
    </row>
    <row r="467" spans="1:45">
      <c r="A467" s="144"/>
      <c r="B467" s="144"/>
      <c r="C467" s="144"/>
      <c r="D467" s="144"/>
      <c r="E467" s="144"/>
      <c r="F467" s="144"/>
      <c r="G467" s="144"/>
      <c r="H467" s="144"/>
      <c r="I467" s="144"/>
      <c r="J467" s="144"/>
      <c r="K467" s="144"/>
      <c r="L467" s="144"/>
      <c r="M467" s="144"/>
      <c r="N467" s="145"/>
      <c r="O467" s="144"/>
      <c r="P467" s="144"/>
      <c r="Q467" s="144"/>
      <c r="R467" s="144"/>
      <c r="S467" s="144"/>
      <c r="T467" s="144"/>
      <c r="U467" s="144"/>
      <c r="V467" s="37"/>
      <c r="W467" s="145"/>
      <c r="X467" s="146"/>
      <c r="Y467" s="145"/>
      <c r="Z467" s="144"/>
      <c r="AA467" s="144"/>
      <c r="AB467" s="144"/>
      <c r="AC467" s="144"/>
      <c r="AD467" s="144"/>
      <c r="AE467" s="144"/>
      <c r="AF467" s="144"/>
      <c r="AG467" s="147"/>
      <c r="AH467" s="144"/>
      <c r="AI467" s="144"/>
      <c r="AJ467" s="144"/>
      <c r="AK467" s="144"/>
      <c r="AL467" s="144"/>
      <c r="AM467" s="144"/>
      <c r="AN467" s="144"/>
      <c r="AO467" s="144"/>
      <c r="AP467" s="144"/>
      <c r="AQ467" s="144"/>
      <c r="AR467" s="144"/>
      <c r="AS467" s="144"/>
    </row>
    <row r="468" spans="1:45">
      <c r="A468" s="144"/>
      <c r="B468" s="144"/>
      <c r="C468" s="144"/>
      <c r="D468" s="144"/>
      <c r="E468" s="144"/>
      <c r="F468" s="144"/>
      <c r="G468" s="144"/>
      <c r="H468" s="144"/>
      <c r="I468" s="144"/>
      <c r="J468" s="144"/>
      <c r="K468" s="144"/>
      <c r="L468" s="144"/>
      <c r="M468" s="144"/>
      <c r="N468" s="145"/>
      <c r="O468" s="144"/>
      <c r="P468" s="144"/>
      <c r="Q468" s="144"/>
      <c r="R468" s="144"/>
      <c r="S468" s="144"/>
      <c r="T468" s="144"/>
      <c r="U468" s="144"/>
      <c r="V468" s="37"/>
      <c r="W468" s="145"/>
      <c r="X468" s="146"/>
      <c r="Y468" s="145"/>
      <c r="Z468" s="144"/>
      <c r="AA468" s="144"/>
      <c r="AB468" s="144"/>
      <c r="AC468" s="144"/>
      <c r="AD468" s="144"/>
      <c r="AE468" s="144"/>
      <c r="AF468" s="144"/>
      <c r="AG468" s="147"/>
      <c r="AH468" s="144"/>
      <c r="AI468" s="144"/>
      <c r="AJ468" s="144"/>
      <c r="AK468" s="144"/>
      <c r="AL468" s="144"/>
      <c r="AM468" s="144"/>
      <c r="AN468" s="144"/>
      <c r="AO468" s="144"/>
      <c r="AP468" s="144"/>
      <c r="AQ468" s="144"/>
      <c r="AR468" s="144"/>
      <c r="AS468" s="144"/>
    </row>
    <row r="469" spans="1:45">
      <c r="A469" s="144"/>
      <c r="B469" s="144"/>
      <c r="C469" s="144"/>
      <c r="D469" s="144"/>
      <c r="E469" s="144"/>
      <c r="F469" s="144"/>
      <c r="G469" s="144"/>
      <c r="H469" s="144"/>
      <c r="I469" s="144"/>
      <c r="J469" s="144"/>
      <c r="K469" s="144"/>
      <c r="L469" s="144"/>
      <c r="M469" s="144"/>
      <c r="N469" s="145"/>
      <c r="O469" s="144"/>
      <c r="P469" s="144"/>
      <c r="Q469" s="144"/>
      <c r="R469" s="144"/>
      <c r="S469" s="144"/>
      <c r="T469" s="144"/>
      <c r="U469" s="144"/>
      <c r="V469" s="37"/>
      <c r="W469" s="145"/>
      <c r="X469" s="146"/>
      <c r="Y469" s="145"/>
      <c r="Z469" s="144"/>
      <c r="AA469" s="144"/>
      <c r="AB469" s="144"/>
      <c r="AC469" s="144"/>
      <c r="AD469" s="144"/>
      <c r="AE469" s="144"/>
      <c r="AF469" s="144"/>
      <c r="AG469" s="147"/>
      <c r="AH469" s="144"/>
      <c r="AI469" s="144"/>
      <c r="AJ469" s="144"/>
      <c r="AK469" s="144"/>
      <c r="AL469" s="144"/>
      <c r="AM469" s="144"/>
      <c r="AN469" s="144"/>
      <c r="AO469" s="144"/>
      <c r="AP469" s="144"/>
      <c r="AQ469" s="144"/>
      <c r="AR469" s="144"/>
      <c r="AS469" s="144"/>
    </row>
    <row r="470" spans="1:45">
      <c r="A470" s="144"/>
      <c r="B470" s="144"/>
      <c r="C470" s="144"/>
      <c r="D470" s="144"/>
      <c r="E470" s="144"/>
      <c r="F470" s="144"/>
      <c r="G470" s="144"/>
      <c r="H470" s="144"/>
      <c r="I470" s="144"/>
      <c r="J470" s="144"/>
      <c r="K470" s="144"/>
      <c r="L470" s="144"/>
      <c r="M470" s="144"/>
      <c r="N470" s="145"/>
      <c r="O470" s="144"/>
      <c r="P470" s="144"/>
      <c r="Q470" s="144"/>
      <c r="R470" s="144"/>
      <c r="S470" s="144"/>
      <c r="T470" s="144"/>
      <c r="U470" s="144"/>
      <c r="V470" s="37"/>
      <c r="W470" s="145"/>
      <c r="X470" s="146"/>
      <c r="Y470" s="145"/>
      <c r="Z470" s="144"/>
      <c r="AA470" s="144"/>
      <c r="AB470" s="144"/>
      <c r="AC470" s="144"/>
      <c r="AD470" s="144"/>
      <c r="AE470" s="144"/>
      <c r="AF470" s="144"/>
      <c r="AG470" s="147"/>
      <c r="AH470" s="144"/>
      <c r="AI470" s="144"/>
      <c r="AJ470" s="144"/>
      <c r="AK470" s="144"/>
      <c r="AL470" s="144"/>
      <c r="AM470" s="144"/>
      <c r="AN470" s="144"/>
      <c r="AO470" s="144"/>
      <c r="AP470" s="144"/>
      <c r="AQ470" s="144"/>
      <c r="AR470" s="144"/>
      <c r="AS470" s="144"/>
    </row>
    <row r="471" spans="1:45">
      <c r="A471" s="144"/>
      <c r="B471" s="144"/>
      <c r="C471" s="144"/>
      <c r="D471" s="144"/>
      <c r="E471" s="144"/>
      <c r="F471" s="144"/>
      <c r="G471" s="144"/>
      <c r="H471" s="144"/>
      <c r="I471" s="144"/>
      <c r="J471" s="144"/>
      <c r="K471" s="144"/>
      <c r="L471" s="144"/>
      <c r="M471" s="144"/>
      <c r="N471" s="145"/>
      <c r="O471" s="144"/>
      <c r="P471" s="144"/>
      <c r="Q471" s="144"/>
      <c r="R471" s="144"/>
      <c r="S471" s="144"/>
      <c r="T471" s="144"/>
      <c r="U471" s="144"/>
      <c r="V471" s="37"/>
      <c r="W471" s="145"/>
      <c r="X471" s="146"/>
      <c r="Y471" s="145"/>
      <c r="Z471" s="144"/>
      <c r="AA471" s="144"/>
      <c r="AB471" s="144"/>
      <c r="AC471" s="144"/>
      <c r="AD471" s="144"/>
      <c r="AE471" s="144"/>
      <c r="AF471" s="144"/>
      <c r="AG471" s="147"/>
      <c r="AH471" s="144"/>
      <c r="AI471" s="144"/>
      <c r="AJ471" s="144"/>
      <c r="AK471" s="144"/>
      <c r="AL471" s="144"/>
      <c r="AM471" s="144"/>
      <c r="AN471" s="144"/>
      <c r="AO471" s="144"/>
      <c r="AP471" s="144"/>
      <c r="AQ471" s="144"/>
      <c r="AR471" s="144"/>
      <c r="AS471" s="144"/>
    </row>
    <row r="472" spans="1:45">
      <c r="A472" s="144"/>
      <c r="B472" s="144"/>
      <c r="C472" s="144"/>
      <c r="D472" s="144"/>
      <c r="E472" s="144"/>
      <c r="F472" s="144"/>
      <c r="G472" s="144"/>
      <c r="H472" s="144"/>
      <c r="I472" s="144"/>
      <c r="J472" s="144"/>
      <c r="K472" s="144"/>
      <c r="L472" s="144"/>
      <c r="M472" s="144"/>
      <c r="N472" s="145"/>
      <c r="O472" s="144"/>
      <c r="P472" s="144"/>
      <c r="Q472" s="144"/>
      <c r="R472" s="144"/>
      <c r="S472" s="144"/>
      <c r="T472" s="144"/>
      <c r="U472" s="144"/>
      <c r="V472" s="37"/>
      <c r="W472" s="145"/>
      <c r="X472" s="146"/>
      <c r="Y472" s="145"/>
      <c r="Z472" s="144"/>
      <c r="AA472" s="144"/>
      <c r="AB472" s="144"/>
      <c r="AC472" s="144"/>
      <c r="AD472" s="144"/>
      <c r="AE472" s="144"/>
      <c r="AF472" s="144"/>
      <c r="AG472" s="147"/>
      <c r="AH472" s="144"/>
      <c r="AI472" s="144"/>
      <c r="AJ472" s="144"/>
      <c r="AK472" s="144"/>
      <c r="AL472" s="144"/>
      <c r="AM472" s="144"/>
      <c r="AN472" s="144"/>
      <c r="AO472" s="144"/>
      <c r="AP472" s="144"/>
      <c r="AQ472" s="144"/>
      <c r="AR472" s="144"/>
      <c r="AS472" s="144"/>
    </row>
    <row r="473" spans="1:45">
      <c r="A473" s="144"/>
      <c r="B473" s="144"/>
      <c r="C473" s="144"/>
      <c r="D473" s="144"/>
      <c r="E473" s="144"/>
      <c r="F473" s="144"/>
      <c r="G473" s="144"/>
      <c r="H473" s="144"/>
      <c r="I473" s="144"/>
      <c r="J473" s="144"/>
      <c r="K473" s="144"/>
      <c r="L473" s="144"/>
      <c r="M473" s="144"/>
      <c r="N473" s="145"/>
      <c r="O473" s="144"/>
      <c r="P473" s="144"/>
      <c r="Q473" s="144"/>
      <c r="R473" s="144"/>
      <c r="S473" s="144"/>
      <c r="T473" s="144"/>
      <c r="U473" s="144"/>
      <c r="V473" s="37"/>
      <c r="W473" s="145"/>
      <c r="X473" s="146"/>
      <c r="Y473" s="145"/>
      <c r="Z473" s="144"/>
      <c r="AA473" s="144"/>
      <c r="AB473" s="144"/>
      <c r="AC473" s="144"/>
      <c r="AD473" s="144"/>
      <c r="AE473" s="144"/>
      <c r="AF473" s="144"/>
      <c r="AG473" s="147"/>
      <c r="AH473" s="144"/>
      <c r="AI473" s="144"/>
      <c r="AJ473" s="144"/>
      <c r="AK473" s="144"/>
      <c r="AL473" s="144"/>
      <c r="AM473" s="144"/>
      <c r="AN473" s="144"/>
      <c r="AO473" s="144"/>
      <c r="AP473" s="144"/>
      <c r="AQ473" s="144"/>
      <c r="AR473" s="144"/>
      <c r="AS473" s="144"/>
    </row>
    <row r="474" spans="1:45">
      <c r="A474" s="144"/>
      <c r="B474" s="144"/>
      <c r="C474" s="144"/>
      <c r="D474" s="144"/>
      <c r="E474" s="144"/>
      <c r="F474" s="144"/>
      <c r="G474" s="144"/>
      <c r="H474" s="144"/>
      <c r="I474" s="144"/>
      <c r="J474" s="144"/>
      <c r="K474" s="144"/>
      <c r="L474" s="144"/>
      <c r="M474" s="144"/>
      <c r="N474" s="145"/>
      <c r="O474" s="144"/>
      <c r="P474" s="144"/>
      <c r="Q474" s="144"/>
      <c r="R474" s="144"/>
      <c r="S474" s="144"/>
      <c r="T474" s="144"/>
      <c r="U474" s="144"/>
      <c r="V474" s="37"/>
      <c r="W474" s="145"/>
      <c r="X474" s="146"/>
      <c r="Y474" s="145"/>
      <c r="Z474" s="144"/>
      <c r="AA474" s="144"/>
      <c r="AB474" s="144"/>
      <c r="AC474" s="144"/>
      <c r="AD474" s="144"/>
      <c r="AE474" s="144"/>
      <c r="AF474" s="144"/>
      <c r="AG474" s="147"/>
      <c r="AH474" s="144"/>
      <c r="AI474" s="144"/>
      <c r="AJ474" s="144"/>
      <c r="AK474" s="144"/>
      <c r="AL474" s="144"/>
      <c r="AM474" s="144"/>
      <c r="AN474" s="144"/>
      <c r="AO474" s="144"/>
      <c r="AP474" s="144"/>
      <c r="AQ474" s="144"/>
      <c r="AR474" s="144"/>
      <c r="AS474" s="144"/>
    </row>
    <row r="475" spans="1:45">
      <c r="A475" s="144"/>
      <c r="B475" s="144"/>
      <c r="C475" s="144"/>
      <c r="D475" s="144"/>
      <c r="E475" s="144"/>
      <c r="F475" s="144"/>
      <c r="G475" s="144"/>
      <c r="H475" s="144"/>
      <c r="I475" s="144"/>
      <c r="J475" s="144"/>
      <c r="K475" s="144"/>
      <c r="L475" s="144"/>
      <c r="M475" s="144"/>
      <c r="N475" s="145"/>
      <c r="O475" s="144"/>
      <c r="P475" s="144"/>
      <c r="Q475" s="144"/>
      <c r="R475" s="144"/>
      <c r="S475" s="144"/>
      <c r="T475" s="144"/>
      <c r="U475" s="144"/>
      <c r="V475" s="37"/>
      <c r="W475" s="145"/>
      <c r="X475" s="146"/>
      <c r="Y475" s="145"/>
      <c r="Z475" s="144"/>
      <c r="AA475" s="144"/>
      <c r="AB475" s="144"/>
      <c r="AC475" s="144"/>
      <c r="AD475" s="144"/>
      <c r="AE475" s="144"/>
      <c r="AF475" s="144"/>
      <c r="AG475" s="147"/>
      <c r="AH475" s="144"/>
      <c r="AI475" s="144"/>
      <c r="AJ475" s="144"/>
      <c r="AK475" s="144"/>
      <c r="AL475" s="144"/>
      <c r="AM475" s="144"/>
      <c r="AN475" s="144"/>
      <c r="AO475" s="144"/>
      <c r="AP475" s="144"/>
      <c r="AQ475" s="144"/>
      <c r="AR475" s="144"/>
      <c r="AS475" s="144"/>
    </row>
    <row r="476" spans="1:45">
      <c r="A476" s="144"/>
      <c r="B476" s="144"/>
      <c r="C476" s="144"/>
      <c r="D476" s="144"/>
      <c r="E476" s="144"/>
      <c r="F476" s="144"/>
      <c r="G476" s="144"/>
      <c r="H476" s="144"/>
      <c r="I476" s="144"/>
      <c r="J476" s="144"/>
      <c r="K476" s="144"/>
      <c r="L476" s="144"/>
      <c r="M476" s="144"/>
      <c r="N476" s="145"/>
      <c r="O476" s="144"/>
      <c r="P476" s="144"/>
      <c r="Q476" s="144"/>
      <c r="R476" s="144"/>
      <c r="S476" s="144"/>
      <c r="T476" s="144"/>
      <c r="U476" s="144"/>
      <c r="V476" s="37"/>
      <c r="W476" s="145"/>
      <c r="X476" s="146"/>
      <c r="Y476" s="145"/>
      <c r="Z476" s="144"/>
      <c r="AA476" s="144"/>
      <c r="AB476" s="144"/>
      <c r="AC476" s="144"/>
      <c r="AD476" s="144"/>
      <c r="AE476" s="144"/>
      <c r="AF476" s="144"/>
      <c r="AG476" s="147"/>
      <c r="AH476" s="144"/>
      <c r="AI476" s="144"/>
      <c r="AJ476" s="144"/>
      <c r="AK476" s="144"/>
      <c r="AL476" s="144"/>
      <c r="AM476" s="144"/>
      <c r="AN476" s="144"/>
      <c r="AO476" s="144"/>
      <c r="AP476" s="144"/>
      <c r="AQ476" s="144"/>
      <c r="AR476" s="144"/>
      <c r="AS476" s="144"/>
    </row>
    <row r="477" spans="1:45">
      <c r="A477" s="144"/>
      <c r="B477" s="144"/>
      <c r="C477" s="144"/>
      <c r="D477" s="144"/>
      <c r="E477" s="144"/>
      <c r="F477" s="144"/>
      <c r="G477" s="144"/>
      <c r="H477" s="144"/>
      <c r="I477" s="144"/>
      <c r="J477" s="144"/>
      <c r="K477" s="144"/>
      <c r="L477" s="144"/>
      <c r="M477" s="144"/>
      <c r="N477" s="145"/>
      <c r="O477" s="144"/>
      <c r="P477" s="144"/>
      <c r="Q477" s="144"/>
      <c r="R477" s="144"/>
      <c r="S477" s="144"/>
      <c r="T477" s="144"/>
      <c r="U477" s="144"/>
      <c r="V477" s="37"/>
      <c r="W477" s="145"/>
      <c r="X477" s="146"/>
      <c r="Y477" s="145"/>
      <c r="Z477" s="144"/>
      <c r="AA477" s="144"/>
      <c r="AB477" s="144"/>
      <c r="AC477" s="144"/>
      <c r="AD477" s="144"/>
      <c r="AE477" s="144"/>
      <c r="AF477" s="144"/>
      <c r="AG477" s="147"/>
      <c r="AH477" s="144"/>
      <c r="AI477" s="144"/>
      <c r="AJ477" s="144"/>
      <c r="AK477" s="144"/>
      <c r="AL477" s="144"/>
      <c r="AM477" s="144"/>
      <c r="AN477" s="144"/>
      <c r="AO477" s="144"/>
      <c r="AP477" s="144"/>
      <c r="AQ477" s="144"/>
      <c r="AR477" s="144"/>
      <c r="AS477" s="144"/>
    </row>
    <row r="478" spans="1:45">
      <c r="A478" s="144"/>
      <c r="B478" s="144"/>
      <c r="C478" s="144"/>
      <c r="D478" s="144"/>
      <c r="E478" s="144"/>
      <c r="F478" s="144"/>
      <c r="G478" s="144"/>
      <c r="H478" s="144"/>
      <c r="I478" s="144"/>
      <c r="J478" s="144"/>
      <c r="K478" s="144"/>
      <c r="L478" s="144"/>
      <c r="M478" s="144"/>
      <c r="N478" s="145"/>
      <c r="O478" s="144"/>
      <c r="P478" s="144"/>
      <c r="Q478" s="144"/>
      <c r="R478" s="144"/>
      <c r="S478" s="144"/>
      <c r="T478" s="144"/>
      <c r="U478" s="144"/>
      <c r="V478" s="37"/>
      <c r="W478" s="145"/>
      <c r="X478" s="146"/>
      <c r="Y478" s="145"/>
      <c r="Z478" s="144"/>
      <c r="AA478" s="144"/>
      <c r="AB478" s="144"/>
      <c r="AC478" s="144"/>
      <c r="AD478" s="144"/>
      <c r="AE478" s="144"/>
      <c r="AF478" s="144"/>
      <c r="AG478" s="147"/>
      <c r="AH478" s="144"/>
      <c r="AI478" s="144"/>
      <c r="AJ478" s="144"/>
      <c r="AK478" s="144"/>
      <c r="AL478" s="144"/>
      <c r="AM478" s="144"/>
      <c r="AN478" s="144"/>
      <c r="AO478" s="144"/>
      <c r="AP478" s="144"/>
      <c r="AQ478" s="144"/>
      <c r="AR478" s="144"/>
      <c r="AS478" s="144"/>
    </row>
    <row r="479" spans="1:45">
      <c r="A479" s="144"/>
      <c r="B479" s="144"/>
      <c r="C479" s="144"/>
      <c r="D479" s="144"/>
      <c r="E479" s="144"/>
      <c r="F479" s="144"/>
      <c r="G479" s="144"/>
      <c r="H479" s="144"/>
      <c r="I479" s="144"/>
      <c r="J479" s="144"/>
      <c r="K479" s="144"/>
      <c r="L479" s="144"/>
      <c r="M479" s="144"/>
      <c r="N479" s="145"/>
      <c r="O479" s="144"/>
      <c r="P479" s="144"/>
      <c r="Q479" s="144"/>
      <c r="R479" s="144"/>
      <c r="S479" s="144"/>
      <c r="T479" s="144"/>
      <c r="U479" s="144"/>
      <c r="V479" s="37"/>
      <c r="W479" s="145"/>
      <c r="X479" s="146"/>
      <c r="Y479" s="145"/>
      <c r="Z479" s="144"/>
      <c r="AA479" s="144"/>
      <c r="AB479" s="144"/>
      <c r="AC479" s="144"/>
      <c r="AD479" s="144"/>
      <c r="AE479" s="144"/>
      <c r="AF479" s="144"/>
      <c r="AG479" s="147"/>
      <c r="AH479" s="144"/>
      <c r="AI479" s="144"/>
      <c r="AJ479" s="144"/>
      <c r="AK479" s="144"/>
      <c r="AL479" s="144"/>
      <c r="AM479" s="144"/>
      <c r="AN479" s="144"/>
      <c r="AO479" s="144"/>
      <c r="AP479" s="144"/>
      <c r="AQ479" s="144"/>
      <c r="AR479" s="144"/>
      <c r="AS479" s="144"/>
    </row>
    <row r="480" spans="1:45">
      <c r="A480" s="144"/>
      <c r="B480" s="144"/>
      <c r="C480" s="144"/>
      <c r="D480" s="144"/>
      <c r="E480" s="144"/>
      <c r="F480" s="144"/>
      <c r="G480" s="144"/>
      <c r="H480" s="144"/>
      <c r="I480" s="144"/>
      <c r="J480" s="144"/>
      <c r="K480" s="144"/>
      <c r="L480" s="144"/>
      <c r="M480" s="144"/>
      <c r="N480" s="145"/>
      <c r="O480" s="144"/>
      <c r="P480" s="144"/>
      <c r="Q480" s="144"/>
      <c r="R480" s="144"/>
      <c r="S480" s="144"/>
      <c r="T480" s="144"/>
      <c r="U480" s="144"/>
      <c r="V480" s="37"/>
      <c r="W480" s="145"/>
      <c r="X480" s="146"/>
      <c r="Y480" s="145"/>
      <c r="Z480" s="144"/>
      <c r="AA480" s="144"/>
      <c r="AB480" s="144"/>
      <c r="AC480" s="144"/>
      <c r="AD480" s="144"/>
      <c r="AE480" s="144"/>
      <c r="AF480" s="144"/>
      <c r="AG480" s="147"/>
      <c r="AH480" s="144"/>
      <c r="AI480" s="144"/>
      <c r="AJ480" s="144"/>
      <c r="AK480" s="144"/>
      <c r="AL480" s="144"/>
      <c r="AM480" s="144"/>
      <c r="AN480" s="144"/>
      <c r="AO480" s="144"/>
      <c r="AP480" s="144"/>
      <c r="AQ480" s="144"/>
      <c r="AR480" s="144"/>
      <c r="AS480" s="144"/>
    </row>
    <row r="481" spans="1:45">
      <c r="A481" s="144"/>
      <c r="B481" s="144"/>
      <c r="C481" s="144"/>
      <c r="D481" s="144"/>
      <c r="E481" s="144"/>
      <c r="F481" s="144"/>
      <c r="G481" s="144"/>
      <c r="H481" s="144"/>
      <c r="I481" s="144"/>
      <c r="J481" s="144"/>
      <c r="K481" s="144"/>
      <c r="L481" s="144"/>
      <c r="M481" s="144"/>
      <c r="N481" s="145"/>
      <c r="O481" s="144"/>
      <c r="P481" s="144"/>
      <c r="Q481" s="144"/>
      <c r="R481" s="144"/>
      <c r="S481" s="144"/>
      <c r="T481" s="144"/>
      <c r="U481" s="144"/>
      <c r="V481" s="37"/>
      <c r="W481" s="145"/>
      <c r="X481" s="146"/>
      <c r="Y481" s="145"/>
      <c r="Z481" s="144"/>
      <c r="AA481" s="144"/>
      <c r="AB481" s="144"/>
      <c r="AC481" s="144"/>
      <c r="AD481" s="144"/>
      <c r="AE481" s="144"/>
      <c r="AF481" s="144"/>
      <c r="AG481" s="147"/>
      <c r="AH481" s="144"/>
      <c r="AI481" s="144"/>
      <c r="AJ481" s="144"/>
      <c r="AK481" s="144"/>
      <c r="AL481" s="144"/>
      <c r="AM481" s="144"/>
      <c r="AN481" s="144"/>
      <c r="AO481" s="144"/>
      <c r="AP481" s="144"/>
      <c r="AQ481" s="144"/>
      <c r="AR481" s="144"/>
      <c r="AS481" s="144"/>
    </row>
    <row r="482" spans="1:45">
      <c r="A482" s="144"/>
      <c r="B482" s="144"/>
      <c r="C482" s="144"/>
      <c r="D482" s="144"/>
      <c r="E482" s="144"/>
      <c r="F482" s="144"/>
      <c r="G482" s="144"/>
      <c r="H482" s="144"/>
      <c r="I482" s="144"/>
      <c r="J482" s="144"/>
      <c r="K482" s="144"/>
      <c r="L482" s="144"/>
      <c r="M482" s="144"/>
      <c r="N482" s="145"/>
      <c r="O482" s="144"/>
      <c r="P482" s="144"/>
      <c r="Q482" s="144"/>
      <c r="R482" s="144"/>
      <c r="S482" s="144"/>
      <c r="T482" s="144"/>
      <c r="U482" s="144"/>
      <c r="V482" s="37"/>
      <c r="W482" s="145"/>
      <c r="X482" s="146"/>
      <c r="Y482" s="145"/>
      <c r="Z482" s="144"/>
      <c r="AA482" s="144"/>
      <c r="AB482" s="144"/>
      <c r="AC482" s="144"/>
      <c r="AD482" s="144"/>
      <c r="AE482" s="144"/>
      <c r="AF482" s="144"/>
      <c r="AG482" s="147"/>
      <c r="AH482" s="144"/>
      <c r="AI482" s="144"/>
      <c r="AJ482" s="144"/>
      <c r="AK482" s="144"/>
      <c r="AL482" s="144"/>
      <c r="AM482" s="144"/>
      <c r="AN482" s="144"/>
      <c r="AO482" s="144"/>
      <c r="AP482" s="144"/>
      <c r="AQ482" s="144"/>
      <c r="AR482" s="144"/>
      <c r="AS482" s="144"/>
    </row>
    <row r="483" spans="1:45">
      <c r="A483" s="144"/>
      <c r="B483" s="144"/>
      <c r="C483" s="144"/>
      <c r="D483" s="144"/>
      <c r="E483" s="144"/>
      <c r="F483" s="144"/>
      <c r="G483" s="144"/>
      <c r="H483" s="144"/>
      <c r="I483" s="144"/>
      <c r="J483" s="144"/>
      <c r="K483" s="144"/>
      <c r="L483" s="144"/>
      <c r="M483" s="144"/>
      <c r="N483" s="145"/>
      <c r="O483" s="144"/>
      <c r="P483" s="144"/>
      <c r="Q483" s="144"/>
      <c r="R483" s="144"/>
      <c r="S483" s="144"/>
      <c r="T483" s="144"/>
      <c r="U483" s="144"/>
      <c r="V483" s="37"/>
      <c r="W483" s="145"/>
      <c r="X483" s="146"/>
      <c r="Y483" s="145"/>
      <c r="Z483" s="144"/>
      <c r="AA483" s="144"/>
      <c r="AB483" s="144"/>
      <c r="AC483" s="144"/>
      <c r="AD483" s="144"/>
      <c r="AE483" s="144"/>
      <c r="AF483" s="144"/>
      <c r="AG483" s="147"/>
      <c r="AH483" s="144"/>
      <c r="AI483" s="144"/>
      <c r="AJ483" s="144"/>
      <c r="AK483" s="144"/>
      <c r="AL483" s="144"/>
      <c r="AM483" s="144"/>
      <c r="AN483" s="144"/>
      <c r="AO483" s="144"/>
      <c r="AP483" s="144"/>
      <c r="AQ483" s="144"/>
      <c r="AR483" s="144"/>
      <c r="AS483" s="144"/>
    </row>
    <row r="484" spans="1:45">
      <c r="A484" s="144"/>
      <c r="B484" s="144"/>
      <c r="C484" s="144"/>
      <c r="D484" s="144"/>
      <c r="E484" s="144"/>
      <c r="F484" s="144"/>
      <c r="G484" s="144"/>
      <c r="H484" s="144"/>
      <c r="I484" s="144"/>
      <c r="J484" s="144"/>
      <c r="K484" s="144"/>
      <c r="L484" s="144"/>
      <c r="M484" s="144"/>
      <c r="N484" s="145"/>
      <c r="O484" s="144"/>
      <c r="P484" s="144"/>
      <c r="Q484" s="144"/>
      <c r="R484" s="144"/>
      <c r="S484" s="144"/>
      <c r="T484" s="144"/>
      <c r="U484" s="144"/>
      <c r="V484" s="37"/>
      <c r="W484" s="145"/>
      <c r="X484" s="146"/>
      <c r="Y484" s="145"/>
      <c r="Z484" s="144"/>
      <c r="AA484" s="144"/>
      <c r="AB484" s="144"/>
      <c r="AC484" s="144"/>
      <c r="AD484" s="144"/>
      <c r="AE484" s="144"/>
      <c r="AF484" s="144"/>
      <c r="AG484" s="147"/>
      <c r="AH484" s="144"/>
      <c r="AI484" s="144"/>
      <c r="AJ484" s="144"/>
      <c r="AK484" s="144"/>
      <c r="AL484" s="144"/>
      <c r="AM484" s="144"/>
      <c r="AN484" s="144"/>
      <c r="AO484" s="144"/>
      <c r="AP484" s="144"/>
      <c r="AQ484" s="144"/>
      <c r="AR484" s="144"/>
      <c r="AS484" s="144"/>
    </row>
    <row r="485" spans="1:45">
      <c r="A485" s="144"/>
      <c r="B485" s="144"/>
      <c r="C485" s="144"/>
      <c r="D485" s="144"/>
      <c r="E485" s="144"/>
      <c r="F485" s="144"/>
      <c r="G485" s="144"/>
      <c r="H485" s="144"/>
      <c r="I485" s="144"/>
      <c r="J485" s="144"/>
      <c r="K485" s="144"/>
      <c r="L485" s="144"/>
      <c r="M485" s="144"/>
      <c r="N485" s="145"/>
      <c r="O485" s="144"/>
      <c r="P485" s="144"/>
      <c r="Q485" s="144"/>
      <c r="R485" s="144"/>
      <c r="S485" s="144"/>
      <c r="T485" s="144"/>
      <c r="U485" s="144"/>
      <c r="V485" s="37"/>
      <c r="W485" s="145"/>
      <c r="X485" s="146"/>
      <c r="Y485" s="145"/>
      <c r="Z485" s="144"/>
      <c r="AA485" s="144"/>
      <c r="AB485" s="144"/>
      <c r="AC485" s="144"/>
      <c r="AD485" s="144"/>
      <c r="AE485" s="144"/>
      <c r="AF485" s="144"/>
      <c r="AG485" s="147"/>
      <c r="AH485" s="144"/>
      <c r="AI485" s="144"/>
      <c r="AJ485" s="144"/>
      <c r="AK485" s="144"/>
      <c r="AL485" s="144"/>
      <c r="AM485" s="144"/>
      <c r="AN485" s="144"/>
      <c r="AO485" s="144"/>
      <c r="AP485" s="144"/>
      <c r="AQ485" s="144"/>
      <c r="AR485" s="144"/>
      <c r="AS485" s="144"/>
    </row>
    <row r="486" spans="1:45">
      <c r="A486" s="144"/>
      <c r="B486" s="144"/>
      <c r="C486" s="144"/>
      <c r="D486" s="144"/>
      <c r="E486" s="144"/>
      <c r="F486" s="144"/>
      <c r="G486" s="144"/>
      <c r="H486" s="144"/>
      <c r="I486" s="144"/>
      <c r="J486" s="144"/>
      <c r="K486" s="144"/>
      <c r="L486" s="144"/>
      <c r="M486" s="144"/>
      <c r="N486" s="145"/>
      <c r="O486" s="144"/>
      <c r="P486" s="144"/>
      <c r="Q486" s="144"/>
      <c r="R486" s="144"/>
      <c r="S486" s="144"/>
      <c r="T486" s="144"/>
      <c r="U486" s="144"/>
      <c r="V486" s="37"/>
      <c r="W486" s="145"/>
      <c r="X486" s="146"/>
      <c r="Y486" s="145"/>
      <c r="Z486" s="144"/>
      <c r="AA486" s="144"/>
      <c r="AB486" s="144"/>
      <c r="AC486" s="144"/>
      <c r="AD486" s="144"/>
      <c r="AE486" s="144"/>
      <c r="AF486" s="144"/>
      <c r="AG486" s="147"/>
      <c r="AH486" s="144"/>
      <c r="AI486" s="144"/>
      <c r="AJ486" s="144"/>
      <c r="AK486" s="144"/>
      <c r="AL486" s="144"/>
      <c r="AM486" s="144"/>
      <c r="AN486" s="144"/>
      <c r="AO486" s="144"/>
      <c r="AP486" s="144"/>
      <c r="AQ486" s="144"/>
      <c r="AR486" s="144"/>
      <c r="AS486" s="144"/>
    </row>
    <row r="487" spans="1:45">
      <c r="A487" s="144"/>
      <c r="B487" s="144"/>
      <c r="C487" s="144"/>
      <c r="D487" s="144"/>
      <c r="E487" s="144"/>
      <c r="F487" s="144"/>
      <c r="G487" s="144"/>
      <c r="H487" s="144"/>
      <c r="I487" s="144"/>
      <c r="J487" s="144"/>
      <c r="K487" s="144"/>
      <c r="L487" s="144"/>
      <c r="M487" s="144"/>
      <c r="N487" s="145"/>
      <c r="O487" s="144"/>
      <c r="P487" s="144"/>
      <c r="Q487" s="144"/>
      <c r="R487" s="144"/>
      <c r="S487" s="144"/>
      <c r="T487" s="144"/>
      <c r="U487" s="144"/>
      <c r="V487" s="37"/>
      <c r="W487" s="145"/>
      <c r="X487" s="146"/>
      <c r="Y487" s="145"/>
      <c r="Z487" s="144"/>
      <c r="AA487" s="144"/>
      <c r="AB487" s="144"/>
      <c r="AC487" s="144"/>
      <c r="AD487" s="144"/>
      <c r="AE487" s="144"/>
      <c r="AF487" s="144"/>
      <c r="AG487" s="147"/>
      <c r="AH487" s="144"/>
      <c r="AI487" s="144"/>
      <c r="AJ487" s="144"/>
      <c r="AK487" s="144"/>
      <c r="AL487" s="144"/>
      <c r="AM487" s="144"/>
      <c r="AN487" s="144"/>
      <c r="AO487" s="144"/>
      <c r="AP487" s="144"/>
      <c r="AQ487" s="144"/>
      <c r="AR487" s="144"/>
      <c r="AS487" s="144"/>
    </row>
    <row r="488" spans="1:45">
      <c r="A488" s="144"/>
      <c r="B488" s="144"/>
      <c r="C488" s="144"/>
      <c r="D488" s="144"/>
      <c r="E488" s="144"/>
      <c r="F488" s="144"/>
      <c r="G488" s="144"/>
      <c r="H488" s="144"/>
      <c r="I488" s="144"/>
      <c r="J488" s="144"/>
      <c r="K488" s="144"/>
      <c r="L488" s="144"/>
      <c r="M488" s="144"/>
      <c r="N488" s="145"/>
      <c r="O488" s="144"/>
      <c r="P488" s="144"/>
      <c r="Q488" s="144"/>
      <c r="R488" s="144"/>
      <c r="S488" s="144"/>
      <c r="T488" s="144"/>
      <c r="U488" s="144"/>
      <c r="V488" s="37"/>
      <c r="W488" s="145"/>
      <c r="X488" s="146"/>
      <c r="Y488" s="145"/>
      <c r="Z488" s="144"/>
      <c r="AA488" s="144"/>
      <c r="AB488" s="144"/>
      <c r="AC488" s="144"/>
      <c r="AD488" s="144"/>
      <c r="AE488" s="144"/>
      <c r="AF488" s="144"/>
      <c r="AG488" s="147"/>
      <c r="AH488" s="144"/>
      <c r="AI488" s="144"/>
      <c r="AJ488" s="144"/>
      <c r="AK488" s="144"/>
      <c r="AL488" s="144"/>
      <c r="AM488" s="144"/>
      <c r="AN488" s="144"/>
      <c r="AO488" s="144"/>
      <c r="AP488" s="144"/>
      <c r="AQ488" s="144"/>
      <c r="AR488" s="144"/>
      <c r="AS488" s="144"/>
    </row>
    <row r="489" spans="1:45">
      <c r="A489" s="144"/>
      <c r="B489" s="144"/>
      <c r="C489" s="144"/>
      <c r="D489" s="144"/>
      <c r="E489" s="144"/>
      <c r="F489" s="144"/>
      <c r="G489" s="144"/>
      <c r="H489" s="144"/>
      <c r="I489" s="144"/>
      <c r="J489" s="144"/>
      <c r="K489" s="144"/>
      <c r="L489" s="144"/>
      <c r="M489" s="144"/>
      <c r="N489" s="145"/>
      <c r="O489" s="144"/>
      <c r="P489" s="144"/>
      <c r="Q489" s="144"/>
      <c r="R489" s="144"/>
      <c r="S489" s="144"/>
      <c r="T489" s="144"/>
      <c r="U489" s="144"/>
      <c r="V489" s="37"/>
      <c r="W489" s="145"/>
      <c r="X489" s="146"/>
      <c r="Y489" s="145"/>
      <c r="Z489" s="144"/>
      <c r="AA489" s="144"/>
      <c r="AB489" s="144"/>
      <c r="AC489" s="144"/>
      <c r="AD489" s="144"/>
      <c r="AE489" s="144"/>
      <c r="AF489" s="144"/>
      <c r="AG489" s="147"/>
      <c r="AH489" s="144"/>
      <c r="AI489" s="144"/>
      <c r="AJ489" s="144"/>
      <c r="AK489" s="144"/>
      <c r="AL489" s="144"/>
      <c r="AM489" s="144"/>
      <c r="AN489" s="144"/>
      <c r="AO489" s="144"/>
      <c r="AP489" s="144"/>
      <c r="AQ489" s="144"/>
      <c r="AR489" s="144"/>
      <c r="AS489" s="144"/>
    </row>
    <row r="490" spans="1:45">
      <c r="A490" s="144"/>
      <c r="B490" s="144"/>
      <c r="C490" s="144"/>
      <c r="D490" s="144"/>
      <c r="E490" s="144"/>
      <c r="F490" s="144"/>
      <c r="G490" s="144"/>
      <c r="H490" s="144"/>
      <c r="I490" s="144"/>
      <c r="J490" s="144"/>
      <c r="K490" s="144"/>
      <c r="L490" s="144"/>
      <c r="M490" s="144"/>
      <c r="N490" s="145"/>
      <c r="O490" s="144"/>
      <c r="P490" s="144"/>
      <c r="Q490" s="144"/>
      <c r="R490" s="144"/>
      <c r="S490" s="144"/>
      <c r="T490" s="144"/>
      <c r="U490" s="144"/>
      <c r="V490" s="37"/>
      <c r="W490" s="145"/>
      <c r="X490" s="146"/>
      <c r="Y490" s="145"/>
      <c r="Z490" s="144"/>
      <c r="AA490" s="144"/>
      <c r="AB490" s="144"/>
      <c r="AC490" s="144"/>
      <c r="AD490" s="144"/>
      <c r="AE490" s="144"/>
      <c r="AF490" s="144"/>
      <c r="AG490" s="147"/>
      <c r="AH490" s="144"/>
      <c r="AI490" s="144"/>
      <c r="AJ490" s="144"/>
      <c r="AK490" s="144"/>
      <c r="AL490" s="144"/>
      <c r="AM490" s="144"/>
      <c r="AN490" s="144"/>
      <c r="AO490" s="144"/>
      <c r="AP490" s="144"/>
      <c r="AQ490" s="144"/>
      <c r="AR490" s="144"/>
      <c r="AS490" s="144"/>
    </row>
    <row r="491" spans="1:45">
      <c r="A491" s="144"/>
      <c r="B491" s="144"/>
      <c r="C491" s="144"/>
      <c r="D491" s="144"/>
      <c r="E491" s="144"/>
      <c r="F491" s="144"/>
      <c r="G491" s="144"/>
      <c r="H491" s="144"/>
      <c r="I491" s="144"/>
      <c r="J491" s="144"/>
      <c r="K491" s="144"/>
      <c r="L491" s="144"/>
      <c r="M491" s="144"/>
      <c r="N491" s="145"/>
      <c r="O491" s="144"/>
      <c r="P491" s="144"/>
      <c r="Q491" s="144"/>
      <c r="R491" s="144"/>
      <c r="S491" s="144"/>
      <c r="T491" s="144"/>
      <c r="U491" s="144"/>
      <c r="V491" s="37"/>
      <c r="W491" s="145"/>
      <c r="X491" s="146"/>
      <c r="Y491" s="145"/>
      <c r="Z491" s="144"/>
      <c r="AA491" s="144"/>
      <c r="AB491" s="144"/>
      <c r="AC491" s="144"/>
      <c r="AD491" s="144"/>
      <c r="AE491" s="144"/>
      <c r="AF491" s="144"/>
      <c r="AG491" s="147"/>
      <c r="AH491" s="144"/>
      <c r="AI491" s="144"/>
      <c r="AJ491" s="144"/>
      <c r="AK491" s="144"/>
      <c r="AL491" s="144"/>
      <c r="AM491" s="144"/>
      <c r="AN491" s="144"/>
      <c r="AO491" s="144"/>
      <c r="AP491" s="144"/>
      <c r="AQ491" s="144"/>
      <c r="AR491" s="144"/>
      <c r="AS491" s="144"/>
    </row>
    <row r="492" spans="1:45">
      <c r="A492" s="144"/>
      <c r="B492" s="144"/>
      <c r="C492" s="144"/>
      <c r="D492" s="144"/>
      <c r="E492" s="144"/>
      <c r="F492" s="144"/>
      <c r="G492" s="144"/>
      <c r="H492" s="144"/>
      <c r="I492" s="144"/>
      <c r="J492" s="144"/>
      <c r="K492" s="144"/>
      <c r="L492" s="144"/>
      <c r="M492" s="144"/>
      <c r="N492" s="145"/>
      <c r="O492" s="144"/>
      <c r="P492" s="144"/>
      <c r="Q492" s="144"/>
      <c r="R492" s="144"/>
      <c r="S492" s="144"/>
      <c r="T492" s="144"/>
      <c r="U492" s="144"/>
      <c r="V492" s="37"/>
      <c r="W492" s="145"/>
      <c r="X492" s="146"/>
      <c r="Y492" s="145"/>
      <c r="Z492" s="144"/>
      <c r="AA492" s="144"/>
      <c r="AB492" s="144"/>
      <c r="AC492" s="144"/>
      <c r="AD492" s="144"/>
      <c r="AE492" s="144"/>
      <c r="AF492" s="144"/>
      <c r="AG492" s="147"/>
      <c r="AH492" s="144"/>
      <c r="AI492" s="144"/>
      <c r="AJ492" s="144"/>
      <c r="AK492" s="144"/>
      <c r="AL492" s="144"/>
      <c r="AM492" s="144"/>
      <c r="AN492" s="144"/>
      <c r="AO492" s="144"/>
      <c r="AP492" s="144"/>
      <c r="AQ492" s="144"/>
      <c r="AR492" s="144"/>
      <c r="AS492" s="144"/>
    </row>
    <row r="493" spans="1:45">
      <c r="A493" s="144"/>
      <c r="B493" s="144"/>
      <c r="C493" s="144"/>
      <c r="D493" s="144"/>
      <c r="E493" s="144"/>
      <c r="F493" s="144"/>
      <c r="G493" s="144"/>
      <c r="H493" s="144"/>
      <c r="I493" s="144"/>
      <c r="J493" s="144"/>
      <c r="K493" s="144"/>
      <c r="L493" s="144"/>
      <c r="M493" s="144"/>
      <c r="N493" s="145"/>
      <c r="O493" s="144"/>
      <c r="P493" s="144"/>
      <c r="Q493" s="144"/>
      <c r="R493" s="144"/>
      <c r="S493" s="144"/>
      <c r="T493" s="144"/>
      <c r="U493" s="144"/>
      <c r="V493" s="37"/>
      <c r="W493" s="145"/>
      <c r="X493" s="146"/>
      <c r="Y493" s="145"/>
      <c r="Z493" s="144"/>
      <c r="AA493" s="144"/>
      <c r="AB493" s="144"/>
      <c r="AC493" s="144"/>
      <c r="AD493" s="144"/>
      <c r="AE493" s="144"/>
      <c r="AF493" s="144"/>
      <c r="AG493" s="147"/>
      <c r="AH493" s="144"/>
      <c r="AI493" s="144"/>
      <c r="AJ493" s="144"/>
      <c r="AK493" s="144"/>
      <c r="AL493" s="144"/>
      <c r="AM493" s="144"/>
      <c r="AN493" s="144"/>
      <c r="AO493" s="144"/>
      <c r="AP493" s="144"/>
      <c r="AQ493" s="144"/>
      <c r="AR493" s="144"/>
      <c r="AS493" s="144"/>
    </row>
    <row r="494" spans="1:45">
      <c r="A494" s="144"/>
      <c r="B494" s="144"/>
      <c r="C494" s="144"/>
      <c r="D494" s="144"/>
      <c r="E494" s="144"/>
      <c r="F494" s="144"/>
      <c r="G494" s="144"/>
      <c r="H494" s="144"/>
      <c r="I494" s="144"/>
      <c r="J494" s="144"/>
      <c r="K494" s="144"/>
      <c r="L494" s="144"/>
      <c r="M494" s="144"/>
      <c r="N494" s="145"/>
      <c r="O494" s="144"/>
      <c r="P494" s="144"/>
      <c r="Q494" s="144"/>
      <c r="R494" s="144"/>
      <c r="S494" s="144"/>
      <c r="T494" s="144"/>
      <c r="U494" s="144"/>
      <c r="V494" s="37"/>
      <c r="W494" s="145"/>
      <c r="X494" s="146"/>
      <c r="Y494" s="145"/>
      <c r="Z494" s="144"/>
      <c r="AA494" s="144"/>
      <c r="AB494" s="144"/>
      <c r="AC494" s="144"/>
      <c r="AD494" s="144"/>
      <c r="AE494" s="144"/>
      <c r="AF494" s="144"/>
      <c r="AG494" s="147"/>
      <c r="AH494" s="144"/>
      <c r="AI494" s="144"/>
      <c r="AJ494" s="144"/>
      <c r="AK494" s="144"/>
      <c r="AL494" s="144"/>
      <c r="AM494" s="144"/>
      <c r="AN494" s="144"/>
      <c r="AO494" s="144"/>
      <c r="AP494" s="144"/>
      <c r="AQ494" s="144"/>
      <c r="AR494" s="144"/>
      <c r="AS494" s="144"/>
    </row>
    <row r="495" spans="1:45">
      <c r="A495" s="144"/>
      <c r="B495" s="144"/>
      <c r="C495" s="144"/>
      <c r="D495" s="144"/>
      <c r="E495" s="144"/>
      <c r="F495" s="144"/>
      <c r="G495" s="144"/>
      <c r="H495" s="144"/>
      <c r="I495" s="144"/>
      <c r="J495" s="144"/>
      <c r="K495" s="144"/>
      <c r="L495" s="144"/>
      <c r="M495" s="144"/>
      <c r="N495" s="145"/>
      <c r="O495" s="144"/>
      <c r="P495" s="144"/>
      <c r="Q495" s="144"/>
      <c r="R495" s="144"/>
      <c r="S495" s="144"/>
      <c r="T495" s="144"/>
      <c r="U495" s="144"/>
      <c r="V495" s="37"/>
      <c r="W495" s="145"/>
      <c r="X495" s="146"/>
      <c r="Y495" s="145"/>
      <c r="Z495" s="144"/>
      <c r="AA495" s="144"/>
      <c r="AB495" s="144"/>
      <c r="AC495" s="144"/>
      <c r="AD495" s="144"/>
      <c r="AE495" s="144"/>
      <c r="AF495" s="144"/>
      <c r="AG495" s="147"/>
      <c r="AH495" s="144"/>
      <c r="AI495" s="144"/>
      <c r="AJ495" s="144"/>
      <c r="AK495" s="144"/>
      <c r="AL495" s="144"/>
      <c r="AM495" s="144"/>
      <c r="AN495" s="144"/>
      <c r="AO495" s="144"/>
      <c r="AP495" s="144"/>
      <c r="AQ495" s="144"/>
      <c r="AR495" s="144"/>
      <c r="AS495" s="144"/>
    </row>
    <row r="496" spans="1:45">
      <c r="A496" s="144"/>
      <c r="B496" s="144"/>
      <c r="C496" s="144"/>
      <c r="D496" s="144"/>
      <c r="E496" s="144"/>
      <c r="F496" s="144"/>
      <c r="G496" s="144"/>
      <c r="H496" s="144"/>
      <c r="I496" s="144"/>
      <c r="J496" s="144"/>
      <c r="K496" s="144"/>
      <c r="L496" s="144"/>
      <c r="M496" s="144"/>
      <c r="N496" s="145"/>
      <c r="O496" s="144"/>
      <c r="P496" s="144"/>
      <c r="Q496" s="144"/>
      <c r="R496" s="144"/>
      <c r="S496" s="144"/>
      <c r="T496" s="144"/>
      <c r="U496" s="144"/>
      <c r="V496" s="37"/>
      <c r="W496" s="145"/>
      <c r="X496" s="146"/>
      <c r="Y496" s="145"/>
      <c r="Z496" s="144"/>
      <c r="AA496" s="144"/>
      <c r="AB496" s="144"/>
      <c r="AC496" s="144"/>
      <c r="AD496" s="144"/>
      <c r="AE496" s="144"/>
      <c r="AF496" s="144"/>
      <c r="AG496" s="147"/>
      <c r="AH496" s="144"/>
      <c r="AI496" s="144"/>
      <c r="AJ496" s="144"/>
      <c r="AK496" s="144"/>
      <c r="AL496" s="144"/>
      <c r="AM496" s="144"/>
      <c r="AN496" s="144"/>
      <c r="AO496" s="144"/>
      <c r="AP496" s="144"/>
      <c r="AQ496" s="144"/>
      <c r="AR496" s="144"/>
      <c r="AS496" s="144"/>
    </row>
    <row r="497" spans="1:45">
      <c r="A497" s="144"/>
      <c r="B497" s="144"/>
      <c r="C497" s="144"/>
      <c r="D497" s="144"/>
      <c r="E497" s="144"/>
      <c r="F497" s="144"/>
      <c r="G497" s="144"/>
      <c r="H497" s="144"/>
      <c r="I497" s="144"/>
      <c r="J497" s="144"/>
      <c r="K497" s="144"/>
      <c r="L497" s="144"/>
      <c r="M497" s="144"/>
      <c r="N497" s="145"/>
      <c r="O497" s="144"/>
      <c r="P497" s="144"/>
      <c r="Q497" s="144"/>
      <c r="R497" s="144"/>
      <c r="S497" s="144"/>
      <c r="T497" s="144"/>
      <c r="U497" s="144"/>
      <c r="V497" s="37"/>
      <c r="W497" s="145"/>
      <c r="X497" s="146"/>
      <c r="Y497" s="145"/>
      <c r="Z497" s="144"/>
      <c r="AA497" s="144"/>
      <c r="AB497" s="144"/>
      <c r="AC497" s="144"/>
      <c r="AD497" s="144"/>
      <c r="AE497" s="144"/>
      <c r="AF497" s="144"/>
      <c r="AG497" s="147"/>
      <c r="AH497" s="144"/>
      <c r="AI497" s="144"/>
      <c r="AJ497" s="144"/>
      <c r="AK497" s="144"/>
      <c r="AL497" s="144"/>
      <c r="AM497" s="144"/>
      <c r="AN497" s="144"/>
      <c r="AO497" s="144"/>
      <c r="AP497" s="144"/>
      <c r="AQ497" s="144"/>
      <c r="AR497" s="144"/>
      <c r="AS497" s="144"/>
    </row>
    <row r="498" spans="1:45">
      <c r="A498" s="144"/>
      <c r="B498" s="144"/>
      <c r="C498" s="144"/>
      <c r="D498" s="144"/>
      <c r="E498" s="144"/>
      <c r="F498" s="144"/>
      <c r="G498" s="144"/>
      <c r="H498" s="144"/>
      <c r="I498" s="144"/>
      <c r="J498" s="144"/>
      <c r="K498" s="144"/>
      <c r="L498" s="144"/>
      <c r="M498" s="144"/>
      <c r="N498" s="145"/>
      <c r="O498" s="144"/>
      <c r="P498" s="144"/>
      <c r="Q498" s="144"/>
      <c r="R498" s="144"/>
      <c r="S498" s="144"/>
      <c r="T498" s="144"/>
      <c r="U498" s="144"/>
      <c r="V498" s="37"/>
      <c r="W498" s="145"/>
      <c r="X498" s="146"/>
      <c r="Y498" s="145"/>
      <c r="Z498" s="144"/>
      <c r="AA498" s="144"/>
      <c r="AB498" s="144"/>
      <c r="AC498" s="144"/>
      <c r="AD498" s="144"/>
      <c r="AE498" s="144"/>
      <c r="AF498" s="144"/>
      <c r="AG498" s="147"/>
      <c r="AH498" s="144"/>
      <c r="AI498" s="144"/>
      <c r="AJ498" s="144"/>
      <c r="AK498" s="144"/>
      <c r="AL498" s="144"/>
      <c r="AM498" s="144"/>
      <c r="AN498" s="144"/>
      <c r="AO498" s="144"/>
      <c r="AP498" s="144"/>
      <c r="AQ498" s="144"/>
      <c r="AR498" s="144"/>
      <c r="AS498" s="144"/>
    </row>
    <row r="499" spans="1:45">
      <c r="A499" s="144"/>
      <c r="B499" s="144"/>
      <c r="C499" s="144"/>
      <c r="D499" s="144"/>
      <c r="E499" s="144"/>
      <c r="F499" s="144"/>
      <c r="G499" s="144"/>
      <c r="H499" s="144"/>
      <c r="I499" s="144"/>
      <c r="J499" s="144"/>
      <c r="K499" s="144"/>
      <c r="L499" s="144"/>
      <c r="M499" s="144"/>
      <c r="N499" s="145"/>
      <c r="O499" s="144"/>
      <c r="P499" s="144"/>
      <c r="Q499" s="144"/>
      <c r="R499" s="144"/>
      <c r="S499" s="144"/>
      <c r="T499" s="144"/>
      <c r="U499" s="144"/>
      <c r="V499" s="37"/>
      <c r="W499" s="145"/>
      <c r="X499" s="146"/>
      <c r="Y499" s="145"/>
      <c r="Z499" s="144"/>
      <c r="AA499" s="144"/>
      <c r="AB499" s="144"/>
      <c r="AC499" s="144"/>
      <c r="AD499" s="144"/>
      <c r="AE499" s="144"/>
      <c r="AF499" s="144"/>
      <c r="AG499" s="147"/>
      <c r="AH499" s="144"/>
      <c r="AI499" s="144"/>
      <c r="AJ499" s="144"/>
      <c r="AK499" s="144"/>
      <c r="AL499" s="144"/>
      <c r="AM499" s="144"/>
      <c r="AN499" s="144"/>
      <c r="AO499" s="144"/>
      <c r="AP499" s="144"/>
      <c r="AQ499" s="144"/>
      <c r="AR499" s="144"/>
      <c r="AS499" s="144"/>
    </row>
    <row r="500" spans="1:45">
      <c r="A500" s="144"/>
      <c r="B500" s="144"/>
      <c r="C500" s="144"/>
      <c r="D500" s="144"/>
      <c r="E500" s="144"/>
      <c r="F500" s="144"/>
      <c r="G500" s="144"/>
      <c r="H500" s="144"/>
      <c r="I500" s="144"/>
      <c r="J500" s="144"/>
      <c r="K500" s="144"/>
      <c r="L500" s="144"/>
      <c r="M500" s="144"/>
      <c r="N500" s="145"/>
      <c r="O500" s="144"/>
      <c r="P500" s="144"/>
      <c r="Q500" s="144"/>
      <c r="R500" s="144"/>
      <c r="S500" s="144"/>
      <c r="T500" s="144"/>
      <c r="U500" s="144"/>
      <c r="V500" s="37"/>
      <c r="W500" s="145"/>
      <c r="X500" s="146"/>
      <c r="Y500" s="145"/>
      <c r="Z500" s="144"/>
      <c r="AA500" s="144"/>
      <c r="AB500" s="144"/>
      <c r="AC500" s="144"/>
      <c r="AD500" s="144"/>
      <c r="AE500" s="144"/>
      <c r="AF500" s="144"/>
      <c r="AG500" s="147"/>
      <c r="AH500" s="144"/>
      <c r="AI500" s="144"/>
      <c r="AJ500" s="144"/>
      <c r="AK500" s="144"/>
      <c r="AL500" s="144"/>
      <c r="AM500" s="144"/>
      <c r="AN500" s="144"/>
      <c r="AO500" s="144"/>
      <c r="AP500" s="144"/>
      <c r="AQ500" s="144"/>
      <c r="AR500" s="144"/>
      <c r="AS500" s="144"/>
    </row>
    <row r="501" spans="1:45">
      <c r="A501" s="144"/>
      <c r="B501" s="144"/>
      <c r="C501" s="144"/>
      <c r="D501" s="144"/>
      <c r="E501" s="144"/>
      <c r="F501" s="144"/>
      <c r="G501" s="144"/>
      <c r="H501" s="144"/>
      <c r="I501" s="144"/>
      <c r="J501" s="144"/>
      <c r="K501" s="144"/>
      <c r="L501" s="144"/>
      <c r="M501" s="144"/>
      <c r="N501" s="145"/>
      <c r="O501" s="144"/>
      <c r="P501" s="144"/>
      <c r="Q501" s="144"/>
      <c r="R501" s="144"/>
      <c r="S501" s="144"/>
      <c r="T501" s="144"/>
      <c r="U501" s="144"/>
      <c r="V501" s="37"/>
      <c r="W501" s="145"/>
      <c r="X501" s="146"/>
      <c r="Y501" s="145"/>
      <c r="Z501" s="144"/>
      <c r="AA501" s="144"/>
      <c r="AB501" s="144"/>
      <c r="AC501" s="144"/>
      <c r="AD501" s="144"/>
      <c r="AE501" s="144"/>
      <c r="AF501" s="144"/>
      <c r="AG501" s="147"/>
      <c r="AH501" s="144"/>
      <c r="AI501" s="144"/>
      <c r="AJ501" s="144"/>
      <c r="AK501" s="144"/>
      <c r="AL501" s="144"/>
      <c r="AM501" s="144"/>
      <c r="AN501" s="144"/>
      <c r="AO501" s="144"/>
      <c r="AP501" s="144"/>
      <c r="AQ501" s="144"/>
      <c r="AR501" s="144"/>
      <c r="AS501" s="144"/>
    </row>
    <row r="502" spans="1:45">
      <c r="A502" s="144"/>
      <c r="B502" s="144"/>
      <c r="C502" s="144"/>
      <c r="D502" s="144"/>
      <c r="E502" s="144"/>
      <c r="F502" s="144"/>
      <c r="G502" s="144"/>
      <c r="H502" s="144"/>
      <c r="I502" s="144"/>
      <c r="J502" s="144"/>
      <c r="K502" s="144"/>
      <c r="L502" s="144"/>
      <c r="M502" s="144"/>
      <c r="N502" s="145"/>
      <c r="O502" s="144"/>
      <c r="P502" s="144"/>
      <c r="Q502" s="144"/>
      <c r="R502" s="144"/>
      <c r="S502" s="144"/>
      <c r="T502" s="144"/>
      <c r="U502" s="144"/>
      <c r="V502" s="37"/>
      <c r="W502" s="145"/>
      <c r="X502" s="146"/>
      <c r="Y502" s="145"/>
      <c r="Z502" s="144"/>
      <c r="AA502" s="144"/>
      <c r="AB502" s="144"/>
      <c r="AC502" s="144"/>
      <c r="AD502" s="144"/>
      <c r="AE502" s="144"/>
      <c r="AF502" s="144"/>
      <c r="AG502" s="147"/>
      <c r="AH502" s="144"/>
      <c r="AI502" s="144"/>
      <c r="AJ502" s="144"/>
      <c r="AK502" s="144"/>
      <c r="AL502" s="144"/>
      <c r="AM502" s="144"/>
      <c r="AN502" s="144"/>
      <c r="AO502" s="144"/>
      <c r="AP502" s="144"/>
      <c r="AQ502" s="144"/>
      <c r="AR502" s="144"/>
      <c r="AS502" s="144"/>
    </row>
    <row r="503" spans="1:45">
      <c r="A503" s="144"/>
      <c r="B503" s="144"/>
      <c r="C503" s="144"/>
      <c r="D503" s="144"/>
      <c r="E503" s="144"/>
      <c r="F503" s="144"/>
      <c r="G503" s="144"/>
      <c r="H503" s="144"/>
      <c r="I503" s="144"/>
      <c r="J503" s="144"/>
      <c r="K503" s="144"/>
      <c r="L503" s="144"/>
      <c r="M503" s="144"/>
      <c r="N503" s="145"/>
      <c r="O503" s="144"/>
      <c r="P503" s="144"/>
      <c r="Q503" s="144"/>
      <c r="R503" s="144"/>
      <c r="S503" s="144"/>
      <c r="T503" s="144"/>
      <c r="U503" s="144"/>
      <c r="V503" s="37"/>
      <c r="W503" s="145"/>
      <c r="X503" s="146"/>
      <c r="Y503" s="145"/>
      <c r="Z503" s="144"/>
      <c r="AA503" s="144"/>
      <c r="AB503" s="144"/>
      <c r="AC503" s="144"/>
      <c r="AD503" s="144"/>
      <c r="AE503" s="144"/>
      <c r="AF503" s="144"/>
      <c r="AG503" s="147"/>
      <c r="AH503" s="144"/>
      <c r="AI503" s="144"/>
      <c r="AJ503" s="144"/>
      <c r="AK503" s="144"/>
      <c r="AL503" s="144"/>
      <c r="AM503" s="144"/>
      <c r="AN503" s="144"/>
      <c r="AO503" s="144"/>
      <c r="AP503" s="144"/>
      <c r="AQ503" s="144"/>
      <c r="AR503" s="144"/>
      <c r="AS503" s="144"/>
    </row>
    <row r="504" spans="1:45">
      <c r="A504" s="144"/>
      <c r="B504" s="144"/>
      <c r="C504" s="144"/>
      <c r="D504" s="144"/>
      <c r="E504" s="144"/>
      <c r="F504" s="144"/>
      <c r="G504" s="144"/>
      <c r="H504" s="144"/>
      <c r="I504" s="144"/>
      <c r="J504" s="144"/>
      <c r="K504" s="144"/>
      <c r="L504" s="144"/>
      <c r="M504" s="144"/>
      <c r="N504" s="145"/>
      <c r="O504" s="144"/>
      <c r="P504" s="144"/>
      <c r="Q504" s="144"/>
      <c r="R504" s="144"/>
      <c r="S504" s="144"/>
      <c r="T504" s="144"/>
      <c r="U504" s="144"/>
      <c r="V504" s="37"/>
      <c r="W504" s="145"/>
      <c r="X504" s="146"/>
      <c r="Y504" s="145"/>
      <c r="Z504" s="144"/>
      <c r="AA504" s="144"/>
      <c r="AB504" s="144"/>
      <c r="AC504" s="144"/>
      <c r="AD504" s="144"/>
      <c r="AE504" s="144"/>
      <c r="AF504" s="144"/>
      <c r="AG504" s="147"/>
      <c r="AH504" s="144"/>
      <c r="AI504" s="144"/>
      <c r="AJ504" s="144"/>
      <c r="AK504" s="144"/>
      <c r="AL504" s="144"/>
      <c r="AM504" s="144"/>
      <c r="AN504" s="144"/>
      <c r="AO504" s="144"/>
      <c r="AP504" s="144"/>
      <c r="AQ504" s="144"/>
      <c r="AR504" s="144"/>
      <c r="AS504" s="144"/>
    </row>
    <row r="505" spans="1:45">
      <c r="A505" s="144"/>
      <c r="B505" s="144"/>
      <c r="C505" s="144"/>
      <c r="D505" s="144"/>
      <c r="E505" s="144"/>
      <c r="F505" s="144"/>
      <c r="G505" s="144"/>
      <c r="H505" s="144"/>
      <c r="I505" s="144"/>
      <c r="J505" s="144"/>
      <c r="K505" s="144"/>
      <c r="L505" s="144"/>
      <c r="M505" s="144"/>
      <c r="N505" s="145"/>
      <c r="O505" s="144"/>
      <c r="P505" s="144"/>
      <c r="Q505" s="144"/>
      <c r="R505" s="144"/>
      <c r="S505" s="144"/>
      <c r="T505" s="144"/>
      <c r="U505" s="144"/>
      <c r="V505" s="37"/>
      <c r="W505" s="145"/>
      <c r="X505" s="146"/>
      <c r="Y505" s="145"/>
      <c r="Z505" s="144"/>
      <c r="AA505" s="144"/>
      <c r="AB505" s="144"/>
      <c r="AC505" s="144"/>
      <c r="AD505" s="144"/>
      <c r="AE505" s="144"/>
      <c r="AF505" s="144"/>
      <c r="AG505" s="147"/>
      <c r="AH505" s="144"/>
      <c r="AI505" s="144"/>
      <c r="AJ505" s="144"/>
      <c r="AK505" s="144"/>
      <c r="AL505" s="144"/>
      <c r="AM505" s="144"/>
      <c r="AN505" s="144"/>
      <c r="AO505" s="144"/>
      <c r="AP505" s="144"/>
      <c r="AQ505" s="144"/>
      <c r="AR505" s="144"/>
      <c r="AS505" s="144"/>
    </row>
    <row r="506" spans="1:45">
      <c r="A506" s="144"/>
      <c r="B506" s="144"/>
      <c r="C506" s="144"/>
      <c r="D506" s="144"/>
      <c r="E506" s="144"/>
      <c r="F506" s="144"/>
      <c r="G506" s="144"/>
      <c r="H506" s="144"/>
      <c r="I506" s="144"/>
      <c r="J506" s="144"/>
      <c r="K506" s="144"/>
      <c r="L506" s="144"/>
      <c r="M506" s="144"/>
      <c r="N506" s="145"/>
      <c r="O506" s="144"/>
      <c r="P506" s="144"/>
      <c r="Q506" s="144"/>
      <c r="R506" s="144"/>
      <c r="S506" s="144"/>
      <c r="T506" s="144"/>
      <c r="U506" s="144"/>
      <c r="V506" s="37"/>
      <c r="W506" s="145"/>
      <c r="X506" s="146"/>
      <c r="Y506" s="145"/>
      <c r="Z506" s="144"/>
      <c r="AA506" s="144"/>
      <c r="AB506" s="144"/>
      <c r="AC506" s="144"/>
      <c r="AD506" s="144"/>
      <c r="AE506" s="144"/>
      <c r="AF506" s="144"/>
      <c r="AG506" s="147"/>
      <c r="AH506" s="144"/>
      <c r="AI506" s="144"/>
      <c r="AJ506" s="144"/>
      <c r="AK506" s="144"/>
      <c r="AL506" s="144"/>
      <c r="AM506" s="144"/>
      <c r="AN506" s="144"/>
      <c r="AO506" s="144"/>
      <c r="AP506" s="144"/>
      <c r="AQ506" s="144"/>
      <c r="AR506" s="144"/>
      <c r="AS506" s="144"/>
    </row>
    <row r="507" spans="1:45">
      <c r="A507" s="144"/>
      <c r="B507" s="144"/>
      <c r="C507" s="144"/>
      <c r="D507" s="144"/>
      <c r="E507" s="144"/>
      <c r="F507" s="144"/>
      <c r="G507" s="144"/>
      <c r="H507" s="144"/>
      <c r="I507" s="144"/>
      <c r="J507" s="144"/>
      <c r="K507" s="144"/>
      <c r="L507" s="144"/>
      <c r="M507" s="144"/>
      <c r="N507" s="145"/>
      <c r="O507" s="144"/>
      <c r="P507" s="144"/>
      <c r="Q507" s="144"/>
      <c r="R507" s="144"/>
      <c r="S507" s="144"/>
      <c r="T507" s="144"/>
      <c r="U507" s="144"/>
      <c r="V507" s="37"/>
      <c r="W507" s="145"/>
      <c r="X507" s="146"/>
      <c r="Y507" s="145"/>
      <c r="Z507" s="144"/>
      <c r="AA507" s="144"/>
      <c r="AB507" s="144"/>
      <c r="AC507" s="144"/>
      <c r="AD507" s="144"/>
      <c r="AE507" s="144"/>
      <c r="AF507" s="144"/>
      <c r="AG507" s="147"/>
      <c r="AH507" s="144"/>
      <c r="AI507" s="144"/>
      <c r="AJ507" s="144"/>
      <c r="AK507" s="144"/>
      <c r="AL507" s="144"/>
      <c r="AM507" s="144"/>
      <c r="AN507" s="144"/>
      <c r="AO507" s="144"/>
      <c r="AP507" s="144"/>
      <c r="AQ507" s="144"/>
      <c r="AR507" s="144"/>
      <c r="AS507" s="144"/>
    </row>
    <row r="508" spans="1:45">
      <c r="A508" s="144"/>
      <c r="B508" s="144"/>
      <c r="C508" s="144"/>
      <c r="D508" s="144"/>
      <c r="E508" s="144"/>
      <c r="F508" s="144"/>
      <c r="G508" s="144"/>
      <c r="H508" s="144"/>
      <c r="I508" s="144"/>
      <c r="J508" s="144"/>
      <c r="K508" s="144"/>
      <c r="L508" s="144"/>
      <c r="M508" s="144"/>
      <c r="N508" s="145"/>
      <c r="O508" s="144"/>
      <c r="P508" s="144"/>
      <c r="Q508" s="144"/>
      <c r="R508" s="144"/>
      <c r="S508" s="144"/>
      <c r="T508" s="144"/>
      <c r="U508" s="144"/>
      <c r="V508" s="37"/>
      <c r="W508" s="145"/>
      <c r="X508" s="146"/>
      <c r="Y508" s="145"/>
      <c r="Z508" s="144"/>
      <c r="AA508" s="144"/>
      <c r="AB508" s="144"/>
      <c r="AC508" s="144"/>
      <c r="AD508" s="144"/>
      <c r="AE508" s="144"/>
      <c r="AF508" s="144"/>
      <c r="AG508" s="147"/>
      <c r="AH508" s="144"/>
      <c r="AI508" s="144"/>
      <c r="AJ508" s="144"/>
      <c r="AK508" s="144"/>
      <c r="AL508" s="144"/>
      <c r="AM508" s="144"/>
      <c r="AN508" s="144"/>
      <c r="AO508" s="144"/>
      <c r="AP508" s="144"/>
      <c r="AQ508" s="144"/>
      <c r="AR508" s="144"/>
      <c r="AS508" s="144"/>
    </row>
    <row r="509" spans="1:45">
      <c r="A509" s="144"/>
      <c r="B509" s="144"/>
      <c r="C509" s="144"/>
      <c r="D509" s="144"/>
      <c r="E509" s="144"/>
      <c r="F509" s="144"/>
      <c r="G509" s="144"/>
      <c r="H509" s="144"/>
      <c r="I509" s="144"/>
      <c r="J509" s="144"/>
      <c r="K509" s="144"/>
      <c r="L509" s="144"/>
      <c r="M509" s="144"/>
      <c r="N509" s="145"/>
      <c r="O509" s="144"/>
      <c r="P509" s="144"/>
      <c r="Q509" s="144"/>
      <c r="R509" s="144"/>
      <c r="S509" s="144"/>
      <c r="T509" s="144"/>
      <c r="U509" s="144"/>
      <c r="V509" s="37"/>
      <c r="W509" s="145"/>
      <c r="X509" s="146"/>
      <c r="Y509" s="145"/>
      <c r="Z509" s="144"/>
      <c r="AA509" s="144"/>
      <c r="AB509" s="144"/>
      <c r="AC509" s="144"/>
      <c r="AD509" s="144"/>
      <c r="AE509" s="144"/>
      <c r="AF509" s="144"/>
      <c r="AG509" s="147"/>
      <c r="AH509" s="144"/>
      <c r="AI509" s="144"/>
      <c r="AJ509" s="144"/>
      <c r="AK509" s="144"/>
      <c r="AL509" s="144"/>
      <c r="AM509" s="144"/>
      <c r="AN509" s="144"/>
      <c r="AO509" s="144"/>
      <c r="AP509" s="144"/>
      <c r="AQ509" s="144"/>
      <c r="AR509" s="144"/>
      <c r="AS509" s="144"/>
    </row>
    <row r="510" spans="1:45">
      <c r="A510" s="144"/>
      <c r="B510" s="144"/>
      <c r="C510" s="144"/>
      <c r="D510" s="144"/>
      <c r="E510" s="144"/>
      <c r="F510" s="144"/>
      <c r="G510" s="144"/>
      <c r="H510" s="144"/>
      <c r="I510" s="144"/>
      <c r="J510" s="144"/>
      <c r="K510" s="144"/>
      <c r="L510" s="144"/>
      <c r="M510" s="144"/>
      <c r="N510" s="145"/>
      <c r="O510" s="144"/>
      <c r="P510" s="144"/>
      <c r="Q510" s="144"/>
      <c r="R510" s="144"/>
      <c r="S510" s="144"/>
      <c r="T510" s="144"/>
      <c r="U510" s="144"/>
      <c r="V510" s="37"/>
      <c r="W510" s="145"/>
      <c r="X510" s="146"/>
      <c r="Y510" s="145"/>
      <c r="Z510" s="144"/>
      <c r="AA510" s="144"/>
      <c r="AB510" s="144"/>
      <c r="AC510" s="144"/>
      <c r="AD510" s="144"/>
      <c r="AE510" s="144"/>
      <c r="AF510" s="144"/>
      <c r="AG510" s="147"/>
      <c r="AH510" s="144"/>
      <c r="AI510" s="144"/>
      <c r="AJ510" s="144"/>
      <c r="AK510" s="144"/>
      <c r="AL510" s="144"/>
      <c r="AM510" s="144"/>
      <c r="AN510" s="144"/>
      <c r="AO510" s="144"/>
      <c r="AP510" s="144"/>
      <c r="AQ510" s="144"/>
      <c r="AR510" s="144"/>
      <c r="AS510" s="144"/>
    </row>
    <row r="511" spans="1:45">
      <c r="A511" s="144"/>
      <c r="B511" s="144"/>
      <c r="C511" s="144"/>
      <c r="D511" s="144"/>
      <c r="E511" s="144"/>
      <c r="F511" s="144"/>
      <c r="G511" s="144"/>
      <c r="H511" s="144"/>
      <c r="I511" s="144"/>
      <c r="J511" s="144"/>
      <c r="K511" s="144"/>
      <c r="L511" s="144"/>
      <c r="M511" s="144"/>
      <c r="N511" s="145"/>
      <c r="O511" s="144"/>
      <c r="P511" s="144"/>
      <c r="Q511" s="144"/>
      <c r="R511" s="144"/>
      <c r="S511" s="144"/>
      <c r="T511" s="144"/>
      <c r="U511" s="144"/>
      <c r="V511" s="37"/>
      <c r="W511" s="145"/>
      <c r="X511" s="146"/>
      <c r="Y511" s="145"/>
      <c r="Z511" s="144"/>
      <c r="AA511" s="144"/>
      <c r="AB511" s="144"/>
      <c r="AC511" s="144"/>
      <c r="AD511" s="144"/>
      <c r="AE511" s="144"/>
      <c r="AF511" s="144"/>
      <c r="AG511" s="147"/>
      <c r="AH511" s="144"/>
      <c r="AI511" s="144"/>
      <c r="AJ511" s="144"/>
      <c r="AK511" s="144"/>
      <c r="AL511" s="144"/>
      <c r="AM511" s="144"/>
      <c r="AN511" s="144"/>
      <c r="AO511" s="144"/>
      <c r="AP511" s="144"/>
      <c r="AQ511" s="144"/>
      <c r="AR511" s="144"/>
      <c r="AS511" s="144"/>
    </row>
    <row r="512" spans="1:45">
      <c r="A512" s="144"/>
      <c r="B512" s="144"/>
      <c r="C512" s="144"/>
      <c r="D512" s="144"/>
      <c r="E512" s="144"/>
      <c r="F512" s="144"/>
      <c r="G512" s="144"/>
      <c r="H512" s="144"/>
      <c r="I512" s="144"/>
      <c r="J512" s="144"/>
      <c r="K512" s="144"/>
      <c r="L512" s="144"/>
      <c r="M512" s="144"/>
      <c r="N512" s="145"/>
      <c r="O512" s="144"/>
      <c r="P512" s="144"/>
      <c r="Q512" s="144"/>
      <c r="R512" s="144"/>
      <c r="S512" s="144"/>
      <c r="T512" s="144"/>
      <c r="U512" s="144"/>
      <c r="V512" s="37"/>
      <c r="W512" s="145"/>
      <c r="X512" s="146"/>
      <c r="Y512" s="145"/>
      <c r="Z512" s="144"/>
      <c r="AA512" s="144"/>
      <c r="AB512" s="144"/>
      <c r="AC512" s="144"/>
      <c r="AD512" s="144"/>
      <c r="AE512" s="144"/>
      <c r="AF512" s="144"/>
      <c r="AG512" s="147"/>
      <c r="AH512" s="144"/>
      <c r="AI512" s="144"/>
      <c r="AJ512" s="144"/>
      <c r="AK512" s="144"/>
      <c r="AL512" s="144"/>
      <c r="AM512" s="144"/>
      <c r="AN512" s="144"/>
      <c r="AO512" s="144"/>
      <c r="AP512" s="144"/>
      <c r="AQ512" s="144"/>
      <c r="AR512" s="144"/>
      <c r="AS512" s="144"/>
    </row>
    <row r="513" spans="1:45">
      <c r="A513" s="144"/>
      <c r="B513" s="144"/>
      <c r="C513" s="144"/>
      <c r="D513" s="144"/>
      <c r="E513" s="144"/>
      <c r="F513" s="144"/>
      <c r="G513" s="144"/>
      <c r="H513" s="144"/>
      <c r="I513" s="144"/>
      <c r="J513" s="144"/>
      <c r="K513" s="144"/>
      <c r="L513" s="144"/>
      <c r="M513" s="144"/>
      <c r="N513" s="145"/>
      <c r="O513" s="144"/>
      <c r="P513" s="144"/>
      <c r="Q513" s="144"/>
      <c r="R513" s="144"/>
      <c r="S513" s="144"/>
      <c r="T513" s="144"/>
      <c r="U513" s="144"/>
      <c r="V513" s="37"/>
      <c r="W513" s="145"/>
      <c r="X513" s="146"/>
      <c r="Y513" s="145"/>
      <c r="Z513" s="144"/>
      <c r="AA513" s="144"/>
      <c r="AB513" s="144"/>
      <c r="AC513" s="144"/>
      <c r="AD513" s="144"/>
      <c r="AE513" s="144"/>
      <c r="AF513" s="144"/>
      <c r="AG513" s="147"/>
      <c r="AH513" s="144"/>
      <c r="AI513" s="144"/>
      <c r="AJ513" s="144"/>
      <c r="AK513" s="144"/>
      <c r="AL513" s="144"/>
      <c r="AM513" s="144"/>
      <c r="AN513" s="144"/>
      <c r="AO513" s="144"/>
      <c r="AP513" s="144"/>
      <c r="AQ513" s="144"/>
      <c r="AR513" s="144"/>
      <c r="AS513" s="144"/>
    </row>
    <row r="514" spans="1:45">
      <c r="A514" s="144"/>
      <c r="B514" s="144"/>
      <c r="C514" s="144"/>
      <c r="D514" s="144"/>
      <c r="E514" s="144"/>
      <c r="F514" s="144"/>
      <c r="G514" s="144"/>
      <c r="H514" s="144"/>
      <c r="I514" s="144"/>
      <c r="J514" s="144"/>
      <c r="K514" s="144"/>
      <c r="L514" s="144"/>
      <c r="M514" s="144"/>
      <c r="N514" s="145"/>
      <c r="O514" s="144"/>
      <c r="P514" s="144"/>
      <c r="Q514" s="144"/>
      <c r="R514" s="144"/>
      <c r="S514" s="144"/>
      <c r="T514" s="144"/>
      <c r="U514" s="144"/>
      <c r="V514" s="37"/>
      <c r="W514" s="145"/>
      <c r="X514" s="146"/>
      <c r="Y514" s="145"/>
      <c r="Z514" s="144"/>
      <c r="AA514" s="144"/>
      <c r="AB514" s="144"/>
      <c r="AC514" s="144"/>
      <c r="AD514" s="144"/>
      <c r="AE514" s="144"/>
      <c r="AF514" s="144"/>
      <c r="AG514" s="147"/>
      <c r="AH514" s="144"/>
      <c r="AI514" s="144"/>
      <c r="AJ514" s="144"/>
      <c r="AK514" s="144"/>
      <c r="AL514" s="144"/>
      <c r="AM514" s="144"/>
      <c r="AN514" s="144"/>
      <c r="AO514" s="144"/>
      <c r="AP514" s="144"/>
      <c r="AQ514" s="144"/>
      <c r="AR514" s="144"/>
      <c r="AS514" s="144"/>
    </row>
    <row r="515" spans="1:45">
      <c r="A515" s="144"/>
      <c r="B515" s="144"/>
      <c r="C515" s="144"/>
      <c r="D515" s="144"/>
      <c r="E515" s="144"/>
      <c r="F515" s="144"/>
      <c r="G515" s="144"/>
      <c r="H515" s="144"/>
      <c r="I515" s="144"/>
      <c r="J515" s="144"/>
      <c r="K515" s="144"/>
      <c r="L515" s="144"/>
      <c r="M515" s="144"/>
      <c r="N515" s="145"/>
      <c r="O515" s="144"/>
      <c r="P515" s="144"/>
      <c r="Q515" s="144"/>
      <c r="R515" s="144"/>
      <c r="S515" s="144"/>
      <c r="T515" s="144"/>
      <c r="U515" s="144"/>
      <c r="V515" s="37"/>
      <c r="W515" s="145"/>
      <c r="X515" s="146"/>
      <c r="Y515" s="145"/>
      <c r="Z515" s="144"/>
      <c r="AA515" s="144"/>
      <c r="AB515" s="144"/>
      <c r="AC515" s="144"/>
      <c r="AD515" s="144"/>
      <c r="AE515" s="144"/>
      <c r="AF515" s="144"/>
      <c r="AG515" s="147"/>
      <c r="AH515" s="144"/>
      <c r="AI515" s="144"/>
      <c r="AJ515" s="144"/>
      <c r="AK515" s="144"/>
      <c r="AL515" s="144"/>
      <c r="AM515" s="144"/>
      <c r="AN515" s="144"/>
      <c r="AO515" s="144"/>
      <c r="AP515" s="144"/>
      <c r="AQ515" s="144"/>
      <c r="AR515" s="144"/>
      <c r="AS515" s="144"/>
    </row>
    <row r="516" spans="1:45">
      <c r="A516" s="144"/>
      <c r="B516" s="144"/>
      <c r="C516" s="144"/>
      <c r="D516" s="144"/>
      <c r="E516" s="144"/>
      <c r="F516" s="144"/>
      <c r="G516" s="144"/>
      <c r="H516" s="144"/>
      <c r="I516" s="144"/>
      <c r="J516" s="144"/>
      <c r="K516" s="144"/>
      <c r="L516" s="144"/>
      <c r="M516" s="144"/>
      <c r="N516" s="145"/>
      <c r="O516" s="144"/>
      <c r="P516" s="144"/>
      <c r="Q516" s="144"/>
      <c r="R516" s="144"/>
      <c r="S516" s="144"/>
      <c r="T516" s="144"/>
      <c r="U516" s="144"/>
      <c r="V516" s="37"/>
      <c r="W516" s="145"/>
      <c r="X516" s="146"/>
      <c r="Y516" s="145"/>
      <c r="Z516" s="144"/>
      <c r="AA516" s="144"/>
      <c r="AB516" s="144"/>
      <c r="AC516" s="144"/>
      <c r="AD516" s="144"/>
      <c r="AE516" s="144"/>
      <c r="AF516" s="144"/>
      <c r="AG516" s="147"/>
      <c r="AH516" s="144"/>
      <c r="AI516" s="144"/>
      <c r="AJ516" s="144"/>
      <c r="AK516" s="144"/>
      <c r="AL516" s="144"/>
      <c r="AM516" s="144"/>
      <c r="AN516" s="144"/>
      <c r="AO516" s="144"/>
      <c r="AP516" s="144"/>
      <c r="AQ516" s="144"/>
      <c r="AR516" s="144"/>
      <c r="AS516" s="144"/>
    </row>
    <row r="517" spans="1:45">
      <c r="A517" s="144"/>
      <c r="B517" s="144"/>
      <c r="C517" s="144"/>
      <c r="D517" s="144"/>
      <c r="E517" s="144"/>
      <c r="F517" s="144"/>
      <c r="G517" s="144"/>
      <c r="H517" s="144"/>
      <c r="I517" s="144"/>
      <c r="J517" s="144"/>
      <c r="K517" s="144"/>
      <c r="L517" s="144"/>
      <c r="M517" s="144"/>
      <c r="N517" s="145"/>
      <c r="O517" s="144"/>
      <c r="P517" s="144"/>
      <c r="Q517" s="144"/>
      <c r="R517" s="144"/>
      <c r="S517" s="144"/>
      <c r="T517" s="144"/>
      <c r="U517" s="144"/>
      <c r="V517" s="37"/>
      <c r="W517" s="145"/>
      <c r="X517" s="146"/>
      <c r="Y517" s="145"/>
      <c r="Z517" s="144"/>
      <c r="AA517" s="144"/>
      <c r="AB517" s="144"/>
      <c r="AC517" s="144"/>
      <c r="AD517" s="144"/>
      <c r="AE517" s="144"/>
      <c r="AF517" s="144"/>
      <c r="AG517" s="147"/>
      <c r="AH517" s="144"/>
      <c r="AI517" s="144"/>
      <c r="AJ517" s="144"/>
      <c r="AK517" s="144"/>
      <c r="AL517" s="144"/>
      <c r="AM517" s="144"/>
      <c r="AN517" s="144"/>
      <c r="AO517" s="144"/>
      <c r="AP517" s="144"/>
      <c r="AQ517" s="144"/>
      <c r="AR517" s="144"/>
      <c r="AS517" s="144"/>
    </row>
    <row r="518" spans="1:45">
      <c r="A518" s="144"/>
      <c r="B518" s="144"/>
      <c r="C518" s="144"/>
      <c r="D518" s="144"/>
      <c r="E518" s="144"/>
      <c r="F518" s="144"/>
      <c r="G518" s="144"/>
      <c r="H518" s="144"/>
      <c r="I518" s="144"/>
      <c r="J518" s="144"/>
      <c r="K518" s="144"/>
      <c r="L518" s="144"/>
      <c r="M518" s="144"/>
      <c r="N518" s="145"/>
      <c r="O518" s="144"/>
      <c r="P518" s="144"/>
      <c r="Q518" s="144"/>
      <c r="R518" s="144"/>
      <c r="S518" s="144"/>
      <c r="T518" s="144"/>
      <c r="U518" s="144"/>
      <c r="V518" s="37"/>
      <c r="W518" s="145"/>
      <c r="X518" s="146"/>
      <c r="Y518" s="145"/>
      <c r="Z518" s="144"/>
      <c r="AA518" s="144"/>
      <c r="AB518" s="144"/>
      <c r="AC518" s="144"/>
      <c r="AD518" s="144"/>
      <c r="AE518" s="144"/>
      <c r="AF518" s="144"/>
      <c r="AG518" s="147"/>
      <c r="AH518" s="144"/>
      <c r="AI518" s="144"/>
      <c r="AJ518" s="144"/>
      <c r="AK518" s="144"/>
      <c r="AL518" s="144"/>
      <c r="AM518" s="144"/>
      <c r="AN518" s="144"/>
      <c r="AO518" s="144"/>
      <c r="AP518" s="144"/>
      <c r="AQ518" s="144"/>
      <c r="AR518" s="144"/>
      <c r="AS518" s="144"/>
    </row>
    <row r="519" spans="1:45">
      <c r="A519" s="144"/>
      <c r="B519" s="144"/>
      <c r="C519" s="144"/>
      <c r="D519" s="144"/>
      <c r="E519" s="144"/>
      <c r="F519" s="144"/>
      <c r="G519" s="144"/>
      <c r="H519" s="144"/>
      <c r="I519" s="144"/>
      <c r="J519" s="144"/>
      <c r="K519" s="144"/>
      <c r="L519" s="144"/>
      <c r="M519" s="144"/>
      <c r="N519" s="145"/>
      <c r="O519" s="144"/>
      <c r="P519" s="144"/>
      <c r="Q519" s="144"/>
      <c r="R519" s="144"/>
      <c r="S519" s="144"/>
      <c r="T519" s="144"/>
      <c r="U519" s="144"/>
      <c r="V519" s="37"/>
      <c r="W519" s="145"/>
      <c r="X519" s="146"/>
      <c r="Y519" s="145"/>
      <c r="Z519" s="144"/>
      <c r="AA519" s="144"/>
      <c r="AB519" s="144"/>
      <c r="AC519" s="144"/>
      <c r="AD519" s="144"/>
      <c r="AE519" s="144"/>
      <c r="AF519" s="144"/>
      <c r="AG519" s="147"/>
      <c r="AH519" s="144"/>
      <c r="AI519" s="144"/>
      <c r="AJ519" s="144"/>
      <c r="AK519" s="144"/>
      <c r="AL519" s="144"/>
      <c r="AM519" s="144"/>
      <c r="AN519" s="144"/>
      <c r="AO519" s="144"/>
      <c r="AP519" s="144"/>
      <c r="AQ519" s="144"/>
      <c r="AR519" s="144"/>
      <c r="AS519" s="144"/>
    </row>
    <row r="520" spans="1:45">
      <c r="A520" s="144"/>
      <c r="B520" s="144"/>
      <c r="C520" s="144"/>
      <c r="D520" s="144"/>
      <c r="E520" s="144"/>
      <c r="F520" s="144"/>
      <c r="G520" s="144"/>
      <c r="H520" s="144"/>
      <c r="I520" s="144"/>
      <c r="J520" s="144"/>
      <c r="K520" s="144"/>
      <c r="L520" s="144"/>
      <c r="M520" s="144"/>
      <c r="N520" s="145"/>
      <c r="O520" s="144"/>
      <c r="P520" s="144"/>
      <c r="Q520" s="144"/>
      <c r="R520" s="144"/>
      <c r="S520" s="144"/>
      <c r="T520" s="144"/>
      <c r="U520" s="144"/>
      <c r="V520" s="37"/>
      <c r="W520" s="145"/>
      <c r="X520" s="146"/>
      <c r="Y520" s="145"/>
      <c r="Z520" s="144"/>
      <c r="AA520" s="144"/>
      <c r="AB520" s="144"/>
      <c r="AC520" s="144"/>
      <c r="AD520" s="144"/>
      <c r="AE520" s="144"/>
      <c r="AF520" s="144"/>
      <c r="AG520" s="147"/>
      <c r="AH520" s="144"/>
      <c r="AI520" s="144"/>
      <c r="AJ520" s="144"/>
      <c r="AK520" s="144"/>
      <c r="AL520" s="144"/>
      <c r="AM520" s="144"/>
      <c r="AN520" s="144"/>
      <c r="AO520" s="144"/>
      <c r="AP520" s="144"/>
      <c r="AQ520" s="144"/>
      <c r="AR520" s="144"/>
      <c r="AS520" s="144"/>
    </row>
    <row r="521" spans="1:45">
      <c r="A521" s="144"/>
      <c r="B521" s="144"/>
      <c r="C521" s="144"/>
      <c r="D521" s="144"/>
      <c r="E521" s="144"/>
      <c r="F521" s="144"/>
      <c r="G521" s="144"/>
      <c r="H521" s="144"/>
      <c r="I521" s="144"/>
      <c r="J521" s="144"/>
      <c r="K521" s="144"/>
      <c r="L521" s="144"/>
      <c r="M521" s="144"/>
      <c r="N521" s="145"/>
      <c r="O521" s="144"/>
      <c r="P521" s="144"/>
      <c r="Q521" s="144"/>
      <c r="R521" s="144"/>
      <c r="S521" s="144"/>
      <c r="T521" s="144"/>
      <c r="U521" s="144"/>
      <c r="V521" s="37"/>
      <c r="W521" s="145"/>
      <c r="X521" s="146"/>
      <c r="Y521" s="145"/>
      <c r="Z521" s="144"/>
      <c r="AA521" s="144"/>
      <c r="AB521" s="144"/>
      <c r="AC521" s="144"/>
      <c r="AD521" s="144"/>
      <c r="AE521" s="144"/>
      <c r="AF521" s="144"/>
      <c r="AG521" s="147"/>
      <c r="AH521" s="144"/>
      <c r="AI521" s="144"/>
      <c r="AJ521" s="144"/>
      <c r="AK521" s="144"/>
      <c r="AL521" s="144"/>
      <c r="AM521" s="144"/>
      <c r="AN521" s="144"/>
      <c r="AO521" s="144"/>
      <c r="AP521" s="144"/>
      <c r="AQ521" s="144"/>
      <c r="AR521" s="144"/>
      <c r="AS521" s="144"/>
    </row>
    <row r="522" spans="1:45">
      <c r="A522" s="144"/>
      <c r="B522" s="144"/>
      <c r="C522" s="144"/>
      <c r="D522" s="144"/>
      <c r="E522" s="144"/>
      <c r="F522" s="144"/>
      <c r="G522" s="144"/>
      <c r="H522" s="144"/>
      <c r="I522" s="144"/>
      <c r="J522" s="144"/>
      <c r="K522" s="144"/>
      <c r="L522" s="144"/>
      <c r="M522" s="144"/>
      <c r="N522" s="145"/>
      <c r="O522" s="144"/>
      <c r="P522" s="144"/>
      <c r="Q522" s="144"/>
      <c r="R522" s="144"/>
      <c r="S522" s="144"/>
      <c r="T522" s="144"/>
      <c r="U522" s="144"/>
      <c r="V522" s="37"/>
      <c r="W522" s="145"/>
      <c r="X522" s="146"/>
      <c r="Y522" s="145"/>
      <c r="Z522" s="144"/>
      <c r="AA522" s="144"/>
      <c r="AB522" s="144"/>
      <c r="AC522" s="144"/>
      <c r="AD522" s="144"/>
      <c r="AE522" s="144"/>
      <c r="AF522" s="144"/>
      <c r="AG522" s="147"/>
      <c r="AH522" s="144"/>
      <c r="AI522" s="144"/>
      <c r="AJ522" s="144"/>
      <c r="AK522" s="144"/>
      <c r="AL522" s="144"/>
      <c r="AM522" s="144"/>
      <c r="AN522" s="144"/>
      <c r="AO522" s="144"/>
      <c r="AP522" s="144"/>
      <c r="AQ522" s="144"/>
      <c r="AR522" s="144"/>
      <c r="AS522" s="144"/>
    </row>
    <row r="523" spans="1:45">
      <c r="A523" s="144"/>
      <c r="B523" s="144"/>
      <c r="C523" s="144"/>
      <c r="D523" s="144"/>
      <c r="E523" s="144"/>
      <c r="F523" s="144"/>
      <c r="G523" s="144"/>
      <c r="H523" s="144"/>
      <c r="I523" s="144"/>
      <c r="J523" s="144"/>
      <c r="K523" s="144"/>
      <c r="L523" s="144"/>
      <c r="M523" s="144"/>
      <c r="N523" s="145"/>
      <c r="O523" s="144"/>
      <c r="P523" s="144"/>
      <c r="Q523" s="144"/>
      <c r="R523" s="144"/>
      <c r="S523" s="144"/>
      <c r="T523" s="144"/>
      <c r="U523" s="144"/>
      <c r="V523" s="37"/>
      <c r="W523" s="145"/>
      <c r="X523" s="146"/>
      <c r="Y523" s="145"/>
      <c r="Z523" s="144"/>
      <c r="AA523" s="144"/>
      <c r="AB523" s="144"/>
      <c r="AC523" s="144"/>
      <c r="AD523" s="144"/>
      <c r="AE523" s="144"/>
      <c r="AF523" s="144"/>
      <c r="AG523" s="147"/>
      <c r="AH523" s="144"/>
      <c r="AI523" s="144"/>
      <c r="AJ523" s="144"/>
      <c r="AK523" s="144"/>
      <c r="AL523" s="144"/>
      <c r="AM523" s="144"/>
      <c r="AN523" s="144"/>
      <c r="AO523" s="144"/>
      <c r="AP523" s="144"/>
      <c r="AQ523" s="144"/>
      <c r="AR523" s="144"/>
      <c r="AS523" s="144"/>
    </row>
    <row r="524" spans="1:45">
      <c r="A524" s="144"/>
      <c r="B524" s="144"/>
      <c r="C524" s="144"/>
      <c r="D524" s="144"/>
      <c r="E524" s="144"/>
      <c r="F524" s="144"/>
      <c r="G524" s="144"/>
      <c r="H524" s="144"/>
      <c r="I524" s="144"/>
      <c r="J524" s="144"/>
      <c r="K524" s="144"/>
      <c r="L524" s="144"/>
      <c r="M524" s="144"/>
      <c r="N524" s="145"/>
      <c r="O524" s="144"/>
      <c r="P524" s="144"/>
      <c r="Q524" s="144"/>
      <c r="R524" s="144"/>
      <c r="S524" s="144"/>
      <c r="T524" s="144"/>
      <c r="U524" s="144"/>
      <c r="V524" s="37"/>
      <c r="W524" s="145"/>
      <c r="X524" s="146"/>
      <c r="Y524" s="145"/>
      <c r="Z524" s="144"/>
      <c r="AA524" s="144"/>
      <c r="AB524" s="144"/>
      <c r="AC524" s="144"/>
      <c r="AD524" s="144"/>
      <c r="AE524" s="144"/>
      <c r="AF524" s="144"/>
      <c r="AG524" s="147"/>
      <c r="AH524" s="144"/>
      <c r="AI524" s="144"/>
      <c r="AJ524" s="144"/>
      <c r="AK524" s="144"/>
      <c r="AL524" s="144"/>
      <c r="AM524" s="144"/>
      <c r="AN524" s="144"/>
      <c r="AO524" s="144"/>
      <c r="AP524" s="144"/>
      <c r="AQ524" s="144"/>
      <c r="AR524" s="144"/>
      <c r="AS524" s="144"/>
    </row>
    <row r="525" spans="1:45">
      <c r="A525" s="144"/>
      <c r="B525" s="144"/>
      <c r="C525" s="144"/>
      <c r="D525" s="144"/>
      <c r="E525" s="144"/>
      <c r="F525" s="144"/>
      <c r="G525" s="144"/>
      <c r="H525" s="144"/>
      <c r="I525" s="144"/>
      <c r="J525" s="144"/>
      <c r="K525" s="144"/>
      <c r="L525" s="144"/>
      <c r="M525" s="144"/>
      <c r="N525" s="145"/>
      <c r="O525" s="144"/>
      <c r="P525" s="144"/>
      <c r="Q525" s="144"/>
      <c r="R525" s="144"/>
      <c r="S525" s="144"/>
      <c r="T525" s="144"/>
      <c r="U525" s="144"/>
      <c r="V525" s="37"/>
      <c r="W525" s="145"/>
      <c r="X525" s="146"/>
      <c r="Y525" s="145"/>
      <c r="Z525" s="144"/>
      <c r="AA525" s="144"/>
      <c r="AB525" s="144"/>
      <c r="AC525" s="144"/>
      <c r="AD525" s="144"/>
      <c r="AE525" s="144"/>
      <c r="AF525" s="144"/>
      <c r="AG525" s="147"/>
      <c r="AH525" s="144"/>
      <c r="AI525" s="144"/>
      <c r="AJ525" s="144"/>
      <c r="AK525" s="144"/>
      <c r="AL525" s="144"/>
      <c r="AM525" s="144"/>
      <c r="AN525" s="144"/>
      <c r="AO525" s="144"/>
      <c r="AP525" s="144"/>
      <c r="AQ525" s="144"/>
      <c r="AR525" s="144"/>
      <c r="AS525" s="144"/>
    </row>
    <row r="526" spans="1:45">
      <c r="A526" s="144"/>
      <c r="B526" s="144"/>
      <c r="C526" s="144"/>
      <c r="D526" s="144"/>
      <c r="E526" s="144"/>
      <c r="F526" s="144"/>
      <c r="G526" s="144"/>
      <c r="H526" s="144"/>
      <c r="I526" s="144"/>
      <c r="J526" s="144"/>
      <c r="K526" s="144"/>
      <c r="L526" s="144"/>
      <c r="M526" s="144"/>
      <c r="N526" s="145"/>
      <c r="O526" s="144"/>
      <c r="P526" s="144"/>
      <c r="Q526" s="144"/>
      <c r="R526" s="144"/>
      <c r="S526" s="144"/>
      <c r="T526" s="144"/>
      <c r="U526" s="144"/>
      <c r="V526" s="37"/>
      <c r="W526" s="145"/>
      <c r="X526" s="146"/>
      <c r="Y526" s="145"/>
      <c r="Z526" s="144"/>
      <c r="AA526" s="144"/>
      <c r="AB526" s="144"/>
      <c r="AC526" s="144"/>
      <c r="AD526" s="144"/>
      <c r="AE526" s="144"/>
      <c r="AF526" s="144"/>
      <c r="AG526" s="147"/>
      <c r="AH526" s="144"/>
      <c r="AI526" s="144"/>
      <c r="AJ526" s="144"/>
      <c r="AK526" s="144"/>
      <c r="AL526" s="144"/>
      <c r="AM526" s="144"/>
      <c r="AN526" s="144"/>
      <c r="AO526" s="144"/>
      <c r="AP526" s="144"/>
      <c r="AQ526" s="144"/>
      <c r="AR526" s="144"/>
      <c r="AS526" s="144"/>
    </row>
    <row r="527" spans="1:45">
      <c r="A527" s="144"/>
      <c r="B527" s="144"/>
      <c r="C527" s="144"/>
      <c r="D527" s="144"/>
      <c r="E527" s="144"/>
      <c r="F527" s="144"/>
      <c r="G527" s="144"/>
      <c r="H527" s="144"/>
      <c r="I527" s="144"/>
      <c r="J527" s="144"/>
      <c r="K527" s="144"/>
      <c r="L527" s="144"/>
      <c r="M527" s="144"/>
      <c r="N527" s="145"/>
      <c r="O527" s="144"/>
      <c r="P527" s="144"/>
      <c r="Q527" s="144"/>
      <c r="R527" s="144"/>
      <c r="S527" s="144"/>
      <c r="T527" s="144"/>
      <c r="U527" s="144"/>
      <c r="V527" s="37"/>
      <c r="W527" s="145"/>
      <c r="X527" s="146"/>
      <c r="Y527" s="145"/>
      <c r="Z527" s="144"/>
      <c r="AA527" s="144"/>
      <c r="AB527" s="144"/>
      <c r="AC527" s="144"/>
      <c r="AD527" s="144"/>
      <c r="AE527" s="144"/>
      <c r="AF527" s="144"/>
      <c r="AG527" s="147"/>
      <c r="AH527" s="144"/>
      <c r="AI527" s="144"/>
      <c r="AJ527" s="144"/>
      <c r="AK527" s="144"/>
      <c r="AL527" s="144"/>
      <c r="AM527" s="144"/>
      <c r="AN527" s="144"/>
      <c r="AO527" s="144"/>
      <c r="AP527" s="144"/>
      <c r="AQ527" s="144"/>
      <c r="AR527" s="144"/>
      <c r="AS527" s="144"/>
    </row>
    <row r="528" spans="1:45">
      <c r="A528" s="144"/>
      <c r="B528" s="144"/>
      <c r="C528" s="144"/>
      <c r="D528" s="144"/>
      <c r="E528" s="144"/>
      <c r="F528" s="144"/>
      <c r="G528" s="144"/>
      <c r="H528" s="144"/>
      <c r="I528" s="144"/>
      <c r="J528" s="144"/>
      <c r="K528" s="144"/>
      <c r="L528" s="144"/>
      <c r="M528" s="144"/>
      <c r="N528" s="145"/>
      <c r="O528" s="144"/>
      <c r="P528" s="144"/>
      <c r="Q528" s="144"/>
      <c r="R528" s="144"/>
      <c r="S528" s="144"/>
      <c r="T528" s="144"/>
      <c r="U528" s="144"/>
      <c r="V528" s="37"/>
      <c r="W528" s="145"/>
      <c r="X528" s="146"/>
      <c r="Y528" s="145"/>
      <c r="Z528" s="144"/>
      <c r="AA528" s="144"/>
      <c r="AB528" s="144"/>
      <c r="AC528" s="144"/>
      <c r="AD528" s="144"/>
      <c r="AE528" s="144"/>
      <c r="AF528" s="144"/>
      <c r="AG528" s="147"/>
      <c r="AH528" s="144"/>
      <c r="AI528" s="144"/>
      <c r="AJ528" s="144"/>
      <c r="AK528" s="144"/>
      <c r="AL528" s="144"/>
      <c r="AM528" s="144"/>
      <c r="AN528" s="144"/>
      <c r="AO528" s="144"/>
      <c r="AP528" s="144"/>
      <c r="AQ528" s="144"/>
      <c r="AR528" s="144"/>
      <c r="AS528" s="144"/>
    </row>
    <row r="529" spans="1:45">
      <c r="A529" s="144"/>
      <c r="B529" s="144"/>
      <c r="C529" s="144"/>
      <c r="D529" s="144"/>
      <c r="E529" s="144"/>
      <c r="F529" s="144"/>
      <c r="G529" s="144"/>
      <c r="H529" s="144"/>
      <c r="I529" s="144"/>
      <c r="J529" s="144"/>
      <c r="K529" s="144"/>
      <c r="L529" s="144"/>
      <c r="M529" s="144"/>
      <c r="N529" s="145"/>
      <c r="O529" s="144"/>
      <c r="P529" s="144"/>
      <c r="Q529" s="144"/>
      <c r="R529" s="144"/>
      <c r="S529" s="144"/>
      <c r="T529" s="144"/>
      <c r="U529" s="144"/>
      <c r="V529" s="37"/>
      <c r="W529" s="145"/>
      <c r="X529" s="146"/>
      <c r="Y529" s="145"/>
      <c r="Z529" s="144"/>
      <c r="AA529" s="144"/>
      <c r="AB529" s="144"/>
      <c r="AC529" s="144"/>
      <c r="AD529" s="144"/>
      <c r="AE529" s="144"/>
      <c r="AF529" s="144"/>
      <c r="AG529" s="147"/>
      <c r="AH529" s="144"/>
      <c r="AI529" s="144"/>
      <c r="AJ529" s="144"/>
      <c r="AK529" s="144"/>
      <c r="AL529" s="144"/>
      <c r="AM529" s="144"/>
      <c r="AN529" s="144"/>
      <c r="AO529" s="144"/>
      <c r="AP529" s="144"/>
      <c r="AQ529" s="144"/>
      <c r="AR529" s="144"/>
      <c r="AS529" s="144"/>
    </row>
    <row r="530" spans="1:45">
      <c r="A530" s="144"/>
      <c r="B530" s="144"/>
      <c r="C530" s="144"/>
      <c r="D530" s="144"/>
      <c r="E530" s="144"/>
      <c r="F530" s="144"/>
      <c r="G530" s="144"/>
      <c r="H530" s="144"/>
      <c r="I530" s="144"/>
      <c r="J530" s="144"/>
      <c r="K530" s="144"/>
      <c r="L530" s="144"/>
      <c r="M530" s="144"/>
      <c r="N530" s="145"/>
      <c r="O530" s="144"/>
      <c r="P530" s="144"/>
      <c r="Q530" s="144"/>
      <c r="R530" s="144"/>
      <c r="S530" s="144"/>
      <c r="T530" s="144"/>
      <c r="U530" s="144"/>
      <c r="V530" s="37"/>
      <c r="W530" s="145"/>
      <c r="X530" s="146"/>
      <c r="Y530" s="145"/>
      <c r="Z530" s="144"/>
      <c r="AA530" s="144"/>
      <c r="AB530" s="144"/>
      <c r="AC530" s="144"/>
      <c r="AD530" s="144"/>
      <c r="AE530" s="144"/>
      <c r="AF530" s="144"/>
      <c r="AG530" s="147"/>
      <c r="AH530" s="144"/>
      <c r="AI530" s="144"/>
      <c r="AJ530" s="144"/>
      <c r="AK530" s="144"/>
      <c r="AL530" s="144"/>
      <c r="AM530" s="144"/>
      <c r="AN530" s="144"/>
      <c r="AO530" s="144"/>
      <c r="AP530" s="144"/>
      <c r="AQ530" s="144"/>
      <c r="AR530" s="144"/>
      <c r="AS530" s="144"/>
    </row>
    <row r="531" spans="1:45">
      <c r="A531" s="144"/>
      <c r="B531" s="144"/>
      <c r="C531" s="144"/>
      <c r="D531" s="144"/>
      <c r="E531" s="144"/>
      <c r="F531" s="144"/>
      <c r="G531" s="144"/>
      <c r="H531" s="144"/>
      <c r="I531" s="144"/>
      <c r="J531" s="144"/>
      <c r="K531" s="144"/>
      <c r="L531" s="144"/>
      <c r="M531" s="144"/>
      <c r="N531" s="145"/>
      <c r="O531" s="144"/>
      <c r="P531" s="144"/>
      <c r="Q531" s="144"/>
      <c r="R531" s="144"/>
      <c r="S531" s="144"/>
      <c r="T531" s="144"/>
      <c r="U531" s="144"/>
      <c r="V531" s="37"/>
      <c r="W531" s="145"/>
      <c r="X531" s="146"/>
      <c r="Y531" s="145"/>
      <c r="Z531" s="144"/>
      <c r="AA531" s="144"/>
      <c r="AB531" s="144"/>
      <c r="AC531" s="144"/>
      <c r="AD531" s="144"/>
      <c r="AE531" s="144"/>
      <c r="AF531" s="144"/>
      <c r="AG531" s="147"/>
      <c r="AH531" s="144"/>
      <c r="AI531" s="144"/>
      <c r="AJ531" s="144"/>
      <c r="AK531" s="144"/>
      <c r="AL531" s="144"/>
      <c r="AM531" s="144"/>
      <c r="AN531" s="144"/>
      <c r="AO531" s="144"/>
      <c r="AP531" s="144"/>
      <c r="AQ531" s="144"/>
      <c r="AR531" s="144"/>
      <c r="AS531" s="144"/>
    </row>
    <row r="532" spans="1:45">
      <c r="A532" s="144"/>
      <c r="B532" s="144"/>
      <c r="C532" s="144"/>
      <c r="D532" s="144"/>
      <c r="E532" s="144"/>
      <c r="F532" s="144"/>
      <c r="G532" s="144"/>
      <c r="H532" s="144"/>
      <c r="I532" s="144"/>
      <c r="J532" s="144"/>
      <c r="K532" s="144"/>
      <c r="L532" s="144"/>
      <c r="M532" s="144"/>
      <c r="N532" s="145"/>
      <c r="O532" s="144"/>
      <c r="P532" s="144"/>
      <c r="Q532" s="144"/>
      <c r="R532" s="144"/>
      <c r="S532" s="144"/>
      <c r="T532" s="144"/>
      <c r="U532" s="144"/>
      <c r="V532" s="37"/>
      <c r="W532" s="145"/>
      <c r="X532" s="146"/>
      <c r="Y532" s="145"/>
      <c r="Z532" s="144"/>
      <c r="AA532" s="144"/>
      <c r="AB532" s="144"/>
      <c r="AC532" s="144"/>
      <c r="AD532" s="144"/>
      <c r="AE532" s="144"/>
      <c r="AF532" s="144"/>
      <c r="AG532" s="147"/>
      <c r="AH532" s="144"/>
      <c r="AI532" s="144"/>
      <c r="AJ532" s="144"/>
      <c r="AK532" s="144"/>
      <c r="AL532" s="144"/>
      <c r="AM532" s="144"/>
      <c r="AN532" s="144"/>
      <c r="AO532" s="144"/>
      <c r="AP532" s="144"/>
      <c r="AQ532" s="144"/>
      <c r="AR532" s="144"/>
      <c r="AS532" s="144"/>
    </row>
    <row r="533" spans="1:45">
      <c r="A533" s="144"/>
      <c r="B533" s="144"/>
      <c r="C533" s="144"/>
      <c r="D533" s="144"/>
      <c r="E533" s="144"/>
      <c r="F533" s="144"/>
      <c r="G533" s="144"/>
      <c r="H533" s="144"/>
      <c r="I533" s="144"/>
      <c r="J533" s="144"/>
      <c r="K533" s="144"/>
      <c r="L533" s="144"/>
      <c r="M533" s="144"/>
      <c r="N533" s="145"/>
      <c r="O533" s="144"/>
      <c r="P533" s="144"/>
      <c r="Q533" s="144"/>
      <c r="R533" s="144"/>
      <c r="S533" s="144"/>
      <c r="T533" s="144"/>
      <c r="U533" s="144"/>
      <c r="V533" s="37"/>
      <c r="W533" s="145"/>
      <c r="X533" s="146"/>
      <c r="Y533" s="145"/>
      <c r="Z533" s="144"/>
      <c r="AA533" s="144"/>
      <c r="AB533" s="144"/>
      <c r="AC533" s="144"/>
      <c r="AD533" s="144"/>
      <c r="AE533" s="144"/>
      <c r="AF533" s="144"/>
      <c r="AG533" s="147"/>
      <c r="AH533" s="144"/>
      <c r="AI533" s="144"/>
      <c r="AJ533" s="144"/>
      <c r="AK533" s="144"/>
      <c r="AL533" s="144"/>
      <c r="AM533" s="144"/>
      <c r="AN533" s="144"/>
      <c r="AO533" s="144"/>
      <c r="AP533" s="144"/>
      <c r="AQ533" s="144"/>
      <c r="AR533" s="144"/>
      <c r="AS533" s="144"/>
    </row>
    <row r="534" spans="1:45">
      <c r="A534" s="144"/>
      <c r="B534" s="144"/>
      <c r="C534" s="144"/>
      <c r="D534" s="144"/>
      <c r="E534" s="144"/>
      <c r="F534" s="144"/>
      <c r="G534" s="144"/>
      <c r="H534" s="144"/>
      <c r="I534" s="144"/>
      <c r="J534" s="144"/>
      <c r="K534" s="144"/>
      <c r="L534" s="144"/>
      <c r="M534" s="144"/>
      <c r="N534" s="145"/>
      <c r="O534" s="144"/>
      <c r="P534" s="144"/>
      <c r="Q534" s="144"/>
      <c r="R534" s="144"/>
      <c r="S534" s="144"/>
      <c r="T534" s="144"/>
      <c r="U534" s="144"/>
      <c r="V534" s="37"/>
      <c r="W534" s="145"/>
      <c r="X534" s="146"/>
      <c r="Y534" s="145"/>
      <c r="Z534" s="144"/>
      <c r="AA534" s="144"/>
      <c r="AB534" s="144"/>
      <c r="AC534" s="144"/>
      <c r="AD534" s="144"/>
      <c r="AE534" s="144"/>
      <c r="AF534" s="144"/>
      <c r="AG534" s="147"/>
      <c r="AH534" s="144"/>
      <c r="AI534" s="144"/>
      <c r="AJ534" s="144"/>
      <c r="AK534" s="144"/>
      <c r="AL534" s="144"/>
      <c r="AM534" s="144"/>
      <c r="AN534" s="144"/>
      <c r="AO534" s="144"/>
      <c r="AP534" s="144"/>
      <c r="AQ534" s="144"/>
      <c r="AR534" s="144"/>
      <c r="AS534" s="144"/>
    </row>
    <row r="535" spans="1:45">
      <c r="A535" s="144"/>
      <c r="B535" s="144"/>
      <c r="C535" s="144"/>
      <c r="D535" s="144"/>
      <c r="E535" s="144"/>
      <c r="F535" s="144"/>
      <c r="G535" s="144"/>
      <c r="H535" s="144"/>
      <c r="I535" s="144"/>
      <c r="J535" s="144"/>
      <c r="K535" s="144"/>
      <c r="L535" s="144"/>
      <c r="M535" s="144"/>
      <c r="N535" s="145"/>
      <c r="O535" s="144"/>
      <c r="P535" s="144"/>
      <c r="Q535" s="144"/>
      <c r="R535" s="144"/>
      <c r="S535" s="144"/>
      <c r="T535" s="144"/>
      <c r="U535" s="144"/>
      <c r="V535" s="37"/>
      <c r="W535" s="145"/>
      <c r="X535" s="146"/>
      <c r="Y535" s="145"/>
      <c r="Z535" s="144"/>
      <c r="AA535" s="144"/>
      <c r="AB535" s="144"/>
      <c r="AC535" s="144"/>
      <c r="AD535" s="144"/>
      <c r="AE535" s="144"/>
      <c r="AF535" s="144"/>
      <c r="AG535" s="147"/>
      <c r="AH535" s="144"/>
      <c r="AI535" s="144"/>
      <c r="AJ535" s="144"/>
      <c r="AK535" s="144"/>
      <c r="AL535" s="144"/>
      <c r="AM535" s="144"/>
      <c r="AN535" s="144"/>
      <c r="AO535" s="144"/>
      <c r="AP535" s="144"/>
      <c r="AQ535" s="144"/>
      <c r="AR535" s="144"/>
      <c r="AS535" s="144"/>
    </row>
    <row r="536" spans="1:45">
      <c r="A536" s="144"/>
      <c r="B536" s="144"/>
      <c r="C536" s="144"/>
      <c r="D536" s="144"/>
      <c r="E536" s="144"/>
      <c r="F536" s="144"/>
      <c r="G536" s="144"/>
      <c r="H536" s="144"/>
      <c r="I536" s="144"/>
      <c r="J536" s="144"/>
      <c r="K536" s="144"/>
      <c r="L536" s="144"/>
      <c r="M536" s="144"/>
      <c r="N536" s="145"/>
      <c r="O536" s="144"/>
      <c r="P536" s="144"/>
      <c r="Q536" s="144"/>
      <c r="R536" s="144"/>
      <c r="S536" s="144"/>
      <c r="T536" s="144"/>
      <c r="U536" s="144"/>
      <c r="V536" s="37"/>
      <c r="W536" s="145"/>
      <c r="X536" s="146"/>
      <c r="Y536" s="145"/>
      <c r="Z536" s="144"/>
      <c r="AA536" s="144"/>
      <c r="AB536" s="144"/>
      <c r="AC536" s="144"/>
      <c r="AD536" s="144"/>
      <c r="AE536" s="144"/>
      <c r="AF536" s="144"/>
      <c r="AG536" s="147"/>
      <c r="AH536" s="144"/>
      <c r="AI536" s="144"/>
      <c r="AJ536" s="144"/>
      <c r="AK536" s="144"/>
      <c r="AL536" s="144"/>
      <c r="AM536" s="144"/>
      <c r="AN536" s="144"/>
      <c r="AO536" s="144"/>
      <c r="AP536" s="144"/>
      <c r="AQ536" s="144"/>
      <c r="AR536" s="144"/>
      <c r="AS536" s="144"/>
    </row>
    <row r="537" spans="1:45">
      <c r="A537" s="144"/>
      <c r="B537" s="144"/>
      <c r="C537" s="144"/>
      <c r="D537" s="144"/>
      <c r="E537" s="144"/>
      <c r="F537" s="144"/>
      <c r="G537" s="144"/>
      <c r="H537" s="144"/>
      <c r="I537" s="144"/>
      <c r="J537" s="144"/>
      <c r="K537" s="144"/>
      <c r="L537" s="144"/>
      <c r="M537" s="144"/>
      <c r="N537" s="145"/>
      <c r="O537" s="144"/>
      <c r="P537" s="144"/>
      <c r="Q537" s="144"/>
      <c r="R537" s="144"/>
      <c r="S537" s="144"/>
      <c r="T537" s="144"/>
      <c r="U537" s="144"/>
      <c r="V537" s="37"/>
      <c r="W537" s="145"/>
      <c r="X537" s="146"/>
      <c r="Y537" s="145"/>
      <c r="Z537" s="144"/>
      <c r="AA537" s="144"/>
      <c r="AB537" s="144"/>
      <c r="AC537" s="144"/>
      <c r="AD537" s="144"/>
      <c r="AE537" s="144"/>
      <c r="AF537" s="144"/>
      <c r="AG537" s="147"/>
      <c r="AH537" s="144"/>
      <c r="AI537" s="144"/>
      <c r="AJ537" s="144"/>
      <c r="AK537" s="144"/>
      <c r="AL537" s="144"/>
      <c r="AM537" s="144"/>
      <c r="AN537" s="144"/>
      <c r="AO537" s="144"/>
      <c r="AP537" s="144"/>
      <c r="AQ537" s="144"/>
      <c r="AR537" s="144"/>
      <c r="AS537" s="144"/>
    </row>
    <row r="538" spans="1:45">
      <c r="A538" s="144"/>
      <c r="B538" s="144"/>
      <c r="C538" s="144"/>
      <c r="D538" s="144"/>
      <c r="E538" s="144"/>
      <c r="F538" s="144"/>
      <c r="G538" s="144"/>
      <c r="H538" s="144"/>
      <c r="I538" s="144"/>
      <c r="J538" s="144"/>
      <c r="K538" s="144"/>
      <c r="L538" s="144"/>
      <c r="M538" s="144"/>
      <c r="N538" s="145"/>
      <c r="O538" s="144"/>
      <c r="P538" s="144"/>
      <c r="Q538" s="144"/>
      <c r="R538" s="144"/>
      <c r="S538" s="144"/>
      <c r="T538" s="144"/>
      <c r="U538" s="144"/>
      <c r="V538" s="37"/>
      <c r="W538" s="145"/>
      <c r="X538" s="146"/>
      <c r="Y538" s="145"/>
      <c r="Z538" s="144"/>
      <c r="AA538" s="144"/>
      <c r="AB538" s="144"/>
      <c r="AC538" s="144"/>
      <c r="AD538" s="144"/>
      <c r="AE538" s="144"/>
      <c r="AF538" s="144"/>
      <c r="AG538" s="147"/>
      <c r="AH538" s="144"/>
      <c r="AI538" s="144"/>
      <c r="AJ538" s="144"/>
      <c r="AK538" s="144"/>
      <c r="AL538" s="144"/>
      <c r="AM538" s="144"/>
      <c r="AN538" s="144"/>
      <c r="AO538" s="144"/>
      <c r="AP538" s="144"/>
      <c r="AQ538" s="144"/>
      <c r="AR538" s="144"/>
      <c r="AS538" s="144"/>
    </row>
    <row r="539" spans="1:45">
      <c r="A539" s="144"/>
      <c r="B539" s="144"/>
      <c r="C539" s="144"/>
      <c r="D539" s="144"/>
      <c r="E539" s="144"/>
      <c r="F539" s="144"/>
      <c r="G539" s="144"/>
      <c r="H539" s="144"/>
      <c r="I539" s="144"/>
      <c r="J539" s="144"/>
      <c r="K539" s="144"/>
      <c r="L539" s="144"/>
      <c r="M539" s="144"/>
      <c r="N539" s="145"/>
      <c r="O539" s="144"/>
      <c r="P539" s="144"/>
      <c r="Q539" s="144"/>
      <c r="R539" s="144"/>
      <c r="S539" s="144"/>
      <c r="T539" s="144"/>
      <c r="U539" s="144"/>
      <c r="V539" s="37"/>
      <c r="W539" s="145"/>
      <c r="X539" s="146"/>
      <c r="Y539" s="145"/>
      <c r="Z539" s="144"/>
      <c r="AA539" s="144"/>
      <c r="AB539" s="144"/>
      <c r="AC539" s="144"/>
      <c r="AD539" s="144"/>
      <c r="AE539" s="144"/>
      <c r="AF539" s="144"/>
      <c r="AG539" s="147"/>
      <c r="AH539" s="144"/>
      <c r="AI539" s="144"/>
      <c r="AJ539" s="144"/>
      <c r="AK539" s="144"/>
      <c r="AL539" s="144"/>
      <c r="AM539" s="144"/>
      <c r="AN539" s="144"/>
      <c r="AO539" s="144"/>
      <c r="AP539" s="144"/>
      <c r="AQ539" s="144"/>
      <c r="AR539" s="144"/>
      <c r="AS539" s="144"/>
    </row>
    <row r="540" spans="1:45">
      <c r="A540" s="144"/>
      <c r="B540" s="144"/>
      <c r="C540" s="144"/>
      <c r="D540" s="144"/>
      <c r="E540" s="144"/>
      <c r="F540" s="144"/>
      <c r="G540" s="144"/>
      <c r="H540" s="144"/>
      <c r="I540" s="144"/>
      <c r="J540" s="144"/>
      <c r="K540" s="144"/>
      <c r="L540" s="144"/>
      <c r="M540" s="144"/>
      <c r="N540" s="145"/>
      <c r="O540" s="144"/>
      <c r="P540" s="144"/>
      <c r="Q540" s="144"/>
      <c r="R540" s="144"/>
      <c r="S540" s="144"/>
      <c r="T540" s="144"/>
      <c r="U540" s="144"/>
      <c r="V540" s="37"/>
      <c r="W540" s="145"/>
      <c r="X540" s="146"/>
      <c r="Y540" s="145"/>
      <c r="Z540" s="144"/>
      <c r="AA540" s="144"/>
      <c r="AB540" s="144"/>
      <c r="AC540" s="144"/>
      <c r="AD540" s="144"/>
      <c r="AE540" s="144"/>
      <c r="AF540" s="144"/>
      <c r="AG540" s="147"/>
      <c r="AH540" s="144"/>
      <c r="AI540" s="144"/>
      <c r="AJ540" s="144"/>
      <c r="AK540" s="144"/>
      <c r="AL540" s="144"/>
      <c r="AM540" s="144"/>
      <c r="AN540" s="144"/>
      <c r="AO540" s="144"/>
      <c r="AP540" s="144"/>
      <c r="AQ540" s="144"/>
      <c r="AR540" s="144"/>
      <c r="AS540" s="144"/>
    </row>
    <row r="541" spans="1:45">
      <c r="A541" s="144"/>
      <c r="B541" s="144"/>
      <c r="C541" s="144"/>
      <c r="D541" s="144"/>
      <c r="E541" s="144"/>
      <c r="F541" s="144"/>
      <c r="G541" s="144"/>
      <c r="H541" s="144"/>
      <c r="I541" s="144"/>
      <c r="J541" s="144"/>
      <c r="K541" s="144"/>
      <c r="L541" s="144"/>
      <c r="M541" s="144"/>
      <c r="N541" s="145"/>
      <c r="O541" s="144"/>
      <c r="P541" s="144"/>
      <c r="Q541" s="144"/>
      <c r="R541" s="144"/>
      <c r="S541" s="144"/>
      <c r="T541" s="144"/>
      <c r="U541" s="144"/>
      <c r="V541" s="37"/>
      <c r="W541" s="145"/>
      <c r="X541" s="146"/>
      <c r="Y541" s="145"/>
      <c r="Z541" s="144"/>
      <c r="AA541" s="144"/>
      <c r="AB541" s="144"/>
      <c r="AC541" s="144"/>
      <c r="AD541" s="144"/>
      <c r="AE541" s="144"/>
      <c r="AF541" s="144"/>
      <c r="AG541" s="147"/>
      <c r="AH541" s="144"/>
      <c r="AI541" s="144"/>
      <c r="AJ541" s="144"/>
      <c r="AK541" s="144"/>
      <c r="AL541" s="144"/>
      <c r="AM541" s="144"/>
      <c r="AN541" s="144"/>
      <c r="AO541" s="144"/>
      <c r="AP541" s="144"/>
      <c r="AQ541" s="144"/>
      <c r="AR541" s="144"/>
      <c r="AS541" s="144"/>
    </row>
    <row r="542" spans="1:45">
      <c r="A542" s="144"/>
      <c r="B542" s="144"/>
      <c r="C542" s="144"/>
      <c r="D542" s="144"/>
      <c r="E542" s="144"/>
      <c r="F542" s="144"/>
      <c r="G542" s="144"/>
      <c r="H542" s="144"/>
      <c r="I542" s="144"/>
      <c r="J542" s="144"/>
      <c r="K542" s="144"/>
      <c r="L542" s="144"/>
      <c r="M542" s="144"/>
      <c r="N542" s="145"/>
      <c r="O542" s="144"/>
      <c r="P542" s="144"/>
      <c r="Q542" s="144"/>
      <c r="R542" s="144"/>
      <c r="S542" s="144"/>
      <c r="T542" s="144"/>
      <c r="U542" s="144"/>
      <c r="V542" s="37"/>
      <c r="W542" s="145"/>
      <c r="X542" s="146"/>
      <c r="Y542" s="145"/>
      <c r="Z542" s="144"/>
      <c r="AA542" s="144"/>
      <c r="AB542" s="144"/>
      <c r="AC542" s="144"/>
      <c r="AD542" s="144"/>
      <c r="AE542" s="144"/>
      <c r="AF542" s="144"/>
      <c r="AG542" s="147"/>
      <c r="AH542" s="144"/>
      <c r="AI542" s="144"/>
      <c r="AJ542" s="144"/>
      <c r="AK542" s="144"/>
      <c r="AL542" s="144"/>
      <c r="AM542" s="144"/>
      <c r="AN542" s="144"/>
      <c r="AO542" s="144"/>
      <c r="AP542" s="144"/>
      <c r="AQ542" s="144"/>
      <c r="AR542" s="144"/>
      <c r="AS542" s="144"/>
    </row>
    <row r="543" spans="1:45">
      <c r="A543" s="144"/>
      <c r="B543" s="144"/>
      <c r="C543" s="144"/>
      <c r="D543" s="144"/>
      <c r="E543" s="144"/>
      <c r="F543" s="144"/>
      <c r="G543" s="144"/>
      <c r="H543" s="144"/>
      <c r="I543" s="144"/>
      <c r="J543" s="144"/>
      <c r="K543" s="144"/>
      <c r="L543" s="144"/>
      <c r="M543" s="144"/>
      <c r="N543" s="145"/>
      <c r="O543" s="144"/>
      <c r="P543" s="144"/>
      <c r="Q543" s="144"/>
      <c r="R543" s="144"/>
      <c r="S543" s="144"/>
      <c r="T543" s="144"/>
      <c r="U543" s="144"/>
      <c r="V543" s="37"/>
      <c r="W543" s="145"/>
      <c r="X543" s="146"/>
      <c r="Y543" s="145"/>
      <c r="Z543" s="144"/>
      <c r="AA543" s="144"/>
      <c r="AB543" s="144"/>
      <c r="AC543" s="144"/>
      <c r="AD543" s="144"/>
      <c r="AE543" s="144"/>
      <c r="AF543" s="144"/>
      <c r="AG543" s="147"/>
      <c r="AH543" s="144"/>
      <c r="AI543" s="144"/>
      <c r="AJ543" s="144"/>
      <c r="AK543" s="144"/>
      <c r="AL543" s="144"/>
      <c r="AM543" s="144"/>
      <c r="AN543" s="144"/>
      <c r="AO543" s="144"/>
      <c r="AP543" s="144"/>
      <c r="AQ543" s="144"/>
      <c r="AR543" s="144"/>
      <c r="AS543" s="144"/>
    </row>
    <row r="544" spans="1:45">
      <c r="A544" s="144"/>
      <c r="B544" s="144"/>
      <c r="C544" s="144"/>
      <c r="D544" s="144"/>
      <c r="E544" s="144"/>
      <c r="F544" s="144"/>
      <c r="G544" s="144"/>
      <c r="H544" s="144"/>
      <c r="I544" s="144"/>
      <c r="J544" s="144"/>
      <c r="K544" s="144"/>
      <c r="L544" s="144"/>
      <c r="M544" s="144"/>
      <c r="N544" s="145"/>
      <c r="O544" s="144"/>
      <c r="P544" s="144"/>
      <c r="Q544" s="144"/>
      <c r="R544" s="144"/>
      <c r="S544" s="144"/>
      <c r="T544" s="144"/>
      <c r="U544" s="144"/>
      <c r="V544" s="37"/>
      <c r="W544" s="145"/>
      <c r="X544" s="146"/>
      <c r="Y544" s="145"/>
      <c r="Z544" s="144"/>
      <c r="AA544" s="144"/>
      <c r="AB544" s="144"/>
      <c r="AC544" s="144"/>
      <c r="AD544" s="144"/>
      <c r="AE544" s="144"/>
      <c r="AF544" s="144"/>
      <c r="AG544" s="147"/>
      <c r="AH544" s="144"/>
      <c r="AI544" s="144"/>
      <c r="AJ544" s="144"/>
      <c r="AK544" s="144"/>
      <c r="AL544" s="144"/>
      <c r="AM544" s="144"/>
      <c r="AN544" s="144"/>
      <c r="AO544" s="144"/>
      <c r="AP544" s="144"/>
      <c r="AQ544" s="144"/>
      <c r="AR544" s="144"/>
      <c r="AS544" s="144"/>
    </row>
    <row r="545" spans="1:45">
      <c r="A545" s="144"/>
      <c r="B545" s="144"/>
      <c r="C545" s="144"/>
      <c r="D545" s="144"/>
      <c r="E545" s="144"/>
      <c r="F545" s="144"/>
      <c r="G545" s="144"/>
      <c r="H545" s="144"/>
      <c r="I545" s="144"/>
      <c r="J545" s="144"/>
      <c r="K545" s="144"/>
      <c r="L545" s="144"/>
      <c r="M545" s="144"/>
      <c r="N545" s="145"/>
      <c r="O545" s="144"/>
      <c r="P545" s="144"/>
      <c r="Q545" s="144"/>
      <c r="R545" s="144"/>
      <c r="S545" s="144"/>
      <c r="T545" s="144"/>
      <c r="U545" s="144"/>
      <c r="V545" s="37"/>
      <c r="W545" s="145"/>
      <c r="X545" s="146"/>
      <c r="Y545" s="145"/>
      <c r="Z545" s="144"/>
      <c r="AA545" s="144"/>
      <c r="AB545" s="144"/>
      <c r="AC545" s="144"/>
      <c r="AD545" s="144"/>
      <c r="AE545" s="144"/>
      <c r="AF545" s="144"/>
      <c r="AG545" s="147"/>
      <c r="AH545" s="144"/>
      <c r="AI545" s="144"/>
      <c r="AJ545" s="144"/>
      <c r="AK545" s="144"/>
      <c r="AL545" s="144"/>
      <c r="AM545" s="144"/>
      <c r="AN545" s="144"/>
      <c r="AO545" s="144"/>
      <c r="AP545" s="144"/>
      <c r="AQ545" s="144"/>
      <c r="AR545" s="144"/>
      <c r="AS545" s="144"/>
    </row>
    <row r="546" spans="1:45">
      <c r="A546" s="144"/>
      <c r="B546" s="144"/>
      <c r="C546" s="144"/>
      <c r="D546" s="144"/>
      <c r="E546" s="144"/>
      <c r="F546" s="144"/>
      <c r="G546" s="144"/>
      <c r="H546" s="144"/>
      <c r="I546" s="144"/>
      <c r="J546" s="144"/>
      <c r="K546" s="144"/>
      <c r="L546" s="144"/>
      <c r="M546" s="144"/>
      <c r="N546" s="145"/>
      <c r="O546" s="144"/>
      <c r="P546" s="144"/>
      <c r="Q546" s="144"/>
      <c r="R546" s="144"/>
      <c r="S546" s="144"/>
      <c r="T546" s="144"/>
      <c r="U546" s="144"/>
      <c r="V546" s="37"/>
      <c r="W546" s="145"/>
      <c r="X546" s="146"/>
      <c r="Y546" s="145"/>
      <c r="Z546" s="144"/>
      <c r="AA546" s="144"/>
      <c r="AB546" s="144"/>
      <c r="AC546" s="144"/>
      <c r="AD546" s="144"/>
      <c r="AE546" s="144"/>
      <c r="AF546" s="144"/>
      <c r="AG546" s="147"/>
      <c r="AH546" s="144"/>
      <c r="AI546" s="144"/>
      <c r="AJ546" s="144"/>
      <c r="AK546" s="144"/>
      <c r="AL546" s="144"/>
      <c r="AM546" s="144"/>
      <c r="AN546" s="144"/>
      <c r="AO546" s="144"/>
      <c r="AP546" s="144"/>
      <c r="AQ546" s="144"/>
      <c r="AR546" s="144"/>
      <c r="AS546" s="144"/>
    </row>
    <row r="547" spans="1:45">
      <c r="A547" s="144"/>
      <c r="B547" s="144"/>
      <c r="C547" s="144"/>
      <c r="D547" s="144"/>
      <c r="E547" s="144"/>
      <c r="F547" s="144"/>
      <c r="G547" s="144"/>
      <c r="H547" s="144"/>
      <c r="I547" s="144"/>
      <c r="J547" s="144"/>
      <c r="K547" s="144"/>
      <c r="L547" s="144"/>
      <c r="M547" s="144"/>
      <c r="N547" s="145"/>
      <c r="O547" s="144"/>
      <c r="P547" s="144"/>
      <c r="Q547" s="144"/>
      <c r="R547" s="144"/>
      <c r="S547" s="144"/>
      <c r="T547" s="144"/>
      <c r="U547" s="144"/>
      <c r="V547" s="37"/>
      <c r="W547" s="145"/>
      <c r="X547" s="146"/>
      <c r="Y547" s="145"/>
      <c r="Z547" s="144"/>
      <c r="AA547" s="144"/>
      <c r="AB547" s="144"/>
      <c r="AC547" s="144"/>
      <c r="AD547" s="144"/>
      <c r="AE547" s="144"/>
      <c r="AF547" s="144"/>
      <c r="AG547" s="147"/>
      <c r="AH547" s="144"/>
      <c r="AI547" s="144"/>
      <c r="AJ547" s="144"/>
      <c r="AK547" s="144"/>
      <c r="AL547" s="144"/>
      <c r="AM547" s="144"/>
      <c r="AN547" s="144"/>
      <c r="AO547" s="144"/>
      <c r="AP547" s="144"/>
      <c r="AQ547" s="144"/>
      <c r="AR547" s="144"/>
      <c r="AS547" s="144"/>
    </row>
    <row r="548" spans="1:45">
      <c r="A548" s="144"/>
      <c r="B548" s="144"/>
      <c r="C548" s="144"/>
      <c r="D548" s="144"/>
      <c r="E548" s="144"/>
      <c r="F548" s="144"/>
      <c r="G548" s="144"/>
      <c r="H548" s="144"/>
      <c r="I548" s="144"/>
      <c r="J548" s="144"/>
      <c r="K548" s="144"/>
      <c r="L548" s="144"/>
      <c r="M548" s="144"/>
      <c r="N548" s="145"/>
      <c r="O548" s="144"/>
      <c r="P548" s="144"/>
      <c r="Q548" s="144"/>
      <c r="R548" s="144"/>
      <c r="S548" s="144"/>
      <c r="T548" s="144"/>
      <c r="U548" s="144"/>
      <c r="V548" s="37"/>
      <c r="W548" s="145"/>
      <c r="X548" s="146"/>
      <c r="Y548" s="145"/>
      <c r="Z548" s="144"/>
      <c r="AA548" s="144"/>
      <c r="AB548" s="144"/>
      <c r="AC548" s="144"/>
      <c r="AD548" s="144"/>
      <c r="AE548" s="144"/>
      <c r="AF548" s="144"/>
      <c r="AG548" s="147"/>
      <c r="AH548" s="144"/>
      <c r="AI548" s="144"/>
      <c r="AJ548" s="144"/>
      <c r="AK548" s="144"/>
      <c r="AL548" s="144"/>
      <c r="AM548" s="144"/>
      <c r="AN548" s="144"/>
      <c r="AO548" s="144"/>
      <c r="AP548" s="144"/>
      <c r="AQ548" s="144"/>
      <c r="AR548" s="144"/>
      <c r="AS548" s="144"/>
    </row>
    <row r="549" spans="1:45">
      <c r="A549" s="144"/>
      <c r="B549" s="144"/>
      <c r="C549" s="144"/>
      <c r="D549" s="144"/>
      <c r="E549" s="144"/>
      <c r="F549" s="144"/>
      <c r="G549" s="144"/>
      <c r="H549" s="144"/>
      <c r="I549" s="144"/>
      <c r="J549" s="144"/>
      <c r="K549" s="144"/>
      <c r="L549" s="144"/>
      <c r="M549" s="144"/>
      <c r="N549" s="145"/>
      <c r="O549" s="144"/>
      <c r="P549" s="144"/>
      <c r="Q549" s="144"/>
      <c r="R549" s="144"/>
      <c r="S549" s="144"/>
      <c r="T549" s="144"/>
      <c r="U549" s="144"/>
      <c r="V549" s="37"/>
      <c r="W549" s="145"/>
      <c r="X549" s="146"/>
      <c r="Y549" s="145"/>
      <c r="Z549" s="144"/>
      <c r="AA549" s="144"/>
      <c r="AB549" s="144"/>
      <c r="AC549" s="144"/>
      <c r="AD549" s="144"/>
      <c r="AE549" s="144"/>
      <c r="AF549" s="144"/>
      <c r="AG549" s="147"/>
      <c r="AH549" s="144"/>
      <c r="AI549" s="144"/>
      <c r="AJ549" s="144"/>
      <c r="AK549" s="144"/>
      <c r="AL549" s="144"/>
      <c r="AM549" s="144"/>
      <c r="AN549" s="144"/>
      <c r="AO549" s="144"/>
      <c r="AP549" s="144"/>
      <c r="AQ549" s="144"/>
      <c r="AR549" s="144"/>
      <c r="AS549" s="144"/>
    </row>
    <row r="550" spans="1:45">
      <c r="A550" s="144"/>
      <c r="B550" s="144"/>
      <c r="C550" s="144"/>
      <c r="D550" s="144"/>
      <c r="E550" s="144"/>
      <c r="F550" s="144"/>
      <c r="G550" s="144"/>
      <c r="H550" s="144"/>
      <c r="I550" s="144"/>
      <c r="J550" s="144"/>
      <c r="K550" s="144"/>
      <c r="L550" s="144"/>
      <c r="M550" s="144"/>
      <c r="N550" s="145"/>
      <c r="O550" s="144"/>
      <c r="P550" s="144"/>
      <c r="Q550" s="144"/>
      <c r="R550" s="144"/>
      <c r="S550" s="144"/>
      <c r="T550" s="144"/>
      <c r="U550" s="144"/>
      <c r="V550" s="37"/>
      <c r="W550" s="145"/>
      <c r="X550" s="146"/>
      <c r="Y550" s="145"/>
      <c r="Z550" s="144"/>
      <c r="AA550" s="144"/>
      <c r="AB550" s="144"/>
      <c r="AC550" s="144"/>
      <c r="AD550" s="144"/>
      <c r="AE550" s="144"/>
      <c r="AF550" s="144"/>
      <c r="AG550" s="147"/>
      <c r="AH550" s="144"/>
      <c r="AI550" s="144"/>
      <c r="AJ550" s="144"/>
      <c r="AK550" s="144"/>
      <c r="AL550" s="144"/>
      <c r="AM550" s="144"/>
      <c r="AN550" s="144"/>
      <c r="AO550" s="144"/>
      <c r="AP550" s="144"/>
      <c r="AQ550" s="144"/>
      <c r="AR550" s="144"/>
      <c r="AS550" s="144"/>
    </row>
    <row r="551" spans="1:45">
      <c r="A551" s="144"/>
      <c r="B551" s="144"/>
      <c r="C551" s="144"/>
      <c r="D551" s="144"/>
      <c r="E551" s="144"/>
      <c r="F551" s="144"/>
      <c r="G551" s="144"/>
      <c r="H551" s="144"/>
      <c r="I551" s="144"/>
      <c r="J551" s="144"/>
      <c r="K551" s="144"/>
      <c r="L551" s="144"/>
      <c r="M551" s="144"/>
      <c r="N551" s="145"/>
      <c r="O551" s="144"/>
      <c r="P551" s="144"/>
      <c r="Q551" s="144"/>
      <c r="R551" s="144"/>
      <c r="S551" s="144"/>
      <c r="T551" s="144"/>
      <c r="U551" s="144"/>
      <c r="V551" s="37"/>
      <c r="W551" s="145"/>
      <c r="X551" s="146"/>
      <c r="Y551" s="145"/>
      <c r="Z551" s="144"/>
      <c r="AA551" s="144"/>
      <c r="AB551" s="144"/>
      <c r="AC551" s="144"/>
      <c r="AD551" s="144"/>
      <c r="AE551" s="144"/>
      <c r="AF551" s="144"/>
      <c r="AG551" s="147"/>
      <c r="AH551" s="144"/>
      <c r="AI551" s="144"/>
      <c r="AJ551" s="144"/>
      <c r="AK551" s="144"/>
      <c r="AL551" s="144"/>
      <c r="AM551" s="144"/>
      <c r="AN551" s="144"/>
      <c r="AO551" s="144"/>
      <c r="AP551" s="144"/>
      <c r="AQ551" s="144"/>
      <c r="AR551" s="144"/>
      <c r="AS551" s="144"/>
    </row>
    <row r="552" spans="1:45">
      <c r="A552" s="144"/>
      <c r="B552" s="144"/>
      <c r="C552" s="144"/>
      <c r="D552" s="144"/>
      <c r="E552" s="144"/>
      <c r="F552" s="144"/>
      <c r="G552" s="144"/>
      <c r="H552" s="144"/>
      <c r="I552" s="144"/>
      <c r="J552" s="144"/>
      <c r="K552" s="144"/>
      <c r="L552" s="144"/>
      <c r="M552" s="144"/>
      <c r="N552" s="145"/>
      <c r="O552" s="144"/>
      <c r="P552" s="144"/>
      <c r="Q552" s="144"/>
      <c r="R552" s="144"/>
      <c r="S552" s="144"/>
      <c r="T552" s="144"/>
      <c r="U552" s="144"/>
      <c r="V552" s="37"/>
      <c r="W552" s="145"/>
      <c r="X552" s="146"/>
      <c r="Y552" s="145"/>
      <c r="Z552" s="144"/>
      <c r="AA552" s="144"/>
      <c r="AB552" s="144"/>
      <c r="AC552" s="144"/>
      <c r="AD552" s="144"/>
      <c r="AE552" s="144"/>
      <c r="AF552" s="144"/>
      <c r="AG552" s="147"/>
      <c r="AH552" s="144"/>
      <c r="AI552" s="144"/>
      <c r="AJ552" s="144"/>
      <c r="AK552" s="144"/>
      <c r="AL552" s="144"/>
      <c r="AM552" s="144"/>
      <c r="AN552" s="144"/>
      <c r="AO552" s="144"/>
      <c r="AP552" s="144"/>
      <c r="AQ552" s="144"/>
      <c r="AR552" s="144"/>
      <c r="AS552" s="144"/>
    </row>
    <row r="553" spans="1:45">
      <c r="A553" s="144"/>
      <c r="B553" s="144"/>
      <c r="C553" s="144"/>
      <c r="D553" s="144"/>
      <c r="E553" s="144"/>
      <c r="F553" s="144"/>
      <c r="G553" s="144"/>
      <c r="H553" s="144"/>
      <c r="I553" s="144"/>
      <c r="J553" s="144"/>
      <c r="K553" s="144"/>
      <c r="L553" s="144"/>
      <c r="M553" s="144"/>
      <c r="N553" s="145"/>
      <c r="O553" s="144"/>
      <c r="P553" s="144"/>
      <c r="Q553" s="144"/>
      <c r="R553" s="144"/>
      <c r="S553" s="144"/>
      <c r="T553" s="144"/>
      <c r="U553" s="144"/>
      <c r="V553" s="37"/>
      <c r="W553" s="145"/>
      <c r="X553" s="146"/>
      <c r="Y553" s="145"/>
      <c r="Z553" s="144"/>
      <c r="AA553" s="144"/>
      <c r="AB553" s="144"/>
      <c r="AC553" s="144"/>
      <c r="AD553" s="144"/>
      <c r="AE553" s="144"/>
      <c r="AF553" s="144"/>
      <c r="AG553" s="147"/>
      <c r="AH553" s="144"/>
      <c r="AI553" s="144"/>
      <c r="AJ553" s="144"/>
      <c r="AK553" s="144"/>
      <c r="AL553" s="144"/>
      <c r="AM553" s="144"/>
      <c r="AN553" s="144"/>
      <c r="AO553" s="144"/>
      <c r="AP553" s="144"/>
      <c r="AQ553" s="144"/>
      <c r="AR553" s="144"/>
      <c r="AS553" s="144"/>
    </row>
    <row r="554" spans="1:45">
      <c r="A554" s="144"/>
      <c r="B554" s="144"/>
      <c r="C554" s="144"/>
      <c r="D554" s="144"/>
      <c r="E554" s="144"/>
      <c r="F554" s="144"/>
      <c r="G554" s="144"/>
      <c r="H554" s="144"/>
      <c r="I554" s="144"/>
      <c r="J554" s="144"/>
      <c r="K554" s="144"/>
      <c r="L554" s="144"/>
      <c r="M554" s="144"/>
      <c r="N554" s="145"/>
      <c r="O554" s="144"/>
      <c r="P554" s="144"/>
      <c r="Q554" s="144"/>
      <c r="R554" s="144"/>
      <c r="S554" s="144"/>
      <c r="T554" s="144"/>
      <c r="U554" s="144"/>
      <c r="V554" s="37"/>
      <c r="W554" s="145"/>
      <c r="X554" s="146"/>
      <c r="Y554" s="145"/>
      <c r="Z554" s="144"/>
      <c r="AA554" s="144"/>
      <c r="AB554" s="144"/>
      <c r="AC554" s="144"/>
      <c r="AD554" s="144"/>
      <c r="AE554" s="144"/>
      <c r="AF554" s="144"/>
      <c r="AG554" s="147"/>
      <c r="AH554" s="144"/>
      <c r="AI554" s="144"/>
      <c r="AJ554" s="144"/>
      <c r="AK554" s="144"/>
      <c r="AL554" s="144"/>
      <c r="AM554" s="144"/>
      <c r="AN554" s="144"/>
      <c r="AO554" s="144"/>
      <c r="AP554" s="144"/>
      <c r="AQ554" s="144"/>
      <c r="AR554" s="144"/>
      <c r="AS554" s="144"/>
    </row>
    <row r="555" spans="1:45">
      <c r="A555" s="144"/>
      <c r="B555" s="144"/>
      <c r="C555" s="144"/>
      <c r="D555" s="144"/>
      <c r="E555" s="144"/>
      <c r="F555" s="144"/>
      <c r="G555" s="144"/>
      <c r="H555" s="144"/>
      <c r="I555" s="144"/>
      <c r="J555" s="144"/>
      <c r="K555" s="144"/>
      <c r="L555" s="144"/>
      <c r="M555" s="144"/>
      <c r="N555" s="145"/>
      <c r="O555" s="144"/>
      <c r="P555" s="144"/>
      <c r="Q555" s="144"/>
      <c r="R555" s="144"/>
      <c r="S555" s="144"/>
      <c r="T555" s="144"/>
      <c r="U555" s="144"/>
      <c r="V555" s="37"/>
      <c r="W555" s="145"/>
      <c r="X555" s="146"/>
      <c r="Y555" s="145"/>
      <c r="Z555" s="144"/>
      <c r="AA555" s="144"/>
      <c r="AB555" s="144"/>
      <c r="AC555" s="144"/>
      <c r="AD555" s="144"/>
      <c r="AE555" s="144"/>
      <c r="AF555" s="144"/>
      <c r="AG555" s="147"/>
      <c r="AH555" s="144"/>
      <c r="AI555" s="144"/>
      <c r="AJ555" s="144"/>
      <c r="AK555" s="144"/>
      <c r="AL555" s="144"/>
      <c r="AM555" s="144"/>
      <c r="AN555" s="144"/>
      <c r="AO555" s="144"/>
      <c r="AP555" s="144"/>
      <c r="AQ555" s="144"/>
      <c r="AR555" s="144"/>
      <c r="AS555" s="144"/>
    </row>
    <row r="556" spans="1:45">
      <c r="A556" s="144"/>
      <c r="B556" s="144"/>
      <c r="C556" s="144"/>
      <c r="D556" s="144"/>
      <c r="E556" s="144"/>
      <c r="F556" s="144"/>
      <c r="G556" s="144"/>
      <c r="H556" s="144"/>
      <c r="I556" s="144"/>
      <c r="J556" s="144"/>
      <c r="K556" s="144"/>
      <c r="L556" s="144"/>
      <c r="M556" s="144"/>
      <c r="N556" s="145"/>
      <c r="O556" s="144"/>
      <c r="P556" s="144"/>
      <c r="Q556" s="144"/>
      <c r="R556" s="144"/>
      <c r="S556" s="144"/>
      <c r="T556" s="144"/>
      <c r="U556" s="144"/>
      <c r="V556" s="37"/>
      <c r="W556" s="145"/>
      <c r="X556" s="146"/>
      <c r="Y556" s="145"/>
      <c r="Z556" s="144"/>
      <c r="AA556" s="144"/>
      <c r="AB556" s="144"/>
      <c r="AC556" s="144"/>
      <c r="AD556" s="144"/>
      <c r="AE556" s="144"/>
      <c r="AF556" s="144"/>
      <c r="AG556" s="147"/>
      <c r="AH556" s="144"/>
      <c r="AI556" s="144"/>
      <c r="AJ556" s="144"/>
      <c r="AK556" s="144"/>
      <c r="AL556" s="144"/>
      <c r="AM556" s="144"/>
      <c r="AN556" s="144"/>
      <c r="AO556" s="144"/>
      <c r="AP556" s="144"/>
      <c r="AQ556" s="144"/>
      <c r="AR556" s="144"/>
      <c r="AS556" s="144"/>
    </row>
    <row r="557" spans="1:45">
      <c r="A557" s="144"/>
      <c r="B557" s="144"/>
      <c r="C557" s="144"/>
      <c r="D557" s="144"/>
      <c r="E557" s="144"/>
      <c r="F557" s="144"/>
      <c r="G557" s="144"/>
      <c r="H557" s="144"/>
      <c r="I557" s="144"/>
      <c r="J557" s="144"/>
      <c r="K557" s="144"/>
      <c r="L557" s="144"/>
      <c r="M557" s="144"/>
      <c r="N557" s="145"/>
      <c r="O557" s="144"/>
      <c r="P557" s="144"/>
      <c r="Q557" s="144"/>
      <c r="R557" s="144"/>
      <c r="S557" s="144"/>
      <c r="T557" s="144"/>
      <c r="U557" s="144"/>
      <c r="V557" s="37"/>
      <c r="W557" s="145"/>
      <c r="X557" s="146"/>
      <c r="Y557" s="145"/>
      <c r="Z557" s="144"/>
      <c r="AA557" s="144"/>
      <c r="AB557" s="144"/>
      <c r="AC557" s="144"/>
      <c r="AD557" s="144"/>
      <c r="AE557" s="144"/>
      <c r="AF557" s="144"/>
      <c r="AG557" s="147"/>
      <c r="AH557" s="144"/>
      <c r="AI557" s="144"/>
      <c r="AJ557" s="144"/>
      <c r="AK557" s="144"/>
      <c r="AL557" s="144"/>
      <c r="AM557" s="144"/>
      <c r="AN557" s="144"/>
      <c r="AO557" s="144"/>
      <c r="AP557" s="144"/>
      <c r="AQ557" s="144"/>
      <c r="AR557" s="144"/>
      <c r="AS557" s="144"/>
    </row>
    <row r="558" spans="1:45">
      <c r="A558" s="144"/>
      <c r="B558" s="144"/>
      <c r="C558" s="144"/>
      <c r="D558" s="144"/>
      <c r="E558" s="144"/>
      <c r="F558" s="144"/>
      <c r="G558" s="144"/>
      <c r="H558" s="144"/>
      <c r="I558" s="144"/>
      <c r="J558" s="144"/>
      <c r="K558" s="144"/>
      <c r="L558" s="144"/>
      <c r="M558" s="144"/>
      <c r="N558" s="145"/>
      <c r="O558" s="144"/>
      <c r="P558" s="144"/>
      <c r="Q558" s="144"/>
      <c r="R558" s="144"/>
      <c r="S558" s="144"/>
      <c r="T558" s="144"/>
      <c r="U558" s="144"/>
      <c r="V558" s="37"/>
      <c r="W558" s="145"/>
      <c r="X558" s="146"/>
      <c r="Y558" s="145"/>
      <c r="Z558" s="144"/>
      <c r="AA558" s="144"/>
      <c r="AB558" s="144"/>
      <c r="AC558" s="144"/>
      <c r="AD558" s="144"/>
      <c r="AE558" s="144"/>
      <c r="AF558" s="144"/>
      <c r="AG558" s="147"/>
      <c r="AH558" s="144"/>
      <c r="AI558" s="144"/>
      <c r="AJ558" s="144"/>
      <c r="AK558" s="144"/>
      <c r="AL558" s="144"/>
      <c r="AM558" s="144"/>
      <c r="AN558" s="144"/>
      <c r="AO558" s="144"/>
      <c r="AP558" s="144"/>
      <c r="AQ558" s="144"/>
      <c r="AR558" s="144"/>
      <c r="AS558" s="144"/>
    </row>
    <row r="559" spans="1:45">
      <c r="A559" s="144"/>
      <c r="B559" s="144"/>
      <c r="C559" s="144"/>
      <c r="D559" s="144"/>
      <c r="E559" s="144"/>
      <c r="F559" s="144"/>
      <c r="G559" s="144"/>
      <c r="H559" s="144"/>
      <c r="I559" s="144"/>
      <c r="J559" s="144"/>
      <c r="K559" s="144"/>
      <c r="L559" s="144"/>
      <c r="M559" s="144"/>
      <c r="N559" s="145"/>
      <c r="O559" s="144"/>
      <c r="P559" s="144"/>
      <c r="Q559" s="144"/>
      <c r="R559" s="144"/>
      <c r="S559" s="144"/>
      <c r="T559" s="144"/>
      <c r="U559" s="144"/>
      <c r="V559" s="37"/>
      <c r="W559" s="145"/>
      <c r="X559" s="146"/>
      <c r="Y559" s="145"/>
      <c r="Z559" s="144"/>
      <c r="AA559" s="144"/>
      <c r="AB559" s="144"/>
      <c r="AC559" s="144"/>
      <c r="AD559" s="144"/>
      <c r="AE559" s="144"/>
      <c r="AF559" s="144"/>
      <c r="AG559" s="147"/>
      <c r="AH559" s="144"/>
      <c r="AI559" s="144"/>
      <c r="AJ559" s="144"/>
      <c r="AK559" s="144"/>
      <c r="AL559" s="144"/>
      <c r="AM559" s="144"/>
      <c r="AN559" s="144"/>
      <c r="AO559" s="144"/>
      <c r="AP559" s="144"/>
      <c r="AQ559" s="144"/>
      <c r="AR559" s="144"/>
      <c r="AS559" s="144"/>
    </row>
    <row r="560" spans="1:45">
      <c r="A560" s="144"/>
      <c r="B560" s="144"/>
      <c r="C560" s="144"/>
      <c r="D560" s="144"/>
      <c r="E560" s="144"/>
      <c r="F560" s="144"/>
      <c r="G560" s="144"/>
      <c r="H560" s="144"/>
      <c r="I560" s="144"/>
      <c r="J560" s="144"/>
      <c r="K560" s="144"/>
      <c r="L560" s="144"/>
      <c r="M560" s="144"/>
      <c r="N560" s="145"/>
      <c r="O560" s="144"/>
      <c r="P560" s="144"/>
      <c r="Q560" s="144"/>
      <c r="R560" s="144"/>
      <c r="S560" s="144"/>
      <c r="T560" s="144"/>
      <c r="U560" s="144"/>
      <c r="V560" s="37"/>
      <c r="W560" s="145"/>
      <c r="X560" s="146"/>
      <c r="Y560" s="145"/>
      <c r="Z560" s="144"/>
      <c r="AA560" s="144"/>
      <c r="AB560" s="144"/>
      <c r="AC560" s="144"/>
      <c r="AD560" s="144"/>
      <c r="AE560" s="144"/>
      <c r="AF560" s="144"/>
      <c r="AG560" s="147"/>
      <c r="AH560" s="144"/>
      <c r="AI560" s="144"/>
      <c r="AJ560" s="144"/>
      <c r="AK560" s="144"/>
      <c r="AL560" s="144"/>
      <c r="AM560" s="144"/>
      <c r="AN560" s="144"/>
      <c r="AO560" s="144"/>
      <c r="AP560" s="144"/>
      <c r="AQ560" s="144"/>
      <c r="AR560" s="144"/>
      <c r="AS560" s="144"/>
    </row>
    <row r="561" spans="1:45">
      <c r="A561" s="144"/>
      <c r="B561" s="144"/>
      <c r="C561" s="144"/>
      <c r="D561" s="144"/>
      <c r="E561" s="144"/>
      <c r="F561" s="144"/>
      <c r="G561" s="144"/>
      <c r="H561" s="144"/>
      <c r="I561" s="144"/>
      <c r="J561" s="144"/>
      <c r="K561" s="144"/>
      <c r="L561" s="144"/>
      <c r="M561" s="144"/>
      <c r="N561" s="145"/>
      <c r="O561" s="144"/>
      <c r="P561" s="144"/>
      <c r="Q561" s="144"/>
      <c r="R561" s="144"/>
      <c r="S561" s="144"/>
      <c r="T561" s="144"/>
      <c r="U561" s="144"/>
      <c r="V561" s="37"/>
      <c r="W561" s="145"/>
      <c r="X561" s="146"/>
      <c r="Y561" s="145"/>
      <c r="Z561" s="144"/>
      <c r="AA561" s="144"/>
      <c r="AB561" s="144"/>
      <c r="AC561" s="144"/>
      <c r="AD561" s="144"/>
      <c r="AE561" s="144"/>
      <c r="AF561" s="144"/>
      <c r="AG561" s="147"/>
      <c r="AH561" s="144"/>
      <c r="AI561" s="144"/>
      <c r="AJ561" s="144"/>
      <c r="AK561" s="144"/>
      <c r="AL561" s="144"/>
      <c r="AM561" s="144"/>
      <c r="AN561" s="144"/>
      <c r="AO561" s="144"/>
      <c r="AP561" s="144"/>
      <c r="AQ561" s="144"/>
      <c r="AR561" s="144"/>
      <c r="AS561" s="144"/>
    </row>
    <row r="562" spans="1:45">
      <c r="A562" s="144"/>
      <c r="B562" s="144"/>
      <c r="C562" s="144"/>
      <c r="D562" s="144"/>
      <c r="E562" s="144"/>
      <c r="F562" s="144"/>
      <c r="G562" s="144"/>
      <c r="H562" s="144"/>
      <c r="I562" s="144"/>
      <c r="J562" s="144"/>
      <c r="K562" s="144"/>
      <c r="L562" s="144"/>
      <c r="M562" s="144"/>
      <c r="N562" s="145"/>
      <c r="O562" s="144"/>
      <c r="P562" s="144"/>
      <c r="Q562" s="144"/>
      <c r="R562" s="144"/>
      <c r="S562" s="144"/>
      <c r="T562" s="144"/>
      <c r="U562" s="144"/>
      <c r="V562" s="37"/>
      <c r="W562" s="145"/>
      <c r="X562" s="146"/>
      <c r="Y562" s="145"/>
      <c r="Z562" s="144"/>
      <c r="AA562" s="144"/>
      <c r="AB562" s="144"/>
      <c r="AC562" s="144"/>
      <c r="AD562" s="144"/>
      <c r="AE562" s="144"/>
      <c r="AF562" s="144"/>
      <c r="AG562" s="147"/>
      <c r="AH562" s="144"/>
      <c r="AI562" s="144"/>
      <c r="AJ562" s="144"/>
      <c r="AK562" s="144"/>
      <c r="AL562" s="144"/>
      <c r="AM562" s="144"/>
      <c r="AN562" s="144"/>
      <c r="AO562" s="144"/>
      <c r="AP562" s="144"/>
      <c r="AQ562" s="144"/>
      <c r="AR562" s="144"/>
      <c r="AS562" s="144"/>
    </row>
    <row r="563" spans="1:45">
      <c r="A563" s="144"/>
      <c r="B563" s="144"/>
      <c r="C563" s="144"/>
      <c r="D563" s="144"/>
      <c r="E563" s="144"/>
      <c r="F563" s="144"/>
      <c r="G563" s="144"/>
      <c r="H563" s="144"/>
      <c r="I563" s="144"/>
      <c r="J563" s="144"/>
      <c r="K563" s="144"/>
      <c r="L563" s="144"/>
      <c r="M563" s="144"/>
      <c r="N563" s="145"/>
      <c r="O563" s="144"/>
      <c r="P563" s="144"/>
      <c r="Q563" s="144"/>
      <c r="R563" s="144"/>
      <c r="S563" s="144"/>
      <c r="T563" s="144"/>
      <c r="U563" s="144"/>
      <c r="V563" s="37"/>
      <c r="W563" s="145"/>
      <c r="X563" s="146"/>
      <c r="Y563" s="145"/>
      <c r="Z563" s="144"/>
      <c r="AA563" s="144"/>
      <c r="AB563" s="144"/>
      <c r="AC563" s="144"/>
      <c r="AD563" s="144"/>
      <c r="AE563" s="144"/>
      <c r="AF563" s="144"/>
      <c r="AG563" s="147"/>
      <c r="AH563" s="144"/>
      <c r="AI563" s="144"/>
      <c r="AJ563" s="144"/>
      <c r="AK563" s="144"/>
      <c r="AL563" s="144"/>
      <c r="AM563" s="144"/>
      <c r="AN563" s="144"/>
      <c r="AO563" s="144"/>
      <c r="AP563" s="144"/>
      <c r="AQ563" s="144"/>
      <c r="AR563" s="144"/>
      <c r="AS563" s="144"/>
    </row>
    <row r="564" spans="1:45">
      <c r="A564" s="144"/>
      <c r="B564" s="144"/>
      <c r="C564" s="144"/>
      <c r="D564" s="144"/>
      <c r="E564" s="144"/>
      <c r="F564" s="144"/>
      <c r="G564" s="144"/>
      <c r="H564" s="144"/>
      <c r="I564" s="144"/>
      <c r="J564" s="144"/>
      <c r="K564" s="144"/>
      <c r="L564" s="144"/>
      <c r="M564" s="144"/>
      <c r="N564" s="145"/>
      <c r="O564" s="144"/>
      <c r="P564" s="144"/>
      <c r="Q564" s="144"/>
      <c r="R564" s="144"/>
      <c r="S564" s="144"/>
      <c r="T564" s="144"/>
      <c r="U564" s="144"/>
      <c r="V564" s="37"/>
      <c r="W564" s="145"/>
      <c r="X564" s="146"/>
      <c r="Y564" s="145"/>
      <c r="Z564" s="144"/>
      <c r="AA564" s="144"/>
      <c r="AB564" s="144"/>
      <c r="AC564" s="144"/>
      <c r="AD564" s="144"/>
      <c r="AE564" s="144"/>
      <c r="AF564" s="144"/>
      <c r="AG564" s="147"/>
      <c r="AH564" s="144"/>
      <c r="AI564" s="144"/>
      <c r="AJ564" s="144"/>
      <c r="AK564" s="144"/>
      <c r="AL564" s="144"/>
      <c r="AM564" s="144"/>
      <c r="AN564" s="144"/>
      <c r="AO564" s="144"/>
      <c r="AP564" s="144"/>
      <c r="AQ564" s="144"/>
      <c r="AR564" s="144"/>
      <c r="AS564" s="144"/>
    </row>
    <row r="565" spans="1:45">
      <c r="A565" s="144"/>
      <c r="B565" s="144"/>
      <c r="C565" s="144"/>
      <c r="D565" s="144"/>
      <c r="E565" s="144"/>
      <c r="F565" s="144"/>
      <c r="G565" s="144"/>
      <c r="H565" s="144"/>
      <c r="I565" s="144"/>
      <c r="J565" s="144"/>
      <c r="K565" s="144"/>
      <c r="L565" s="144"/>
      <c r="M565" s="144"/>
      <c r="N565" s="145"/>
      <c r="O565" s="144"/>
      <c r="P565" s="144"/>
      <c r="Q565" s="144"/>
      <c r="R565" s="144"/>
      <c r="S565" s="144"/>
      <c r="T565" s="144"/>
      <c r="U565" s="144"/>
      <c r="V565" s="37"/>
      <c r="W565" s="145"/>
      <c r="X565" s="146"/>
      <c r="Y565" s="145"/>
      <c r="Z565" s="144"/>
      <c r="AA565" s="144"/>
      <c r="AB565" s="144"/>
      <c r="AC565" s="144"/>
      <c r="AD565" s="144"/>
      <c r="AE565" s="144"/>
      <c r="AF565" s="144"/>
      <c r="AG565" s="147"/>
      <c r="AH565" s="144"/>
      <c r="AI565" s="144"/>
      <c r="AJ565" s="144"/>
      <c r="AK565" s="144"/>
      <c r="AL565" s="144"/>
      <c r="AM565" s="144"/>
      <c r="AN565" s="144"/>
      <c r="AO565" s="144"/>
      <c r="AP565" s="144"/>
      <c r="AQ565" s="144"/>
      <c r="AR565" s="144"/>
      <c r="AS565" s="144"/>
    </row>
    <row r="566" spans="1:45">
      <c r="A566" s="144"/>
      <c r="B566" s="144"/>
      <c r="C566" s="144"/>
      <c r="D566" s="144"/>
      <c r="E566" s="144"/>
      <c r="F566" s="144"/>
      <c r="G566" s="144"/>
      <c r="H566" s="144"/>
      <c r="I566" s="144"/>
      <c r="J566" s="144"/>
      <c r="K566" s="144"/>
      <c r="L566" s="144"/>
      <c r="M566" s="144"/>
      <c r="N566" s="145"/>
      <c r="O566" s="144"/>
      <c r="P566" s="144"/>
      <c r="Q566" s="144"/>
      <c r="R566" s="144"/>
      <c r="S566" s="144"/>
      <c r="T566" s="144"/>
      <c r="U566" s="144"/>
      <c r="V566" s="37"/>
      <c r="W566" s="145"/>
      <c r="X566" s="146"/>
      <c r="Y566" s="145"/>
      <c r="Z566" s="144"/>
      <c r="AA566" s="144"/>
      <c r="AB566" s="144"/>
      <c r="AC566" s="144"/>
      <c r="AD566" s="144"/>
      <c r="AE566" s="144"/>
      <c r="AF566" s="144"/>
      <c r="AG566" s="147"/>
      <c r="AH566" s="144"/>
      <c r="AI566" s="144"/>
      <c r="AJ566" s="144"/>
      <c r="AK566" s="144"/>
      <c r="AL566" s="144"/>
      <c r="AM566" s="144"/>
      <c r="AN566" s="144"/>
      <c r="AO566" s="144"/>
      <c r="AP566" s="144"/>
      <c r="AQ566" s="144"/>
      <c r="AR566" s="144"/>
      <c r="AS566" s="144"/>
    </row>
    <row r="567" spans="1:45">
      <c r="A567" s="144"/>
      <c r="B567" s="144"/>
      <c r="C567" s="144"/>
      <c r="D567" s="144"/>
      <c r="E567" s="144"/>
      <c r="F567" s="144"/>
      <c r="G567" s="144"/>
      <c r="H567" s="144"/>
      <c r="I567" s="144"/>
      <c r="J567" s="144"/>
      <c r="K567" s="144"/>
      <c r="L567" s="144"/>
      <c r="M567" s="144"/>
      <c r="N567" s="145"/>
      <c r="O567" s="144"/>
      <c r="P567" s="144"/>
      <c r="Q567" s="144"/>
      <c r="R567" s="144"/>
      <c r="S567" s="144"/>
      <c r="T567" s="144"/>
      <c r="U567" s="144"/>
      <c r="V567" s="37"/>
      <c r="W567" s="145"/>
      <c r="X567" s="146"/>
      <c r="Y567" s="145"/>
      <c r="Z567" s="144"/>
      <c r="AA567" s="144"/>
      <c r="AB567" s="144"/>
      <c r="AC567" s="144"/>
      <c r="AD567" s="144"/>
      <c r="AE567" s="144"/>
      <c r="AF567" s="144"/>
      <c r="AG567" s="147"/>
      <c r="AH567" s="144"/>
      <c r="AI567" s="144"/>
      <c r="AJ567" s="144"/>
      <c r="AK567" s="144"/>
      <c r="AL567" s="144"/>
      <c r="AM567" s="144"/>
      <c r="AN567" s="144"/>
      <c r="AO567" s="144"/>
      <c r="AP567" s="144"/>
      <c r="AQ567" s="144"/>
      <c r="AR567" s="144"/>
      <c r="AS567" s="144"/>
    </row>
    <row r="568" spans="1:45">
      <c r="A568" s="144"/>
      <c r="B568" s="144"/>
      <c r="C568" s="144"/>
      <c r="D568" s="144"/>
      <c r="E568" s="144"/>
      <c r="F568" s="144"/>
      <c r="G568" s="144"/>
      <c r="H568" s="144"/>
      <c r="I568" s="144"/>
      <c r="J568" s="144"/>
      <c r="K568" s="144"/>
      <c r="L568" s="144"/>
      <c r="M568" s="144"/>
      <c r="N568" s="145"/>
      <c r="O568" s="144"/>
      <c r="P568" s="144"/>
      <c r="Q568" s="144"/>
      <c r="R568" s="144"/>
      <c r="S568" s="144"/>
      <c r="T568" s="144"/>
      <c r="U568" s="144"/>
      <c r="V568" s="37"/>
      <c r="W568" s="145"/>
      <c r="X568" s="146"/>
      <c r="Y568" s="145"/>
      <c r="Z568" s="144"/>
      <c r="AA568" s="144"/>
      <c r="AB568" s="144"/>
      <c r="AC568" s="144"/>
      <c r="AD568" s="144"/>
      <c r="AE568" s="144"/>
      <c r="AF568" s="144"/>
      <c r="AG568" s="147"/>
      <c r="AH568" s="144"/>
      <c r="AI568" s="144"/>
      <c r="AJ568" s="144"/>
      <c r="AK568" s="144"/>
      <c r="AL568" s="144"/>
      <c r="AM568" s="144"/>
      <c r="AN568" s="144"/>
      <c r="AO568" s="144"/>
      <c r="AP568" s="144"/>
      <c r="AQ568" s="144"/>
      <c r="AR568" s="144"/>
      <c r="AS568" s="144"/>
    </row>
    <row r="569" spans="1:45">
      <c r="A569" s="144"/>
      <c r="B569" s="144"/>
      <c r="C569" s="144"/>
      <c r="D569" s="144"/>
      <c r="E569" s="144"/>
      <c r="F569" s="144"/>
      <c r="G569" s="144"/>
      <c r="H569" s="144"/>
      <c r="I569" s="144"/>
      <c r="J569" s="144"/>
      <c r="K569" s="144"/>
      <c r="L569" s="144"/>
      <c r="M569" s="144"/>
      <c r="N569" s="145"/>
      <c r="O569" s="144"/>
      <c r="P569" s="144"/>
      <c r="Q569" s="144"/>
      <c r="R569" s="144"/>
      <c r="S569" s="144"/>
      <c r="T569" s="144"/>
      <c r="U569" s="144"/>
      <c r="V569" s="37"/>
      <c r="W569" s="145"/>
      <c r="X569" s="146"/>
      <c r="Y569" s="145"/>
      <c r="Z569" s="144"/>
      <c r="AA569" s="144"/>
      <c r="AB569" s="144"/>
      <c r="AC569" s="144"/>
      <c r="AD569" s="144"/>
      <c r="AE569" s="144"/>
      <c r="AF569" s="144"/>
      <c r="AG569" s="147"/>
      <c r="AH569" s="144"/>
      <c r="AI569" s="144"/>
      <c r="AJ569" s="144"/>
      <c r="AK569" s="144"/>
      <c r="AL569" s="144"/>
      <c r="AM569" s="144"/>
      <c r="AN569" s="144"/>
      <c r="AO569" s="144"/>
      <c r="AP569" s="144"/>
      <c r="AQ569" s="144"/>
      <c r="AR569" s="144"/>
      <c r="AS569" s="144"/>
    </row>
    <row r="570" spans="1:45">
      <c r="A570" s="144"/>
      <c r="B570" s="144"/>
      <c r="C570" s="144"/>
      <c r="D570" s="144"/>
      <c r="E570" s="144"/>
      <c r="F570" s="144"/>
      <c r="G570" s="144"/>
      <c r="H570" s="144"/>
      <c r="I570" s="144"/>
      <c r="J570" s="144"/>
      <c r="K570" s="144"/>
      <c r="L570" s="144"/>
      <c r="M570" s="144"/>
      <c r="N570" s="145"/>
      <c r="O570" s="144"/>
      <c r="P570" s="144"/>
      <c r="Q570" s="144"/>
      <c r="R570" s="144"/>
      <c r="S570" s="144"/>
      <c r="T570" s="144"/>
      <c r="U570" s="144"/>
      <c r="V570" s="37"/>
      <c r="W570" s="145"/>
      <c r="X570" s="146"/>
      <c r="Y570" s="145"/>
      <c r="Z570" s="144"/>
      <c r="AA570" s="144"/>
      <c r="AB570" s="144"/>
      <c r="AC570" s="144"/>
      <c r="AD570" s="144"/>
      <c r="AE570" s="144"/>
      <c r="AF570" s="144"/>
      <c r="AG570" s="147"/>
      <c r="AH570" s="144"/>
      <c r="AI570" s="144"/>
      <c r="AJ570" s="144"/>
      <c r="AK570" s="144"/>
      <c r="AL570" s="144"/>
      <c r="AM570" s="144"/>
      <c r="AN570" s="144"/>
      <c r="AO570" s="144"/>
      <c r="AP570" s="144"/>
      <c r="AQ570" s="144"/>
      <c r="AR570" s="144"/>
      <c r="AS570" s="144"/>
    </row>
    <row r="571" spans="1:45">
      <c r="A571" s="144"/>
      <c r="B571" s="144"/>
      <c r="C571" s="144"/>
      <c r="D571" s="144"/>
      <c r="E571" s="144"/>
      <c r="F571" s="144"/>
      <c r="G571" s="144"/>
      <c r="H571" s="144"/>
      <c r="I571" s="144"/>
      <c r="J571" s="144"/>
      <c r="K571" s="144"/>
      <c r="L571" s="144"/>
      <c r="M571" s="144"/>
      <c r="N571" s="145"/>
      <c r="O571" s="144"/>
      <c r="P571" s="144"/>
      <c r="Q571" s="144"/>
      <c r="R571" s="144"/>
      <c r="S571" s="144"/>
      <c r="T571" s="144"/>
      <c r="U571" s="144"/>
      <c r="V571" s="37"/>
      <c r="W571" s="145"/>
      <c r="X571" s="146"/>
      <c r="Y571" s="145"/>
      <c r="Z571" s="144"/>
      <c r="AA571" s="144"/>
      <c r="AB571" s="144"/>
      <c r="AC571" s="144"/>
      <c r="AD571" s="144"/>
      <c r="AE571" s="144"/>
      <c r="AF571" s="144"/>
      <c r="AG571" s="147"/>
      <c r="AH571" s="144"/>
      <c r="AI571" s="144"/>
      <c r="AJ571" s="144"/>
      <c r="AK571" s="144"/>
      <c r="AL571" s="144"/>
      <c r="AM571" s="144"/>
      <c r="AN571" s="144"/>
      <c r="AO571" s="144"/>
      <c r="AP571" s="144"/>
      <c r="AQ571" s="144"/>
      <c r="AR571" s="144"/>
      <c r="AS571" s="144"/>
    </row>
    <row r="572" spans="1:45">
      <c r="A572" s="144"/>
      <c r="B572" s="144"/>
      <c r="C572" s="144"/>
      <c r="D572" s="144"/>
      <c r="E572" s="144"/>
      <c r="F572" s="144"/>
      <c r="G572" s="144"/>
      <c r="H572" s="144"/>
      <c r="I572" s="144"/>
      <c r="J572" s="144"/>
      <c r="K572" s="144"/>
      <c r="L572" s="144"/>
      <c r="M572" s="144"/>
      <c r="N572" s="145"/>
      <c r="O572" s="144"/>
      <c r="P572" s="144"/>
      <c r="Q572" s="144"/>
      <c r="R572" s="144"/>
      <c r="S572" s="144"/>
      <c r="T572" s="144"/>
      <c r="U572" s="144"/>
      <c r="V572" s="37"/>
      <c r="W572" s="145"/>
      <c r="X572" s="146"/>
      <c r="Y572" s="145"/>
      <c r="Z572" s="144"/>
      <c r="AA572" s="144"/>
      <c r="AB572" s="144"/>
      <c r="AC572" s="144"/>
      <c r="AD572" s="144"/>
      <c r="AE572" s="144"/>
      <c r="AF572" s="144"/>
      <c r="AG572" s="147"/>
      <c r="AH572" s="144"/>
      <c r="AI572" s="144"/>
      <c r="AJ572" s="144"/>
      <c r="AK572" s="144"/>
      <c r="AL572" s="144"/>
      <c r="AM572" s="144"/>
      <c r="AN572" s="144"/>
      <c r="AO572" s="144"/>
      <c r="AP572" s="144"/>
      <c r="AQ572" s="144"/>
      <c r="AR572" s="144"/>
      <c r="AS572" s="144"/>
    </row>
    <row r="573" spans="1:45">
      <c r="A573" s="144"/>
      <c r="B573" s="144"/>
      <c r="C573" s="144"/>
      <c r="D573" s="144"/>
      <c r="E573" s="144"/>
      <c r="F573" s="144"/>
      <c r="G573" s="144"/>
      <c r="H573" s="144"/>
      <c r="I573" s="144"/>
      <c r="J573" s="144"/>
      <c r="K573" s="144"/>
      <c r="L573" s="144"/>
      <c r="M573" s="144"/>
      <c r="N573" s="145"/>
      <c r="O573" s="144"/>
      <c r="P573" s="144"/>
      <c r="Q573" s="144"/>
      <c r="R573" s="144"/>
      <c r="S573" s="144"/>
      <c r="T573" s="144"/>
      <c r="U573" s="144"/>
      <c r="V573" s="37"/>
      <c r="W573" s="145"/>
      <c r="X573" s="146"/>
      <c r="Y573" s="145"/>
      <c r="Z573" s="144"/>
      <c r="AA573" s="144"/>
      <c r="AB573" s="144"/>
      <c r="AC573" s="144"/>
      <c r="AD573" s="144"/>
      <c r="AE573" s="144"/>
      <c r="AF573" s="144"/>
      <c r="AG573" s="147"/>
      <c r="AH573" s="144"/>
      <c r="AI573" s="144"/>
      <c r="AJ573" s="144"/>
      <c r="AK573" s="144"/>
      <c r="AL573" s="144"/>
      <c r="AM573" s="144"/>
      <c r="AN573" s="144"/>
      <c r="AO573" s="144"/>
      <c r="AP573" s="144"/>
      <c r="AQ573" s="144"/>
      <c r="AR573" s="144"/>
      <c r="AS573" s="144"/>
    </row>
    <row r="574" spans="1:45">
      <c r="A574" s="144"/>
      <c r="B574" s="144"/>
      <c r="C574" s="144"/>
      <c r="D574" s="144"/>
      <c r="E574" s="144"/>
      <c r="F574" s="144"/>
      <c r="G574" s="144"/>
      <c r="H574" s="144"/>
      <c r="I574" s="144"/>
      <c r="J574" s="144"/>
      <c r="K574" s="144"/>
      <c r="L574" s="144"/>
      <c r="M574" s="144"/>
      <c r="N574" s="145"/>
      <c r="O574" s="144"/>
      <c r="P574" s="144"/>
      <c r="Q574" s="144"/>
      <c r="R574" s="144"/>
      <c r="S574" s="144"/>
      <c r="T574" s="144"/>
      <c r="U574" s="144"/>
      <c r="V574" s="37"/>
      <c r="W574" s="145"/>
      <c r="X574" s="146"/>
      <c r="Y574" s="145"/>
      <c r="Z574" s="144"/>
      <c r="AA574" s="144"/>
      <c r="AB574" s="144"/>
      <c r="AC574" s="144"/>
      <c r="AD574" s="144"/>
      <c r="AE574" s="144"/>
      <c r="AF574" s="144"/>
      <c r="AG574" s="147"/>
      <c r="AH574" s="144"/>
      <c r="AI574" s="144"/>
      <c r="AJ574" s="144"/>
      <c r="AK574" s="144"/>
      <c r="AL574" s="144"/>
      <c r="AM574" s="144"/>
      <c r="AN574" s="144"/>
      <c r="AO574" s="144"/>
      <c r="AP574" s="144"/>
      <c r="AQ574" s="144"/>
      <c r="AR574" s="144"/>
      <c r="AS574" s="144"/>
    </row>
    <row r="575" spans="1:45">
      <c r="A575" s="144"/>
      <c r="B575" s="144"/>
      <c r="C575" s="144"/>
      <c r="D575" s="144"/>
      <c r="E575" s="144"/>
      <c r="F575" s="144"/>
      <c r="G575" s="144"/>
      <c r="H575" s="144"/>
      <c r="I575" s="144"/>
      <c r="J575" s="144"/>
      <c r="K575" s="144"/>
      <c r="L575" s="144"/>
      <c r="M575" s="144"/>
      <c r="N575" s="145"/>
      <c r="O575" s="144"/>
      <c r="P575" s="144"/>
      <c r="Q575" s="144"/>
      <c r="R575" s="144"/>
      <c r="S575" s="144"/>
      <c r="T575" s="144"/>
      <c r="U575" s="144"/>
      <c r="V575" s="37"/>
      <c r="W575" s="145"/>
      <c r="X575" s="146"/>
      <c r="Y575" s="145"/>
      <c r="Z575" s="144"/>
      <c r="AA575" s="144"/>
      <c r="AB575" s="144"/>
      <c r="AC575" s="144"/>
      <c r="AD575" s="144"/>
      <c r="AE575" s="144"/>
      <c r="AF575" s="144"/>
      <c r="AG575" s="147"/>
      <c r="AH575" s="144"/>
      <c r="AI575" s="144"/>
      <c r="AJ575" s="144"/>
      <c r="AK575" s="144"/>
      <c r="AL575" s="144"/>
      <c r="AM575" s="144"/>
      <c r="AN575" s="144"/>
      <c r="AO575" s="144"/>
      <c r="AP575" s="144"/>
      <c r="AQ575" s="144"/>
      <c r="AR575" s="144"/>
      <c r="AS575" s="144"/>
    </row>
    <row r="576" spans="1:45">
      <c r="A576" s="144"/>
      <c r="B576" s="144"/>
      <c r="C576" s="144"/>
      <c r="D576" s="144"/>
      <c r="E576" s="144"/>
      <c r="F576" s="144"/>
      <c r="G576" s="144"/>
      <c r="H576" s="144"/>
      <c r="I576" s="144"/>
      <c r="J576" s="144"/>
      <c r="K576" s="144"/>
      <c r="L576" s="144"/>
      <c r="M576" s="144"/>
      <c r="N576" s="145"/>
      <c r="O576" s="144"/>
      <c r="P576" s="144"/>
      <c r="Q576" s="144"/>
      <c r="R576" s="144"/>
      <c r="S576" s="144"/>
      <c r="T576" s="144"/>
      <c r="U576" s="144"/>
      <c r="V576" s="37"/>
      <c r="W576" s="145"/>
      <c r="X576" s="146"/>
      <c r="Y576" s="145"/>
      <c r="Z576" s="144"/>
      <c r="AA576" s="144"/>
      <c r="AB576" s="144"/>
      <c r="AC576" s="144"/>
      <c r="AD576" s="144"/>
      <c r="AE576" s="144"/>
      <c r="AF576" s="144"/>
      <c r="AG576" s="147"/>
      <c r="AH576" s="144"/>
      <c r="AI576" s="144"/>
      <c r="AJ576" s="144"/>
      <c r="AK576" s="144"/>
      <c r="AL576" s="144"/>
      <c r="AM576" s="144"/>
      <c r="AN576" s="144"/>
      <c r="AO576" s="144"/>
      <c r="AP576" s="144"/>
      <c r="AQ576" s="144"/>
      <c r="AR576" s="144"/>
      <c r="AS576" s="144"/>
    </row>
    <row r="577" spans="1:45">
      <c r="A577" s="144"/>
      <c r="B577" s="144"/>
      <c r="C577" s="144"/>
      <c r="D577" s="144"/>
      <c r="E577" s="144"/>
      <c r="F577" s="144"/>
      <c r="G577" s="144"/>
      <c r="H577" s="144"/>
      <c r="I577" s="144"/>
      <c r="J577" s="144"/>
      <c r="K577" s="144"/>
      <c r="L577" s="144"/>
      <c r="M577" s="144"/>
      <c r="N577" s="145"/>
      <c r="O577" s="144"/>
      <c r="P577" s="144"/>
      <c r="Q577" s="144"/>
      <c r="R577" s="144"/>
      <c r="S577" s="144"/>
      <c r="T577" s="144"/>
      <c r="U577" s="144"/>
      <c r="V577" s="37"/>
      <c r="W577" s="145"/>
      <c r="X577" s="146"/>
      <c r="Y577" s="145"/>
      <c r="Z577" s="144"/>
      <c r="AA577" s="144"/>
      <c r="AB577" s="144"/>
      <c r="AC577" s="144"/>
      <c r="AD577" s="144"/>
      <c r="AE577" s="144"/>
      <c r="AF577" s="144"/>
      <c r="AG577" s="147"/>
      <c r="AH577" s="144"/>
      <c r="AI577" s="144"/>
      <c r="AJ577" s="144"/>
      <c r="AK577" s="144"/>
      <c r="AL577" s="144"/>
      <c r="AM577" s="144"/>
      <c r="AN577" s="144"/>
      <c r="AO577" s="144"/>
      <c r="AP577" s="144"/>
      <c r="AQ577" s="144"/>
      <c r="AR577" s="144"/>
      <c r="AS577" s="144"/>
    </row>
    <row r="578" spans="1:45">
      <c r="A578" s="144"/>
      <c r="B578" s="144"/>
      <c r="C578" s="144"/>
      <c r="D578" s="144"/>
      <c r="E578" s="144"/>
      <c r="F578" s="144"/>
      <c r="G578" s="144"/>
      <c r="H578" s="144"/>
      <c r="I578" s="144"/>
      <c r="J578" s="144"/>
      <c r="K578" s="144"/>
      <c r="L578" s="144"/>
      <c r="M578" s="144"/>
      <c r="N578" s="145"/>
      <c r="O578" s="144"/>
      <c r="P578" s="144"/>
      <c r="Q578" s="144"/>
      <c r="R578" s="144"/>
      <c r="S578" s="144"/>
      <c r="T578" s="144"/>
      <c r="U578" s="144"/>
      <c r="V578" s="37"/>
      <c r="W578" s="145"/>
      <c r="X578" s="146"/>
      <c r="Y578" s="145"/>
      <c r="Z578" s="144"/>
      <c r="AA578" s="144"/>
      <c r="AB578" s="144"/>
      <c r="AC578" s="144"/>
      <c r="AD578" s="144"/>
      <c r="AE578" s="144"/>
      <c r="AF578" s="144"/>
      <c r="AG578" s="147"/>
      <c r="AH578" s="144"/>
      <c r="AI578" s="144"/>
      <c r="AJ578" s="144"/>
      <c r="AK578" s="144"/>
      <c r="AL578" s="144"/>
      <c r="AM578" s="144"/>
      <c r="AN578" s="144"/>
      <c r="AO578" s="144"/>
      <c r="AP578" s="144"/>
      <c r="AQ578" s="144"/>
      <c r="AR578" s="144"/>
      <c r="AS578" s="144"/>
    </row>
    <row r="579" spans="1:45">
      <c r="A579" s="144"/>
      <c r="B579" s="144"/>
      <c r="C579" s="144"/>
      <c r="D579" s="144"/>
      <c r="E579" s="144"/>
      <c r="F579" s="144"/>
      <c r="G579" s="144"/>
      <c r="H579" s="144"/>
      <c r="I579" s="144"/>
      <c r="J579" s="144"/>
      <c r="K579" s="144"/>
      <c r="L579" s="144"/>
      <c r="M579" s="144"/>
      <c r="N579" s="145"/>
      <c r="O579" s="144"/>
      <c r="P579" s="144"/>
      <c r="Q579" s="144"/>
      <c r="R579" s="144"/>
      <c r="S579" s="144"/>
      <c r="T579" s="144"/>
      <c r="U579" s="144"/>
      <c r="V579" s="37"/>
      <c r="W579" s="145"/>
      <c r="X579" s="146"/>
      <c r="Y579" s="145"/>
      <c r="Z579" s="144"/>
      <c r="AA579" s="144"/>
      <c r="AB579" s="144"/>
      <c r="AC579" s="144"/>
      <c r="AD579" s="144"/>
      <c r="AE579" s="144"/>
      <c r="AF579" s="144"/>
      <c r="AG579" s="147"/>
      <c r="AH579" s="144"/>
      <c r="AI579" s="144"/>
      <c r="AJ579" s="144"/>
      <c r="AK579" s="144"/>
      <c r="AL579" s="144"/>
      <c r="AM579" s="144"/>
      <c r="AN579" s="144"/>
      <c r="AO579" s="144"/>
      <c r="AP579" s="144"/>
      <c r="AQ579" s="144"/>
      <c r="AR579" s="144"/>
      <c r="AS579" s="144"/>
    </row>
    <row r="580" spans="1:45">
      <c r="A580" s="144"/>
      <c r="B580" s="144"/>
      <c r="C580" s="144"/>
      <c r="D580" s="144"/>
      <c r="E580" s="144"/>
      <c r="F580" s="144"/>
      <c r="G580" s="144"/>
      <c r="H580" s="144"/>
      <c r="I580" s="144"/>
      <c r="J580" s="144"/>
      <c r="K580" s="144"/>
      <c r="L580" s="144"/>
      <c r="M580" s="144"/>
      <c r="N580" s="145"/>
      <c r="O580" s="144"/>
      <c r="P580" s="144"/>
      <c r="Q580" s="144"/>
      <c r="R580" s="144"/>
      <c r="S580" s="144"/>
      <c r="T580" s="144"/>
      <c r="U580" s="144"/>
      <c r="V580" s="37"/>
      <c r="W580" s="145"/>
      <c r="X580" s="146"/>
      <c r="Y580" s="145"/>
      <c r="Z580" s="144"/>
      <c r="AA580" s="144"/>
      <c r="AB580" s="144"/>
      <c r="AC580" s="144"/>
      <c r="AD580" s="144"/>
      <c r="AE580" s="144"/>
      <c r="AF580" s="144"/>
      <c r="AG580" s="147"/>
      <c r="AH580" s="144"/>
      <c r="AI580" s="144"/>
      <c r="AJ580" s="144"/>
      <c r="AK580" s="144"/>
      <c r="AL580" s="144"/>
      <c r="AM580" s="144"/>
      <c r="AN580" s="144"/>
      <c r="AO580" s="144"/>
      <c r="AP580" s="144"/>
      <c r="AQ580" s="144"/>
      <c r="AR580" s="144"/>
      <c r="AS580" s="144"/>
    </row>
    <row r="581" spans="1:45">
      <c r="A581" s="144"/>
      <c r="B581" s="144"/>
      <c r="C581" s="144"/>
      <c r="D581" s="144"/>
      <c r="E581" s="144"/>
      <c r="F581" s="144"/>
      <c r="G581" s="144"/>
      <c r="H581" s="144"/>
      <c r="I581" s="144"/>
      <c r="J581" s="144"/>
      <c r="K581" s="144"/>
      <c r="L581" s="144"/>
      <c r="M581" s="144"/>
      <c r="N581" s="145"/>
      <c r="O581" s="144"/>
      <c r="P581" s="144"/>
      <c r="Q581" s="144"/>
      <c r="R581" s="144"/>
      <c r="S581" s="144"/>
      <c r="T581" s="144"/>
      <c r="U581" s="144"/>
      <c r="V581" s="37"/>
      <c r="W581" s="145"/>
      <c r="X581" s="146"/>
      <c r="Y581" s="145"/>
      <c r="Z581" s="144"/>
      <c r="AA581" s="144"/>
      <c r="AB581" s="144"/>
      <c r="AC581" s="144"/>
      <c r="AD581" s="144"/>
      <c r="AE581" s="144"/>
      <c r="AF581" s="144"/>
      <c r="AG581" s="147"/>
      <c r="AH581" s="144"/>
      <c r="AI581" s="144"/>
      <c r="AJ581" s="144"/>
      <c r="AK581" s="144"/>
      <c r="AL581" s="144"/>
      <c r="AM581" s="144"/>
      <c r="AN581" s="144"/>
      <c r="AO581" s="144"/>
      <c r="AP581" s="144"/>
      <c r="AQ581" s="144"/>
      <c r="AR581" s="144"/>
      <c r="AS581" s="144"/>
    </row>
    <row r="582" spans="1:45">
      <c r="A582" s="144"/>
      <c r="B582" s="144"/>
      <c r="C582" s="144"/>
      <c r="D582" s="144"/>
      <c r="E582" s="144"/>
      <c r="F582" s="144"/>
      <c r="G582" s="144"/>
      <c r="H582" s="144"/>
      <c r="I582" s="144"/>
      <c r="J582" s="144"/>
      <c r="K582" s="144"/>
      <c r="L582" s="144"/>
      <c r="M582" s="144"/>
      <c r="N582" s="145"/>
      <c r="O582" s="144"/>
      <c r="P582" s="144"/>
      <c r="Q582" s="144"/>
      <c r="R582" s="144"/>
      <c r="S582" s="144"/>
      <c r="T582" s="144"/>
      <c r="U582" s="144"/>
      <c r="V582" s="37"/>
      <c r="W582" s="145"/>
      <c r="X582" s="146"/>
      <c r="Y582" s="145"/>
      <c r="Z582" s="144"/>
      <c r="AA582" s="144"/>
      <c r="AB582" s="144"/>
      <c r="AC582" s="144"/>
      <c r="AD582" s="144"/>
      <c r="AE582" s="144"/>
      <c r="AF582" s="144"/>
      <c r="AG582" s="147"/>
      <c r="AH582" s="144"/>
      <c r="AI582" s="144"/>
      <c r="AJ582" s="144"/>
      <c r="AK582" s="144"/>
      <c r="AL582" s="144"/>
      <c r="AM582" s="144"/>
      <c r="AN582" s="144"/>
      <c r="AO582" s="144"/>
      <c r="AP582" s="144"/>
      <c r="AQ582" s="144"/>
      <c r="AR582" s="144"/>
      <c r="AS582" s="144"/>
    </row>
    <row r="583" spans="1:45">
      <c r="A583" s="144"/>
      <c r="B583" s="144"/>
      <c r="C583" s="144"/>
      <c r="D583" s="144"/>
      <c r="E583" s="144"/>
      <c r="F583" s="144"/>
      <c r="G583" s="144"/>
      <c r="H583" s="144"/>
      <c r="I583" s="144"/>
      <c r="J583" s="144"/>
      <c r="K583" s="144"/>
      <c r="L583" s="144"/>
      <c r="M583" s="144"/>
      <c r="N583" s="145"/>
      <c r="O583" s="144"/>
      <c r="P583" s="144"/>
      <c r="Q583" s="144"/>
      <c r="R583" s="144"/>
      <c r="S583" s="144"/>
      <c r="T583" s="144"/>
      <c r="U583" s="144"/>
      <c r="V583" s="37"/>
      <c r="W583" s="145"/>
      <c r="X583" s="146"/>
      <c r="Y583" s="145"/>
      <c r="Z583" s="144"/>
      <c r="AA583" s="144"/>
      <c r="AB583" s="144"/>
      <c r="AC583" s="144"/>
      <c r="AD583" s="144"/>
      <c r="AE583" s="144"/>
      <c r="AF583" s="144"/>
      <c r="AG583" s="147"/>
      <c r="AH583" s="144"/>
      <c r="AI583" s="144"/>
      <c r="AJ583" s="144"/>
      <c r="AK583" s="144"/>
      <c r="AL583" s="144"/>
      <c r="AM583" s="144"/>
      <c r="AN583" s="144"/>
      <c r="AO583" s="144"/>
      <c r="AP583" s="144"/>
      <c r="AQ583" s="144"/>
      <c r="AR583" s="144"/>
      <c r="AS583" s="144"/>
    </row>
    <row r="584" spans="1:45">
      <c r="A584" s="144"/>
      <c r="B584" s="144"/>
      <c r="C584" s="144"/>
      <c r="D584" s="144"/>
      <c r="E584" s="144"/>
      <c r="F584" s="144"/>
      <c r="G584" s="144"/>
      <c r="H584" s="144"/>
      <c r="I584" s="144"/>
      <c r="J584" s="144"/>
      <c r="K584" s="144"/>
      <c r="L584" s="144"/>
      <c r="M584" s="144"/>
      <c r="N584" s="145"/>
      <c r="O584" s="144"/>
      <c r="P584" s="144"/>
      <c r="Q584" s="144"/>
      <c r="R584" s="144"/>
      <c r="S584" s="144"/>
      <c r="T584" s="144"/>
      <c r="U584" s="144"/>
      <c r="V584" s="37"/>
      <c r="W584" s="145"/>
      <c r="X584" s="146"/>
      <c r="Y584" s="145"/>
      <c r="Z584" s="144"/>
      <c r="AA584" s="144"/>
      <c r="AB584" s="144"/>
      <c r="AC584" s="144"/>
      <c r="AD584" s="144"/>
      <c r="AE584" s="144"/>
      <c r="AF584" s="144"/>
      <c r="AG584" s="147"/>
      <c r="AH584" s="144"/>
      <c r="AI584" s="144"/>
      <c r="AJ584" s="144"/>
      <c r="AK584" s="144"/>
      <c r="AL584" s="144"/>
      <c r="AM584" s="144"/>
      <c r="AN584" s="144"/>
      <c r="AO584" s="144"/>
      <c r="AP584" s="144"/>
      <c r="AQ584" s="144"/>
      <c r="AR584" s="144"/>
      <c r="AS584" s="144"/>
    </row>
    <row r="585" spans="1:45">
      <c r="A585" s="144"/>
      <c r="B585" s="144"/>
      <c r="C585" s="144"/>
      <c r="D585" s="144"/>
      <c r="E585" s="144"/>
      <c r="F585" s="144"/>
      <c r="G585" s="144"/>
      <c r="H585" s="144"/>
      <c r="I585" s="144"/>
      <c r="J585" s="144"/>
      <c r="K585" s="144"/>
      <c r="L585" s="144"/>
      <c r="M585" s="144"/>
      <c r="N585" s="145"/>
      <c r="O585" s="144"/>
      <c r="P585" s="144"/>
      <c r="Q585" s="144"/>
      <c r="R585" s="144"/>
      <c r="S585" s="144"/>
      <c r="T585" s="144"/>
      <c r="U585" s="144"/>
      <c r="V585" s="37"/>
      <c r="W585" s="145"/>
      <c r="X585" s="146"/>
      <c r="Y585" s="145"/>
      <c r="Z585" s="144"/>
      <c r="AA585" s="144"/>
      <c r="AB585" s="144"/>
      <c r="AC585" s="144"/>
      <c r="AD585" s="144"/>
      <c r="AE585" s="144"/>
      <c r="AF585" s="144"/>
      <c r="AG585" s="147"/>
      <c r="AH585" s="144"/>
      <c r="AI585" s="144"/>
      <c r="AJ585" s="144"/>
      <c r="AK585" s="144"/>
      <c r="AL585" s="144"/>
      <c r="AM585" s="144"/>
      <c r="AN585" s="144"/>
      <c r="AO585" s="144"/>
      <c r="AP585" s="144"/>
      <c r="AQ585" s="144"/>
      <c r="AR585" s="144"/>
      <c r="AS585" s="144"/>
    </row>
    <row r="586" spans="1:45">
      <c r="A586" s="144"/>
      <c r="B586" s="144"/>
      <c r="C586" s="144"/>
      <c r="D586" s="144"/>
      <c r="E586" s="144"/>
      <c r="F586" s="144"/>
      <c r="G586" s="144"/>
      <c r="H586" s="144"/>
      <c r="I586" s="144"/>
      <c r="J586" s="144"/>
      <c r="K586" s="144"/>
      <c r="L586" s="144"/>
      <c r="M586" s="144"/>
      <c r="N586" s="145"/>
      <c r="O586" s="144"/>
      <c r="P586" s="144"/>
      <c r="Q586" s="144"/>
      <c r="R586" s="144"/>
      <c r="S586" s="144"/>
      <c r="T586" s="144"/>
      <c r="U586" s="144"/>
      <c r="V586" s="37"/>
      <c r="W586" s="145"/>
      <c r="X586" s="146"/>
      <c r="Y586" s="145"/>
      <c r="Z586" s="144"/>
      <c r="AA586" s="144"/>
      <c r="AB586" s="144"/>
      <c r="AC586" s="144"/>
      <c r="AD586" s="144"/>
      <c r="AE586" s="144"/>
      <c r="AF586" s="144"/>
      <c r="AG586" s="147"/>
      <c r="AH586" s="144"/>
      <c r="AI586" s="144"/>
      <c r="AJ586" s="144"/>
      <c r="AK586" s="144"/>
      <c r="AL586" s="144"/>
      <c r="AM586" s="144"/>
      <c r="AN586" s="144"/>
      <c r="AO586" s="144"/>
      <c r="AP586" s="144"/>
      <c r="AQ586" s="144"/>
      <c r="AR586" s="144"/>
      <c r="AS586" s="144"/>
    </row>
    <row r="587" spans="1:45">
      <c r="A587" s="144"/>
      <c r="B587" s="144"/>
      <c r="C587" s="144"/>
      <c r="D587" s="144"/>
      <c r="E587" s="144"/>
      <c r="F587" s="144"/>
      <c r="G587" s="144"/>
      <c r="H587" s="144"/>
      <c r="I587" s="144"/>
      <c r="J587" s="144"/>
      <c r="K587" s="144"/>
      <c r="L587" s="144"/>
      <c r="M587" s="144"/>
      <c r="N587" s="145"/>
      <c r="O587" s="144"/>
      <c r="P587" s="144"/>
      <c r="Q587" s="144"/>
      <c r="R587" s="144"/>
      <c r="S587" s="144"/>
      <c r="T587" s="144"/>
      <c r="U587" s="144"/>
      <c r="V587" s="37"/>
      <c r="W587" s="145"/>
      <c r="X587" s="146"/>
      <c r="Y587" s="145"/>
      <c r="Z587" s="144"/>
      <c r="AA587" s="144"/>
      <c r="AB587" s="144"/>
      <c r="AC587" s="144"/>
      <c r="AD587" s="144"/>
      <c r="AE587" s="144"/>
      <c r="AF587" s="144"/>
      <c r="AG587" s="147"/>
      <c r="AH587" s="144"/>
      <c r="AI587" s="144"/>
      <c r="AJ587" s="144"/>
      <c r="AK587" s="144"/>
      <c r="AL587" s="144"/>
      <c r="AM587" s="144"/>
      <c r="AN587" s="144"/>
      <c r="AO587" s="144"/>
      <c r="AP587" s="144"/>
      <c r="AQ587" s="144"/>
      <c r="AR587" s="144"/>
      <c r="AS587" s="144"/>
    </row>
    <row r="588" spans="1:45">
      <c r="A588" s="144"/>
      <c r="B588" s="144"/>
      <c r="C588" s="144"/>
      <c r="D588" s="144"/>
      <c r="E588" s="144"/>
      <c r="F588" s="144"/>
      <c r="G588" s="144"/>
      <c r="H588" s="144"/>
      <c r="I588" s="144"/>
      <c r="J588" s="144"/>
      <c r="K588" s="144"/>
      <c r="L588" s="144"/>
      <c r="M588" s="144"/>
      <c r="N588" s="145"/>
      <c r="O588" s="144"/>
      <c r="P588" s="144"/>
      <c r="Q588" s="144"/>
      <c r="R588" s="144"/>
      <c r="S588" s="144"/>
      <c r="T588" s="144"/>
      <c r="U588" s="144"/>
      <c r="V588" s="37"/>
      <c r="W588" s="145"/>
      <c r="X588" s="146"/>
      <c r="Y588" s="145"/>
      <c r="Z588" s="144"/>
      <c r="AA588" s="144"/>
      <c r="AB588" s="144"/>
      <c r="AC588" s="144"/>
      <c r="AD588" s="144"/>
      <c r="AE588" s="144"/>
      <c r="AF588" s="144"/>
      <c r="AG588" s="147"/>
      <c r="AH588" s="144"/>
      <c r="AI588" s="144"/>
      <c r="AJ588" s="144"/>
      <c r="AK588" s="144"/>
      <c r="AL588" s="144"/>
      <c r="AM588" s="144"/>
      <c r="AN588" s="144"/>
      <c r="AO588" s="144"/>
      <c r="AP588" s="144"/>
      <c r="AQ588" s="144"/>
      <c r="AR588" s="144"/>
      <c r="AS588" s="144"/>
    </row>
    <row r="589" spans="1:45">
      <c r="A589" s="144"/>
      <c r="B589" s="144"/>
      <c r="C589" s="144"/>
      <c r="D589" s="144"/>
      <c r="E589" s="144"/>
      <c r="F589" s="144"/>
      <c r="G589" s="144"/>
      <c r="H589" s="144"/>
      <c r="I589" s="144"/>
      <c r="J589" s="144"/>
      <c r="K589" s="144"/>
      <c r="L589" s="144"/>
      <c r="M589" s="144"/>
      <c r="N589" s="145"/>
      <c r="O589" s="144"/>
      <c r="P589" s="144"/>
      <c r="Q589" s="144"/>
      <c r="R589" s="144"/>
      <c r="S589" s="144"/>
      <c r="T589" s="144"/>
      <c r="U589" s="144"/>
      <c r="V589" s="37"/>
      <c r="W589" s="145"/>
      <c r="X589" s="146"/>
      <c r="Y589" s="145"/>
      <c r="Z589" s="144"/>
      <c r="AA589" s="144"/>
      <c r="AB589" s="144"/>
      <c r="AC589" s="144"/>
      <c r="AD589" s="144"/>
      <c r="AE589" s="144"/>
      <c r="AF589" s="144"/>
      <c r="AG589" s="147"/>
      <c r="AH589" s="144"/>
      <c r="AI589" s="144"/>
      <c r="AJ589" s="144"/>
      <c r="AK589" s="144"/>
      <c r="AL589" s="144"/>
      <c r="AM589" s="144"/>
      <c r="AN589" s="144"/>
      <c r="AO589" s="144"/>
      <c r="AP589" s="144"/>
      <c r="AQ589" s="144"/>
      <c r="AR589" s="144"/>
      <c r="AS589" s="144"/>
    </row>
    <row r="590" spans="1:45">
      <c r="A590" s="144"/>
      <c r="B590" s="144"/>
      <c r="C590" s="144"/>
      <c r="D590" s="144"/>
      <c r="E590" s="144"/>
      <c r="F590" s="144"/>
      <c r="G590" s="144"/>
      <c r="H590" s="144"/>
      <c r="I590" s="144"/>
      <c r="J590" s="144"/>
      <c r="K590" s="144"/>
      <c r="L590" s="144"/>
      <c r="M590" s="144"/>
      <c r="N590" s="145"/>
      <c r="O590" s="144"/>
      <c r="P590" s="144"/>
      <c r="Q590" s="144"/>
      <c r="R590" s="144"/>
      <c r="S590" s="144"/>
      <c r="T590" s="144"/>
      <c r="U590" s="144"/>
      <c r="V590" s="37"/>
      <c r="W590" s="145"/>
      <c r="X590" s="146"/>
      <c r="Y590" s="145"/>
      <c r="Z590" s="144"/>
      <c r="AA590" s="144"/>
      <c r="AB590" s="144"/>
      <c r="AC590" s="144"/>
      <c r="AD590" s="144"/>
      <c r="AE590" s="144"/>
      <c r="AF590" s="144"/>
      <c r="AG590" s="147"/>
      <c r="AH590" s="144"/>
      <c r="AI590" s="144"/>
      <c r="AJ590" s="144"/>
      <c r="AK590" s="144"/>
      <c r="AL590" s="144"/>
      <c r="AM590" s="144"/>
      <c r="AN590" s="144"/>
      <c r="AO590" s="144"/>
      <c r="AP590" s="144"/>
      <c r="AQ590" s="144"/>
      <c r="AR590" s="144"/>
      <c r="AS590" s="144"/>
    </row>
    <row r="591" spans="1:45">
      <c r="A591" s="144"/>
      <c r="B591" s="144"/>
      <c r="C591" s="144"/>
      <c r="D591" s="144"/>
      <c r="E591" s="144"/>
      <c r="F591" s="144"/>
      <c r="G591" s="144"/>
      <c r="H591" s="144"/>
      <c r="I591" s="144"/>
      <c r="J591" s="144"/>
      <c r="K591" s="144"/>
      <c r="L591" s="144"/>
      <c r="M591" s="144"/>
      <c r="N591" s="145"/>
      <c r="O591" s="144"/>
      <c r="P591" s="144"/>
      <c r="Q591" s="144"/>
      <c r="R591" s="144"/>
      <c r="S591" s="144"/>
      <c r="T591" s="144"/>
      <c r="U591" s="144"/>
      <c r="V591" s="37"/>
      <c r="W591" s="145"/>
      <c r="X591" s="146"/>
      <c r="Y591" s="145"/>
      <c r="Z591" s="144"/>
      <c r="AA591" s="144"/>
      <c r="AB591" s="144"/>
      <c r="AC591" s="144"/>
      <c r="AD591" s="144"/>
      <c r="AE591" s="144"/>
      <c r="AF591" s="144"/>
      <c r="AG591" s="147"/>
      <c r="AH591" s="144"/>
      <c r="AI591" s="144"/>
      <c r="AJ591" s="144"/>
      <c r="AK591" s="144"/>
      <c r="AL591" s="144"/>
      <c r="AM591" s="144"/>
      <c r="AN591" s="144"/>
      <c r="AO591" s="144"/>
      <c r="AP591" s="144"/>
      <c r="AQ591" s="144"/>
      <c r="AR591" s="144"/>
      <c r="AS591" s="144"/>
    </row>
    <row r="592" spans="1:45">
      <c r="A592" s="144"/>
      <c r="B592" s="144"/>
      <c r="C592" s="144"/>
      <c r="D592" s="144"/>
      <c r="E592" s="144"/>
      <c r="F592" s="144"/>
      <c r="G592" s="144"/>
      <c r="H592" s="144"/>
      <c r="I592" s="144"/>
      <c r="J592" s="144"/>
      <c r="K592" s="144"/>
      <c r="L592" s="144"/>
      <c r="M592" s="144"/>
      <c r="N592" s="145"/>
      <c r="O592" s="144"/>
      <c r="P592" s="144"/>
      <c r="Q592" s="144"/>
      <c r="R592" s="144"/>
      <c r="S592" s="144"/>
      <c r="T592" s="144"/>
      <c r="U592" s="144"/>
      <c r="V592" s="37"/>
      <c r="W592" s="145"/>
      <c r="X592" s="146"/>
      <c r="Y592" s="145"/>
      <c r="Z592" s="144"/>
      <c r="AA592" s="144"/>
      <c r="AB592" s="144"/>
      <c r="AC592" s="144"/>
      <c r="AD592" s="144"/>
      <c r="AE592" s="144"/>
      <c r="AF592" s="144"/>
      <c r="AG592" s="147"/>
      <c r="AH592" s="144"/>
      <c r="AI592" s="144"/>
      <c r="AJ592" s="144"/>
      <c r="AK592" s="144"/>
      <c r="AL592" s="144"/>
      <c r="AM592" s="144"/>
      <c r="AN592" s="144"/>
      <c r="AO592" s="144"/>
      <c r="AP592" s="144"/>
      <c r="AQ592" s="144"/>
      <c r="AR592" s="144"/>
      <c r="AS592" s="144"/>
    </row>
    <row r="593" spans="1:45">
      <c r="A593" s="144"/>
      <c r="B593" s="144"/>
      <c r="C593" s="144"/>
      <c r="D593" s="144"/>
      <c r="E593" s="144"/>
      <c r="F593" s="144"/>
      <c r="G593" s="144"/>
      <c r="H593" s="144"/>
      <c r="I593" s="144"/>
      <c r="J593" s="144"/>
      <c r="K593" s="144"/>
      <c r="L593" s="144"/>
      <c r="M593" s="144"/>
      <c r="N593" s="145"/>
      <c r="O593" s="144"/>
      <c r="P593" s="144"/>
      <c r="Q593" s="144"/>
      <c r="R593" s="144"/>
      <c r="S593" s="144"/>
      <c r="T593" s="144"/>
      <c r="U593" s="144"/>
      <c r="V593" s="37"/>
      <c r="W593" s="145"/>
      <c r="X593" s="146"/>
      <c r="Y593" s="145"/>
      <c r="Z593" s="144"/>
      <c r="AA593" s="144"/>
      <c r="AB593" s="144"/>
      <c r="AC593" s="144"/>
      <c r="AD593" s="144"/>
      <c r="AE593" s="144"/>
      <c r="AF593" s="144"/>
      <c r="AG593" s="147"/>
      <c r="AH593" s="144"/>
      <c r="AI593" s="144"/>
      <c r="AJ593" s="144"/>
      <c r="AK593" s="144"/>
      <c r="AL593" s="144"/>
      <c r="AM593" s="144"/>
      <c r="AN593" s="144"/>
      <c r="AO593" s="144"/>
      <c r="AP593" s="144"/>
      <c r="AQ593" s="144"/>
      <c r="AR593" s="144"/>
      <c r="AS593" s="144"/>
    </row>
    <row r="594" spans="1:45">
      <c r="A594" s="144"/>
      <c r="B594" s="144"/>
      <c r="C594" s="144"/>
      <c r="D594" s="144"/>
      <c r="E594" s="144"/>
      <c r="F594" s="144"/>
      <c r="G594" s="144"/>
      <c r="H594" s="144"/>
      <c r="I594" s="144"/>
      <c r="J594" s="144"/>
      <c r="K594" s="144"/>
      <c r="L594" s="144"/>
      <c r="M594" s="144"/>
      <c r="N594" s="145"/>
      <c r="O594" s="144"/>
      <c r="P594" s="144"/>
      <c r="Q594" s="144"/>
      <c r="R594" s="144"/>
      <c r="S594" s="144"/>
      <c r="T594" s="144"/>
      <c r="U594" s="144"/>
      <c r="V594" s="37"/>
      <c r="W594" s="145"/>
      <c r="X594" s="146"/>
      <c r="Y594" s="145"/>
      <c r="Z594" s="144"/>
      <c r="AA594" s="144"/>
      <c r="AB594" s="144"/>
      <c r="AC594" s="144"/>
      <c r="AD594" s="144"/>
      <c r="AE594" s="144"/>
      <c r="AF594" s="144"/>
      <c r="AG594" s="147"/>
      <c r="AH594" s="144"/>
      <c r="AI594" s="144"/>
      <c r="AJ594" s="144"/>
      <c r="AK594" s="144"/>
      <c r="AL594" s="144"/>
      <c r="AM594" s="144"/>
      <c r="AN594" s="144"/>
      <c r="AO594" s="144"/>
      <c r="AP594" s="144"/>
      <c r="AQ594" s="144"/>
      <c r="AR594" s="144"/>
      <c r="AS594" s="144"/>
    </row>
    <row r="595" spans="1:45">
      <c r="A595" s="144"/>
      <c r="B595" s="144"/>
      <c r="C595" s="144"/>
      <c r="D595" s="144"/>
      <c r="E595" s="144"/>
      <c r="F595" s="144"/>
      <c r="G595" s="144"/>
      <c r="H595" s="144"/>
      <c r="I595" s="144"/>
      <c r="J595" s="144"/>
      <c r="K595" s="144"/>
      <c r="L595" s="144"/>
      <c r="M595" s="144"/>
      <c r="N595" s="145"/>
      <c r="O595" s="144"/>
      <c r="P595" s="144"/>
      <c r="Q595" s="144"/>
      <c r="R595" s="144"/>
      <c r="S595" s="144"/>
      <c r="T595" s="144"/>
      <c r="U595" s="144"/>
      <c r="V595" s="37"/>
      <c r="W595" s="145"/>
      <c r="X595" s="146"/>
      <c r="Y595" s="145"/>
      <c r="Z595" s="144"/>
      <c r="AA595" s="144"/>
      <c r="AB595" s="144"/>
      <c r="AC595" s="144"/>
      <c r="AD595" s="144"/>
      <c r="AE595" s="144"/>
      <c r="AF595" s="144"/>
      <c r="AG595" s="147"/>
      <c r="AH595" s="144"/>
      <c r="AI595" s="144"/>
      <c r="AJ595" s="144"/>
      <c r="AK595" s="144"/>
      <c r="AL595" s="144"/>
      <c r="AM595" s="144"/>
      <c r="AN595" s="144"/>
      <c r="AO595" s="144"/>
      <c r="AP595" s="144"/>
      <c r="AQ595" s="144"/>
      <c r="AR595" s="144"/>
      <c r="AS595" s="144"/>
    </row>
    <row r="596" spans="1:45">
      <c r="A596" s="144"/>
      <c r="B596" s="144"/>
      <c r="C596" s="144"/>
      <c r="D596" s="144"/>
      <c r="E596" s="144"/>
      <c r="F596" s="144"/>
      <c r="G596" s="144"/>
      <c r="H596" s="144"/>
      <c r="I596" s="144"/>
      <c r="J596" s="144"/>
      <c r="K596" s="144"/>
      <c r="L596" s="144"/>
      <c r="M596" s="144"/>
      <c r="N596" s="145"/>
      <c r="O596" s="144"/>
      <c r="P596" s="144"/>
      <c r="Q596" s="144"/>
      <c r="R596" s="144"/>
      <c r="S596" s="144"/>
      <c r="T596" s="144"/>
      <c r="U596" s="144"/>
      <c r="V596" s="37"/>
      <c r="W596" s="145"/>
      <c r="X596" s="146"/>
      <c r="Y596" s="145"/>
      <c r="Z596" s="144"/>
      <c r="AA596" s="144"/>
      <c r="AB596" s="144"/>
      <c r="AC596" s="144"/>
      <c r="AD596" s="144"/>
      <c r="AE596" s="144"/>
      <c r="AF596" s="144"/>
      <c r="AG596" s="147"/>
      <c r="AH596" s="144"/>
      <c r="AI596" s="144"/>
      <c r="AJ596" s="144"/>
      <c r="AK596" s="144"/>
      <c r="AL596" s="144"/>
      <c r="AM596" s="144"/>
      <c r="AN596" s="144"/>
      <c r="AO596" s="144"/>
      <c r="AP596" s="144"/>
      <c r="AQ596" s="144"/>
      <c r="AR596" s="144"/>
      <c r="AS596" s="144"/>
    </row>
    <row r="597" spans="1:45">
      <c r="A597" s="144"/>
      <c r="B597" s="144"/>
      <c r="C597" s="144"/>
      <c r="D597" s="144"/>
      <c r="E597" s="144"/>
      <c r="F597" s="144"/>
      <c r="G597" s="144"/>
      <c r="H597" s="144"/>
      <c r="I597" s="144"/>
      <c r="J597" s="144"/>
      <c r="K597" s="144"/>
      <c r="L597" s="144"/>
      <c r="M597" s="144"/>
      <c r="N597" s="145"/>
      <c r="O597" s="144"/>
      <c r="P597" s="144"/>
      <c r="Q597" s="144"/>
      <c r="R597" s="144"/>
      <c r="S597" s="144"/>
      <c r="T597" s="144"/>
      <c r="U597" s="144"/>
      <c r="V597" s="37"/>
      <c r="W597" s="145"/>
      <c r="X597" s="146"/>
      <c r="Y597" s="145"/>
      <c r="Z597" s="144"/>
      <c r="AA597" s="144"/>
      <c r="AB597" s="144"/>
      <c r="AC597" s="144"/>
      <c r="AD597" s="144"/>
      <c r="AE597" s="144"/>
      <c r="AF597" s="144"/>
      <c r="AG597" s="147"/>
      <c r="AH597" s="144"/>
      <c r="AI597" s="144"/>
      <c r="AJ597" s="144"/>
      <c r="AK597" s="144"/>
      <c r="AL597" s="144"/>
      <c r="AM597" s="144"/>
      <c r="AN597" s="144"/>
      <c r="AO597" s="144"/>
      <c r="AP597" s="144"/>
      <c r="AQ597" s="144"/>
      <c r="AR597" s="144"/>
      <c r="AS597" s="144"/>
    </row>
    <row r="598" spans="1:45">
      <c r="A598" s="144"/>
      <c r="B598" s="144"/>
      <c r="C598" s="144"/>
      <c r="D598" s="144"/>
      <c r="E598" s="144"/>
      <c r="F598" s="144"/>
      <c r="G598" s="144"/>
      <c r="H598" s="144"/>
      <c r="I598" s="144"/>
      <c r="J598" s="144"/>
      <c r="K598" s="144"/>
      <c r="L598" s="144"/>
      <c r="M598" s="144"/>
      <c r="N598" s="145"/>
      <c r="O598" s="144"/>
      <c r="P598" s="144"/>
      <c r="Q598" s="144"/>
      <c r="R598" s="144"/>
      <c r="S598" s="144"/>
      <c r="T598" s="144"/>
      <c r="U598" s="144"/>
      <c r="V598" s="37"/>
      <c r="W598" s="145"/>
      <c r="X598" s="146"/>
      <c r="Y598" s="145"/>
      <c r="Z598" s="144"/>
      <c r="AA598" s="144"/>
      <c r="AB598" s="144"/>
      <c r="AC598" s="144"/>
      <c r="AD598" s="144"/>
      <c r="AE598" s="144"/>
      <c r="AF598" s="144"/>
      <c r="AG598" s="147"/>
      <c r="AH598" s="144"/>
      <c r="AI598" s="144"/>
      <c r="AJ598" s="144"/>
      <c r="AK598" s="144"/>
      <c r="AL598" s="144"/>
      <c r="AM598" s="144"/>
      <c r="AN598" s="144"/>
      <c r="AO598" s="144"/>
      <c r="AP598" s="144"/>
      <c r="AQ598" s="144"/>
      <c r="AR598" s="144"/>
      <c r="AS598" s="144"/>
    </row>
    <row r="599" spans="1:45">
      <c r="A599" s="144"/>
      <c r="B599" s="144"/>
      <c r="C599" s="144"/>
      <c r="D599" s="144"/>
      <c r="E599" s="144"/>
      <c r="F599" s="144"/>
      <c r="G599" s="144"/>
      <c r="H599" s="144"/>
      <c r="I599" s="144"/>
      <c r="J599" s="144"/>
      <c r="K599" s="144"/>
      <c r="L599" s="144"/>
      <c r="M599" s="144"/>
      <c r="N599" s="145"/>
      <c r="O599" s="144"/>
      <c r="P599" s="144"/>
      <c r="Q599" s="144"/>
      <c r="R599" s="144"/>
      <c r="S599" s="144"/>
      <c r="T599" s="144"/>
      <c r="U599" s="144"/>
      <c r="V599" s="37"/>
      <c r="W599" s="145"/>
      <c r="X599" s="146"/>
      <c r="Y599" s="145"/>
      <c r="Z599" s="144"/>
      <c r="AA599" s="144"/>
      <c r="AB599" s="144"/>
      <c r="AC599" s="144"/>
      <c r="AD599" s="144"/>
      <c r="AE599" s="144"/>
      <c r="AF599" s="144"/>
      <c r="AG599" s="147"/>
      <c r="AH599" s="144"/>
      <c r="AI599" s="144"/>
      <c r="AJ599" s="144"/>
      <c r="AK599" s="144"/>
      <c r="AL599" s="144"/>
      <c r="AM599" s="144"/>
      <c r="AN599" s="144"/>
      <c r="AO599" s="144"/>
      <c r="AP599" s="144"/>
      <c r="AQ599" s="144"/>
      <c r="AR599" s="144"/>
      <c r="AS599" s="144"/>
    </row>
    <row r="600" spans="1:45">
      <c r="A600" s="144"/>
      <c r="B600" s="144"/>
      <c r="C600" s="144"/>
      <c r="D600" s="144"/>
      <c r="E600" s="144"/>
      <c r="F600" s="144"/>
      <c r="G600" s="144"/>
      <c r="H600" s="144"/>
      <c r="I600" s="144"/>
      <c r="J600" s="144"/>
      <c r="K600" s="144"/>
      <c r="L600" s="144"/>
      <c r="M600" s="144"/>
      <c r="N600" s="145"/>
      <c r="O600" s="144"/>
      <c r="P600" s="144"/>
      <c r="Q600" s="144"/>
      <c r="R600" s="144"/>
      <c r="S600" s="144"/>
      <c r="T600" s="144"/>
      <c r="U600" s="144"/>
      <c r="V600" s="37"/>
      <c r="W600" s="145"/>
      <c r="X600" s="146"/>
      <c r="Y600" s="145"/>
      <c r="Z600" s="144"/>
      <c r="AA600" s="144"/>
      <c r="AB600" s="144"/>
      <c r="AC600" s="144"/>
      <c r="AD600" s="144"/>
      <c r="AE600" s="144"/>
      <c r="AF600" s="144"/>
      <c r="AG600" s="147"/>
      <c r="AH600" s="144"/>
      <c r="AI600" s="144"/>
      <c r="AJ600" s="144"/>
      <c r="AK600" s="144"/>
      <c r="AL600" s="144"/>
      <c r="AM600" s="144"/>
      <c r="AN600" s="144"/>
      <c r="AO600" s="144"/>
      <c r="AP600" s="144"/>
      <c r="AQ600" s="144"/>
      <c r="AR600" s="144"/>
      <c r="AS600" s="144"/>
    </row>
    <row r="601" spans="1:45">
      <c r="A601" s="144"/>
      <c r="B601" s="144"/>
      <c r="C601" s="144"/>
      <c r="D601" s="144"/>
      <c r="E601" s="144"/>
      <c r="F601" s="144"/>
      <c r="G601" s="144"/>
      <c r="H601" s="144"/>
      <c r="I601" s="144"/>
      <c r="J601" s="144"/>
      <c r="K601" s="144"/>
      <c r="L601" s="144"/>
      <c r="M601" s="144"/>
      <c r="N601" s="145"/>
      <c r="O601" s="144"/>
      <c r="P601" s="144"/>
      <c r="Q601" s="144"/>
      <c r="R601" s="144"/>
      <c r="S601" s="144"/>
      <c r="T601" s="144"/>
      <c r="U601" s="144"/>
      <c r="V601" s="37"/>
      <c r="W601" s="145"/>
      <c r="X601" s="146"/>
      <c r="Y601" s="145"/>
      <c r="Z601" s="144"/>
      <c r="AA601" s="144"/>
      <c r="AB601" s="144"/>
      <c r="AC601" s="144"/>
      <c r="AD601" s="144"/>
      <c r="AE601" s="144"/>
      <c r="AF601" s="144"/>
      <c r="AG601" s="147"/>
      <c r="AH601" s="144"/>
      <c r="AI601" s="144"/>
      <c r="AJ601" s="144"/>
      <c r="AK601" s="144"/>
      <c r="AL601" s="144"/>
      <c r="AM601" s="144"/>
      <c r="AN601" s="144"/>
      <c r="AO601" s="144"/>
      <c r="AP601" s="144"/>
      <c r="AQ601" s="144"/>
      <c r="AR601" s="144"/>
      <c r="AS601" s="144"/>
    </row>
    <row r="602" spans="1:45">
      <c r="A602" s="144"/>
      <c r="B602" s="144"/>
      <c r="C602" s="144"/>
      <c r="D602" s="144"/>
      <c r="E602" s="144"/>
      <c r="F602" s="144"/>
      <c r="G602" s="144"/>
      <c r="H602" s="144"/>
      <c r="I602" s="144"/>
      <c r="J602" s="144"/>
      <c r="K602" s="144"/>
      <c r="L602" s="144"/>
      <c r="M602" s="144"/>
      <c r="N602" s="145"/>
      <c r="O602" s="144"/>
      <c r="P602" s="144"/>
      <c r="Q602" s="144"/>
      <c r="R602" s="144"/>
      <c r="S602" s="144"/>
      <c r="T602" s="144"/>
      <c r="U602" s="144"/>
      <c r="V602" s="37"/>
      <c r="W602" s="145"/>
      <c r="X602" s="146"/>
      <c r="Y602" s="145"/>
      <c r="Z602" s="144"/>
      <c r="AA602" s="144"/>
      <c r="AB602" s="144"/>
      <c r="AC602" s="144"/>
      <c r="AD602" s="144"/>
      <c r="AE602" s="144"/>
      <c r="AF602" s="144"/>
      <c r="AG602" s="147"/>
      <c r="AH602" s="144"/>
      <c r="AI602" s="144"/>
      <c r="AJ602" s="144"/>
      <c r="AK602" s="144"/>
      <c r="AL602" s="144"/>
      <c r="AM602" s="144"/>
      <c r="AN602" s="144"/>
      <c r="AO602" s="144"/>
      <c r="AP602" s="144"/>
      <c r="AQ602" s="144"/>
      <c r="AR602" s="144"/>
      <c r="AS602" s="144"/>
    </row>
    <row r="603" spans="1:45">
      <c r="A603" s="144"/>
      <c r="B603" s="144"/>
      <c r="C603" s="144"/>
      <c r="D603" s="144"/>
      <c r="E603" s="144"/>
      <c r="F603" s="144"/>
      <c r="G603" s="144"/>
      <c r="H603" s="144"/>
      <c r="I603" s="144"/>
      <c r="J603" s="144"/>
      <c r="K603" s="144"/>
      <c r="L603" s="144"/>
      <c r="M603" s="144"/>
      <c r="N603" s="145"/>
      <c r="O603" s="144"/>
      <c r="P603" s="144"/>
      <c r="Q603" s="144"/>
      <c r="R603" s="144"/>
      <c r="S603" s="144"/>
      <c r="T603" s="144"/>
      <c r="U603" s="144"/>
      <c r="V603" s="37"/>
      <c r="W603" s="145"/>
      <c r="X603" s="146"/>
      <c r="Y603" s="145"/>
      <c r="Z603" s="144"/>
      <c r="AA603" s="144"/>
      <c r="AB603" s="144"/>
      <c r="AC603" s="144"/>
      <c r="AD603" s="144"/>
      <c r="AE603" s="144"/>
      <c r="AF603" s="144"/>
      <c r="AG603" s="147"/>
      <c r="AH603" s="144"/>
      <c r="AI603" s="144"/>
      <c r="AJ603" s="144"/>
      <c r="AK603" s="144"/>
      <c r="AL603" s="144"/>
      <c r="AM603" s="144"/>
      <c r="AN603" s="144"/>
      <c r="AO603" s="144"/>
      <c r="AP603" s="144"/>
      <c r="AQ603" s="144"/>
      <c r="AR603" s="144"/>
      <c r="AS603" s="144"/>
    </row>
    <row r="604" spans="1:45">
      <c r="A604" s="144"/>
      <c r="B604" s="144"/>
      <c r="C604" s="144"/>
      <c r="D604" s="144"/>
      <c r="E604" s="144"/>
      <c r="F604" s="144"/>
      <c r="G604" s="144"/>
      <c r="H604" s="144"/>
      <c r="I604" s="144"/>
      <c r="J604" s="144"/>
      <c r="K604" s="144"/>
      <c r="L604" s="144"/>
      <c r="M604" s="144"/>
      <c r="N604" s="145"/>
      <c r="O604" s="144"/>
      <c r="P604" s="144"/>
      <c r="Q604" s="144"/>
      <c r="R604" s="144"/>
      <c r="S604" s="144"/>
      <c r="T604" s="144"/>
      <c r="U604" s="144"/>
      <c r="V604" s="37"/>
      <c r="W604" s="145"/>
      <c r="X604" s="146"/>
      <c r="Y604" s="145"/>
      <c r="Z604" s="144"/>
      <c r="AA604" s="144"/>
      <c r="AB604" s="144"/>
      <c r="AC604" s="144"/>
      <c r="AD604" s="144"/>
      <c r="AE604" s="144"/>
      <c r="AF604" s="144"/>
      <c r="AG604" s="147"/>
      <c r="AH604" s="144"/>
      <c r="AI604" s="144"/>
      <c r="AJ604" s="144"/>
      <c r="AK604" s="144"/>
      <c r="AL604" s="144"/>
      <c r="AM604" s="144"/>
      <c r="AN604" s="144"/>
      <c r="AO604" s="144"/>
      <c r="AP604" s="144"/>
      <c r="AQ604" s="144"/>
      <c r="AR604" s="144"/>
      <c r="AS604" s="144"/>
    </row>
    <row r="605" spans="1:45">
      <c r="A605" s="144"/>
      <c r="B605" s="144"/>
      <c r="C605" s="144"/>
      <c r="D605" s="144"/>
      <c r="E605" s="144"/>
      <c r="F605" s="144"/>
      <c r="G605" s="144"/>
      <c r="H605" s="144"/>
      <c r="I605" s="144"/>
      <c r="J605" s="144"/>
      <c r="K605" s="144"/>
      <c r="L605" s="144"/>
      <c r="M605" s="144"/>
      <c r="N605" s="145"/>
      <c r="O605" s="144"/>
      <c r="P605" s="144"/>
      <c r="Q605" s="144"/>
      <c r="R605" s="144"/>
      <c r="S605" s="144"/>
      <c r="T605" s="144"/>
      <c r="U605" s="144"/>
      <c r="V605" s="37"/>
      <c r="W605" s="145"/>
      <c r="X605" s="146"/>
      <c r="Y605" s="145"/>
      <c r="Z605" s="144"/>
      <c r="AA605" s="144"/>
      <c r="AB605" s="144"/>
      <c r="AC605" s="144"/>
      <c r="AD605" s="144"/>
      <c r="AE605" s="144"/>
      <c r="AF605" s="144"/>
      <c r="AG605" s="147"/>
      <c r="AH605" s="144"/>
      <c r="AI605" s="144"/>
      <c r="AJ605" s="144"/>
      <c r="AK605" s="144"/>
      <c r="AL605" s="144"/>
      <c r="AM605" s="144"/>
      <c r="AN605" s="144"/>
      <c r="AO605" s="144"/>
      <c r="AP605" s="144"/>
      <c r="AQ605" s="144"/>
      <c r="AR605" s="144"/>
      <c r="AS605" s="144"/>
    </row>
    <row r="606" spans="1:45">
      <c r="A606" s="144"/>
      <c r="B606" s="144"/>
      <c r="C606" s="144"/>
      <c r="D606" s="144"/>
      <c r="E606" s="144"/>
      <c r="F606" s="144"/>
      <c r="G606" s="144"/>
      <c r="H606" s="144"/>
      <c r="I606" s="144"/>
      <c r="J606" s="144"/>
      <c r="K606" s="144"/>
      <c r="L606" s="144"/>
      <c r="M606" s="144"/>
      <c r="N606" s="145"/>
      <c r="O606" s="144"/>
      <c r="P606" s="144"/>
      <c r="Q606" s="144"/>
      <c r="R606" s="144"/>
      <c r="S606" s="144"/>
      <c r="T606" s="144"/>
      <c r="U606" s="144"/>
      <c r="V606" s="37"/>
      <c r="W606" s="145"/>
      <c r="X606" s="146"/>
      <c r="Y606" s="145"/>
      <c r="Z606" s="144"/>
      <c r="AA606" s="144"/>
      <c r="AB606" s="144"/>
      <c r="AC606" s="144"/>
      <c r="AD606" s="144"/>
      <c r="AE606" s="144"/>
      <c r="AF606" s="144"/>
      <c r="AG606" s="147"/>
      <c r="AH606" s="144"/>
      <c r="AI606" s="144"/>
      <c r="AJ606" s="144"/>
      <c r="AK606" s="144"/>
      <c r="AL606" s="144"/>
      <c r="AM606" s="144"/>
      <c r="AN606" s="144"/>
      <c r="AO606" s="144"/>
      <c r="AP606" s="144"/>
      <c r="AQ606" s="144"/>
      <c r="AR606" s="144"/>
      <c r="AS606" s="144"/>
    </row>
    <row r="607" spans="1:45">
      <c r="A607" s="144"/>
      <c r="B607" s="144"/>
      <c r="C607" s="144"/>
      <c r="D607" s="144"/>
      <c r="E607" s="144"/>
      <c r="F607" s="144"/>
      <c r="G607" s="144"/>
      <c r="H607" s="144"/>
      <c r="I607" s="144"/>
      <c r="J607" s="144"/>
      <c r="K607" s="144"/>
      <c r="L607" s="144"/>
      <c r="M607" s="144"/>
      <c r="N607" s="145"/>
      <c r="O607" s="144"/>
      <c r="P607" s="144"/>
      <c r="Q607" s="144"/>
      <c r="R607" s="144"/>
      <c r="S607" s="144"/>
      <c r="T607" s="144"/>
      <c r="U607" s="144"/>
      <c r="V607" s="37"/>
      <c r="W607" s="145"/>
      <c r="X607" s="146"/>
      <c r="Y607" s="145"/>
      <c r="Z607" s="144"/>
      <c r="AA607" s="144"/>
      <c r="AB607" s="144"/>
      <c r="AC607" s="144"/>
      <c r="AD607" s="144"/>
      <c r="AE607" s="144"/>
      <c r="AF607" s="144"/>
      <c r="AG607" s="147"/>
      <c r="AH607" s="144"/>
      <c r="AI607" s="144"/>
      <c r="AJ607" s="144"/>
      <c r="AK607" s="144"/>
      <c r="AL607" s="144"/>
      <c r="AM607" s="144"/>
      <c r="AN607" s="144"/>
      <c r="AO607" s="144"/>
      <c r="AP607" s="144"/>
      <c r="AQ607" s="144"/>
      <c r="AR607" s="144"/>
      <c r="AS607" s="144"/>
    </row>
    <row r="608" spans="1:45">
      <c r="A608" s="144"/>
      <c r="B608" s="144"/>
      <c r="C608" s="144"/>
      <c r="D608" s="144"/>
      <c r="E608" s="144"/>
      <c r="F608" s="144"/>
      <c r="G608" s="144"/>
      <c r="H608" s="144"/>
      <c r="I608" s="144"/>
      <c r="J608" s="144"/>
      <c r="K608" s="144"/>
      <c r="L608" s="144"/>
      <c r="M608" s="144"/>
      <c r="N608" s="145"/>
      <c r="O608" s="144"/>
      <c r="P608" s="144"/>
      <c r="Q608" s="144"/>
      <c r="R608" s="144"/>
      <c r="S608" s="144"/>
      <c r="T608" s="144"/>
      <c r="U608" s="144"/>
      <c r="V608" s="37"/>
      <c r="W608" s="145"/>
      <c r="X608" s="146"/>
      <c r="Y608" s="145"/>
      <c r="Z608" s="144"/>
      <c r="AA608" s="144"/>
      <c r="AB608" s="144"/>
      <c r="AC608" s="144"/>
      <c r="AD608" s="144"/>
      <c r="AE608" s="144"/>
      <c r="AF608" s="144"/>
      <c r="AG608" s="147"/>
      <c r="AH608" s="144"/>
      <c r="AI608" s="144"/>
      <c r="AJ608" s="144"/>
      <c r="AK608" s="144"/>
      <c r="AL608" s="144"/>
      <c r="AM608" s="144"/>
      <c r="AN608" s="144"/>
      <c r="AO608" s="144"/>
      <c r="AP608" s="144"/>
      <c r="AQ608" s="144"/>
      <c r="AR608" s="144"/>
      <c r="AS608" s="144"/>
    </row>
    <row r="609" spans="1:45">
      <c r="A609" s="144"/>
      <c r="B609" s="144"/>
      <c r="C609" s="144"/>
      <c r="D609" s="144"/>
      <c r="E609" s="144"/>
      <c r="F609" s="144"/>
      <c r="G609" s="144"/>
      <c r="H609" s="144"/>
      <c r="I609" s="144"/>
      <c r="J609" s="144"/>
      <c r="K609" s="144"/>
      <c r="L609" s="144"/>
      <c r="M609" s="144"/>
      <c r="N609" s="145"/>
      <c r="O609" s="144"/>
      <c r="P609" s="144"/>
      <c r="Q609" s="144"/>
      <c r="R609" s="144"/>
      <c r="S609" s="144"/>
      <c r="T609" s="144"/>
      <c r="U609" s="144"/>
      <c r="V609" s="37"/>
      <c r="W609" s="145"/>
      <c r="X609" s="146"/>
      <c r="Y609" s="145"/>
      <c r="Z609" s="144"/>
      <c r="AA609" s="144"/>
      <c r="AB609" s="144"/>
      <c r="AC609" s="144"/>
      <c r="AD609" s="144"/>
      <c r="AE609" s="144"/>
      <c r="AF609" s="144"/>
      <c r="AG609" s="147"/>
      <c r="AH609" s="144"/>
      <c r="AI609" s="144"/>
      <c r="AJ609" s="144"/>
      <c r="AK609" s="144"/>
      <c r="AL609" s="144"/>
      <c r="AM609" s="144"/>
      <c r="AN609" s="144"/>
      <c r="AO609" s="144"/>
      <c r="AP609" s="144"/>
      <c r="AQ609" s="144"/>
      <c r="AR609" s="144"/>
      <c r="AS609" s="144"/>
    </row>
    <row r="610" spans="1:45">
      <c r="A610" s="144"/>
      <c r="B610" s="144"/>
      <c r="C610" s="144"/>
      <c r="D610" s="144"/>
      <c r="E610" s="144"/>
      <c r="F610" s="144"/>
      <c r="G610" s="144"/>
      <c r="H610" s="144"/>
      <c r="I610" s="144"/>
      <c r="J610" s="144"/>
      <c r="K610" s="144"/>
      <c r="L610" s="144"/>
      <c r="M610" s="144"/>
      <c r="N610" s="145"/>
      <c r="O610" s="144"/>
      <c r="P610" s="144"/>
      <c r="Q610" s="144"/>
      <c r="R610" s="144"/>
      <c r="S610" s="144"/>
      <c r="T610" s="144"/>
      <c r="U610" s="144"/>
      <c r="V610" s="37"/>
      <c r="W610" s="145"/>
      <c r="X610" s="146"/>
      <c r="Y610" s="145"/>
      <c r="Z610" s="144"/>
      <c r="AA610" s="144"/>
      <c r="AB610" s="144"/>
      <c r="AC610" s="144"/>
      <c r="AD610" s="144"/>
      <c r="AE610" s="144"/>
      <c r="AF610" s="144"/>
      <c r="AG610" s="147"/>
      <c r="AH610" s="144"/>
      <c r="AI610" s="144"/>
      <c r="AJ610" s="144"/>
      <c r="AK610" s="144"/>
      <c r="AL610" s="144"/>
      <c r="AM610" s="144"/>
      <c r="AN610" s="144"/>
      <c r="AO610" s="144"/>
      <c r="AP610" s="144"/>
      <c r="AQ610" s="144"/>
      <c r="AR610" s="144"/>
      <c r="AS610" s="144"/>
    </row>
    <row r="611" spans="1:45">
      <c r="A611" s="144"/>
      <c r="B611" s="144"/>
      <c r="C611" s="144"/>
      <c r="D611" s="144"/>
      <c r="E611" s="144"/>
      <c r="F611" s="144"/>
      <c r="G611" s="144"/>
      <c r="H611" s="144"/>
      <c r="I611" s="144"/>
      <c r="J611" s="144"/>
      <c r="K611" s="144"/>
      <c r="L611" s="144"/>
      <c r="M611" s="144"/>
      <c r="N611" s="145"/>
      <c r="O611" s="144"/>
      <c r="P611" s="144"/>
      <c r="Q611" s="144"/>
      <c r="R611" s="144"/>
      <c r="S611" s="144"/>
      <c r="T611" s="144"/>
      <c r="U611" s="144"/>
      <c r="V611" s="37"/>
      <c r="W611" s="145"/>
      <c r="X611" s="146"/>
      <c r="Y611" s="145"/>
      <c r="Z611" s="144"/>
      <c r="AA611" s="144"/>
      <c r="AB611" s="144"/>
      <c r="AC611" s="144"/>
      <c r="AD611" s="144"/>
      <c r="AE611" s="144"/>
      <c r="AF611" s="144"/>
      <c r="AG611" s="147"/>
      <c r="AH611" s="144"/>
      <c r="AI611" s="144"/>
      <c r="AJ611" s="144"/>
      <c r="AK611" s="144"/>
      <c r="AL611" s="144"/>
      <c r="AM611" s="144"/>
      <c r="AN611" s="144"/>
      <c r="AO611" s="144"/>
      <c r="AP611" s="144"/>
      <c r="AQ611" s="144"/>
      <c r="AR611" s="144"/>
      <c r="AS611" s="144"/>
    </row>
    <row r="612" spans="1:45">
      <c r="A612" s="144"/>
      <c r="B612" s="144"/>
      <c r="C612" s="144"/>
      <c r="D612" s="144"/>
      <c r="E612" s="144"/>
      <c r="F612" s="144"/>
      <c r="G612" s="144"/>
      <c r="H612" s="144"/>
      <c r="I612" s="144"/>
      <c r="J612" s="144"/>
      <c r="K612" s="144"/>
      <c r="L612" s="144"/>
      <c r="M612" s="144"/>
      <c r="N612" s="145"/>
      <c r="O612" s="144"/>
      <c r="P612" s="144"/>
      <c r="Q612" s="144"/>
      <c r="R612" s="144"/>
      <c r="S612" s="144"/>
      <c r="T612" s="144"/>
      <c r="U612" s="144"/>
      <c r="V612" s="37"/>
      <c r="W612" s="145"/>
      <c r="X612" s="146"/>
      <c r="Y612" s="145"/>
      <c r="Z612" s="144"/>
      <c r="AA612" s="144"/>
      <c r="AB612" s="144"/>
      <c r="AC612" s="144"/>
      <c r="AD612" s="144"/>
      <c r="AE612" s="144"/>
      <c r="AF612" s="144"/>
      <c r="AG612" s="147"/>
      <c r="AH612" s="144"/>
      <c r="AI612" s="144"/>
      <c r="AJ612" s="144"/>
      <c r="AK612" s="144"/>
      <c r="AL612" s="144"/>
      <c r="AM612" s="144"/>
      <c r="AN612" s="144"/>
      <c r="AO612" s="144"/>
      <c r="AP612" s="144"/>
      <c r="AQ612" s="144"/>
      <c r="AR612" s="144"/>
      <c r="AS612" s="144"/>
    </row>
    <row r="613" spans="1:45">
      <c r="A613" s="144"/>
      <c r="B613" s="144"/>
      <c r="C613" s="144"/>
      <c r="D613" s="144"/>
      <c r="E613" s="144"/>
      <c r="F613" s="144"/>
      <c r="G613" s="144"/>
      <c r="H613" s="144"/>
      <c r="I613" s="144"/>
      <c r="J613" s="144"/>
      <c r="K613" s="144"/>
      <c r="L613" s="144"/>
      <c r="M613" s="144"/>
      <c r="N613" s="145"/>
      <c r="O613" s="144"/>
      <c r="P613" s="144"/>
      <c r="Q613" s="144"/>
      <c r="R613" s="144"/>
      <c r="S613" s="144"/>
      <c r="T613" s="144"/>
      <c r="U613" s="144"/>
      <c r="V613" s="37"/>
      <c r="W613" s="145"/>
      <c r="X613" s="146"/>
      <c r="Y613" s="145"/>
      <c r="Z613" s="144"/>
      <c r="AA613" s="144"/>
      <c r="AB613" s="144"/>
      <c r="AC613" s="144"/>
      <c r="AD613" s="144"/>
      <c r="AE613" s="144"/>
      <c r="AF613" s="144"/>
      <c r="AG613" s="147"/>
      <c r="AH613" s="144"/>
      <c r="AI613" s="144"/>
      <c r="AJ613" s="144"/>
      <c r="AK613" s="144"/>
      <c r="AL613" s="144"/>
      <c r="AM613" s="144"/>
      <c r="AN613" s="144"/>
      <c r="AO613" s="144"/>
      <c r="AP613" s="144"/>
      <c r="AQ613" s="144"/>
      <c r="AR613" s="144"/>
      <c r="AS613" s="144"/>
    </row>
    <row r="614" spans="1:45">
      <c r="A614" s="144"/>
      <c r="B614" s="144"/>
      <c r="C614" s="144"/>
      <c r="D614" s="144"/>
      <c r="E614" s="144"/>
      <c r="F614" s="144"/>
      <c r="G614" s="144"/>
      <c r="H614" s="144"/>
      <c r="I614" s="144"/>
      <c r="J614" s="144"/>
      <c r="K614" s="144"/>
      <c r="L614" s="144"/>
      <c r="M614" s="144"/>
      <c r="N614" s="145"/>
      <c r="O614" s="144"/>
      <c r="P614" s="144"/>
      <c r="Q614" s="144"/>
      <c r="R614" s="144"/>
      <c r="S614" s="144"/>
      <c r="T614" s="144"/>
      <c r="U614" s="144"/>
      <c r="V614" s="37"/>
      <c r="W614" s="145"/>
      <c r="X614" s="146"/>
      <c r="Y614" s="145"/>
      <c r="Z614" s="144"/>
      <c r="AA614" s="144"/>
      <c r="AB614" s="144"/>
      <c r="AC614" s="144"/>
      <c r="AD614" s="144"/>
      <c r="AE614" s="144"/>
      <c r="AF614" s="144"/>
      <c r="AG614" s="147"/>
      <c r="AH614" s="144"/>
      <c r="AI614" s="144"/>
      <c r="AJ614" s="144"/>
      <c r="AK614" s="144"/>
      <c r="AL614" s="144"/>
      <c r="AM614" s="144"/>
      <c r="AN614" s="144"/>
      <c r="AO614" s="144"/>
      <c r="AP614" s="144"/>
      <c r="AQ614" s="144"/>
      <c r="AR614" s="144"/>
      <c r="AS614" s="144"/>
    </row>
    <row r="615" spans="1:45">
      <c r="A615" s="144"/>
      <c r="B615" s="144"/>
      <c r="C615" s="144"/>
      <c r="D615" s="144"/>
      <c r="E615" s="144"/>
      <c r="F615" s="144"/>
      <c r="G615" s="144"/>
      <c r="H615" s="144"/>
      <c r="I615" s="144"/>
      <c r="J615" s="144"/>
      <c r="K615" s="144"/>
      <c r="L615" s="144"/>
      <c r="M615" s="144"/>
      <c r="N615" s="145"/>
      <c r="O615" s="144"/>
      <c r="P615" s="144"/>
      <c r="Q615" s="144"/>
      <c r="R615" s="144"/>
      <c r="S615" s="144"/>
      <c r="T615" s="144"/>
      <c r="U615" s="144"/>
      <c r="V615" s="37"/>
      <c r="W615" s="145"/>
      <c r="X615" s="146"/>
      <c r="Y615" s="145"/>
      <c r="Z615" s="144"/>
      <c r="AA615" s="144"/>
      <c r="AB615" s="144"/>
      <c r="AC615" s="144"/>
      <c r="AD615" s="144"/>
      <c r="AE615" s="144"/>
      <c r="AF615" s="144"/>
      <c r="AG615" s="147"/>
      <c r="AH615" s="144"/>
      <c r="AI615" s="144"/>
      <c r="AJ615" s="144"/>
      <c r="AK615" s="144"/>
      <c r="AL615" s="144"/>
      <c r="AM615" s="144"/>
      <c r="AN615" s="144"/>
      <c r="AO615" s="144"/>
      <c r="AP615" s="144"/>
      <c r="AQ615" s="144"/>
      <c r="AR615" s="144"/>
      <c r="AS615" s="144"/>
    </row>
    <row r="616" spans="1:45">
      <c r="A616" s="144"/>
      <c r="B616" s="144"/>
      <c r="C616" s="144"/>
      <c r="D616" s="144"/>
      <c r="E616" s="144"/>
      <c r="F616" s="144"/>
      <c r="G616" s="144"/>
      <c r="H616" s="144"/>
      <c r="I616" s="144"/>
      <c r="J616" s="144"/>
      <c r="K616" s="144"/>
      <c r="L616" s="144"/>
      <c r="M616" s="144"/>
      <c r="N616" s="145"/>
      <c r="O616" s="144"/>
      <c r="P616" s="144"/>
      <c r="Q616" s="144"/>
      <c r="R616" s="144"/>
      <c r="S616" s="144"/>
      <c r="T616" s="144"/>
      <c r="U616" s="144"/>
      <c r="V616" s="37"/>
      <c r="W616" s="145"/>
      <c r="X616" s="146"/>
      <c r="Y616" s="145"/>
      <c r="Z616" s="144"/>
      <c r="AA616" s="144"/>
      <c r="AB616" s="144"/>
      <c r="AC616" s="144"/>
      <c r="AD616" s="144"/>
      <c r="AE616" s="144"/>
      <c r="AF616" s="144"/>
      <c r="AG616" s="147"/>
      <c r="AH616" s="144"/>
      <c r="AI616" s="144"/>
      <c r="AJ616" s="144"/>
      <c r="AK616" s="144"/>
      <c r="AL616" s="144"/>
      <c r="AM616" s="144"/>
      <c r="AN616" s="144"/>
      <c r="AO616" s="144"/>
      <c r="AP616" s="144"/>
      <c r="AQ616" s="144"/>
      <c r="AR616" s="144"/>
      <c r="AS616" s="144"/>
    </row>
    <row r="617" spans="1:45">
      <c r="A617" s="144"/>
      <c r="B617" s="144"/>
      <c r="C617" s="144"/>
      <c r="D617" s="144"/>
      <c r="E617" s="144"/>
      <c r="F617" s="144"/>
      <c r="G617" s="144"/>
      <c r="H617" s="144"/>
      <c r="I617" s="144"/>
      <c r="J617" s="144"/>
      <c r="K617" s="144"/>
      <c r="L617" s="144"/>
      <c r="M617" s="144"/>
      <c r="N617" s="145"/>
      <c r="O617" s="144"/>
      <c r="P617" s="144"/>
      <c r="Q617" s="144"/>
      <c r="R617" s="144"/>
      <c r="S617" s="144"/>
      <c r="T617" s="144"/>
      <c r="U617" s="144"/>
      <c r="V617" s="37"/>
      <c r="W617" s="145"/>
      <c r="X617" s="146"/>
      <c r="Y617" s="145"/>
      <c r="Z617" s="144"/>
      <c r="AA617" s="144"/>
      <c r="AB617" s="144"/>
      <c r="AC617" s="144"/>
      <c r="AD617" s="144"/>
      <c r="AE617" s="144"/>
      <c r="AF617" s="144"/>
      <c r="AG617" s="147"/>
      <c r="AH617" s="144"/>
      <c r="AI617" s="144"/>
      <c r="AJ617" s="144"/>
      <c r="AK617" s="144"/>
      <c r="AL617" s="144"/>
      <c r="AM617" s="144"/>
      <c r="AN617" s="144"/>
      <c r="AO617" s="144"/>
      <c r="AP617" s="144"/>
      <c r="AQ617" s="144"/>
      <c r="AR617" s="144"/>
      <c r="AS617" s="144"/>
    </row>
    <row r="618" spans="1:45">
      <c r="A618" s="144"/>
      <c r="B618" s="144"/>
      <c r="C618" s="144"/>
      <c r="D618" s="144"/>
      <c r="E618" s="144"/>
      <c r="F618" s="144"/>
      <c r="G618" s="144"/>
      <c r="H618" s="144"/>
      <c r="I618" s="144"/>
      <c r="J618" s="144"/>
      <c r="K618" s="144"/>
      <c r="L618" s="144"/>
      <c r="M618" s="144"/>
      <c r="N618" s="145"/>
      <c r="O618" s="144"/>
      <c r="P618" s="144"/>
      <c r="Q618" s="144"/>
      <c r="R618" s="144"/>
      <c r="S618" s="144"/>
      <c r="T618" s="144"/>
      <c r="U618" s="144"/>
      <c r="V618" s="37"/>
      <c r="W618" s="145"/>
      <c r="X618" s="146"/>
      <c r="Y618" s="145"/>
      <c r="Z618" s="144"/>
      <c r="AA618" s="144"/>
      <c r="AB618" s="144"/>
      <c r="AC618" s="144"/>
      <c r="AD618" s="144"/>
      <c r="AE618" s="144"/>
      <c r="AF618" s="144"/>
      <c r="AG618" s="147"/>
      <c r="AH618" s="144"/>
      <c r="AI618" s="144"/>
      <c r="AJ618" s="144"/>
      <c r="AK618" s="144"/>
      <c r="AL618" s="144"/>
      <c r="AM618" s="144"/>
      <c r="AN618" s="144"/>
      <c r="AO618" s="144"/>
      <c r="AP618" s="144"/>
      <c r="AQ618" s="144"/>
      <c r="AR618" s="144"/>
      <c r="AS618" s="144"/>
    </row>
    <row r="619" spans="1:45">
      <c r="A619" s="144"/>
      <c r="B619" s="144"/>
      <c r="C619" s="144"/>
      <c r="D619" s="144"/>
      <c r="E619" s="144"/>
      <c r="F619" s="144"/>
      <c r="G619" s="144"/>
      <c r="H619" s="144"/>
      <c r="I619" s="144"/>
      <c r="J619" s="144"/>
      <c r="K619" s="144"/>
      <c r="L619" s="144"/>
      <c r="M619" s="144"/>
      <c r="N619" s="145"/>
      <c r="O619" s="144"/>
      <c r="P619" s="144"/>
      <c r="Q619" s="144"/>
      <c r="R619" s="144"/>
      <c r="S619" s="144"/>
      <c r="T619" s="144"/>
      <c r="U619" s="144"/>
      <c r="V619" s="37"/>
      <c r="W619" s="145"/>
      <c r="X619" s="146"/>
      <c r="Y619" s="145"/>
      <c r="Z619" s="144"/>
      <c r="AA619" s="144"/>
      <c r="AB619" s="144"/>
      <c r="AC619" s="144"/>
      <c r="AD619" s="144"/>
      <c r="AE619" s="144"/>
      <c r="AF619" s="144"/>
      <c r="AG619" s="147"/>
      <c r="AH619" s="144"/>
      <c r="AI619" s="144"/>
      <c r="AJ619" s="144"/>
      <c r="AK619" s="144"/>
      <c r="AL619" s="144"/>
      <c r="AM619" s="144"/>
      <c r="AN619" s="144"/>
      <c r="AO619" s="144"/>
      <c r="AP619" s="144"/>
      <c r="AQ619" s="144"/>
      <c r="AR619" s="144"/>
      <c r="AS619" s="144"/>
    </row>
    <row r="620" spans="1:45">
      <c r="A620" s="144"/>
      <c r="B620" s="144"/>
      <c r="C620" s="144"/>
      <c r="D620" s="144"/>
      <c r="E620" s="144"/>
      <c r="F620" s="144"/>
      <c r="G620" s="144"/>
      <c r="H620" s="144"/>
      <c r="I620" s="144"/>
      <c r="J620" s="144"/>
      <c r="K620" s="144"/>
      <c r="L620" s="144"/>
      <c r="M620" s="144"/>
      <c r="N620" s="145"/>
      <c r="O620" s="144"/>
      <c r="P620" s="144"/>
      <c r="Q620" s="144"/>
      <c r="R620" s="144"/>
      <c r="S620" s="144"/>
      <c r="T620" s="144"/>
      <c r="U620" s="144"/>
      <c r="V620" s="37"/>
      <c r="W620" s="145"/>
      <c r="X620" s="146"/>
      <c r="Y620" s="145"/>
      <c r="Z620" s="144"/>
      <c r="AA620" s="144"/>
      <c r="AB620" s="144"/>
      <c r="AC620" s="144"/>
      <c r="AD620" s="144"/>
      <c r="AE620" s="144"/>
      <c r="AF620" s="144"/>
      <c r="AG620" s="147"/>
      <c r="AH620" s="144"/>
      <c r="AI620" s="144"/>
      <c r="AJ620" s="144"/>
      <c r="AK620" s="144"/>
      <c r="AL620" s="144"/>
      <c r="AM620" s="144"/>
      <c r="AN620" s="144"/>
      <c r="AO620" s="144"/>
      <c r="AP620" s="144"/>
      <c r="AQ620" s="144"/>
      <c r="AR620" s="144"/>
      <c r="AS620" s="144"/>
    </row>
    <row r="621" spans="1:45">
      <c r="A621" s="144"/>
      <c r="B621" s="144"/>
      <c r="C621" s="144"/>
      <c r="D621" s="144"/>
      <c r="E621" s="144"/>
      <c r="F621" s="144"/>
      <c r="G621" s="144"/>
      <c r="H621" s="144"/>
      <c r="I621" s="144"/>
      <c r="J621" s="144"/>
      <c r="K621" s="144"/>
      <c r="L621" s="144"/>
      <c r="M621" s="144"/>
      <c r="N621" s="145"/>
      <c r="O621" s="144"/>
      <c r="P621" s="144"/>
      <c r="Q621" s="144"/>
      <c r="R621" s="144"/>
      <c r="S621" s="144"/>
      <c r="T621" s="144"/>
      <c r="U621" s="144"/>
      <c r="V621" s="37"/>
      <c r="W621" s="145"/>
      <c r="X621" s="146"/>
      <c r="Y621" s="145"/>
      <c r="Z621" s="144"/>
      <c r="AA621" s="144"/>
      <c r="AB621" s="144"/>
      <c r="AC621" s="144"/>
      <c r="AD621" s="144"/>
      <c r="AE621" s="144"/>
      <c r="AF621" s="144"/>
      <c r="AG621" s="147"/>
      <c r="AH621" s="144"/>
      <c r="AI621" s="144"/>
      <c r="AJ621" s="144"/>
      <c r="AK621" s="144"/>
      <c r="AL621" s="144"/>
      <c r="AM621" s="144"/>
      <c r="AN621" s="144"/>
      <c r="AO621" s="144"/>
      <c r="AP621" s="144"/>
      <c r="AQ621" s="144"/>
      <c r="AR621" s="144"/>
      <c r="AS621" s="144"/>
    </row>
    <row r="622" spans="1:45">
      <c r="A622" s="144"/>
      <c r="B622" s="144"/>
      <c r="C622" s="144"/>
      <c r="D622" s="144"/>
      <c r="E622" s="144"/>
      <c r="F622" s="144"/>
      <c r="G622" s="144"/>
      <c r="H622" s="144"/>
      <c r="I622" s="144"/>
      <c r="J622" s="144"/>
      <c r="K622" s="144"/>
      <c r="L622" s="144"/>
      <c r="M622" s="144"/>
      <c r="N622" s="145"/>
      <c r="O622" s="144"/>
      <c r="P622" s="144"/>
      <c r="Q622" s="144"/>
      <c r="R622" s="144"/>
      <c r="S622" s="144"/>
      <c r="T622" s="144"/>
      <c r="U622" s="144"/>
      <c r="V622" s="37"/>
      <c r="W622" s="145"/>
      <c r="X622" s="146"/>
      <c r="Y622" s="145"/>
      <c r="Z622" s="144"/>
      <c r="AA622" s="144"/>
      <c r="AB622" s="144"/>
      <c r="AC622" s="144"/>
      <c r="AD622" s="144"/>
      <c r="AE622" s="144"/>
      <c r="AF622" s="144"/>
      <c r="AG622" s="147"/>
      <c r="AH622" s="144"/>
      <c r="AI622" s="144"/>
      <c r="AJ622" s="144"/>
      <c r="AK622" s="144"/>
      <c r="AL622" s="144"/>
      <c r="AM622" s="144"/>
      <c r="AN622" s="144"/>
      <c r="AO622" s="144"/>
      <c r="AP622" s="144"/>
      <c r="AQ622" s="144"/>
      <c r="AR622" s="144"/>
      <c r="AS622" s="144"/>
    </row>
    <row r="623" spans="1:45">
      <c r="A623" s="144"/>
      <c r="B623" s="144"/>
      <c r="C623" s="144"/>
      <c r="D623" s="144"/>
      <c r="E623" s="144"/>
      <c r="F623" s="144"/>
      <c r="G623" s="144"/>
      <c r="H623" s="144"/>
      <c r="I623" s="144"/>
      <c r="J623" s="144"/>
      <c r="K623" s="144"/>
      <c r="L623" s="144"/>
      <c r="M623" s="144"/>
      <c r="N623" s="145"/>
      <c r="O623" s="144"/>
      <c r="P623" s="144"/>
      <c r="Q623" s="144"/>
      <c r="R623" s="144"/>
      <c r="S623" s="144"/>
      <c r="T623" s="144"/>
      <c r="U623" s="144"/>
      <c r="V623" s="37"/>
      <c r="W623" s="145"/>
      <c r="X623" s="146"/>
      <c r="Y623" s="145"/>
      <c r="Z623" s="144"/>
      <c r="AA623" s="144"/>
      <c r="AB623" s="144"/>
      <c r="AC623" s="144"/>
      <c r="AD623" s="144"/>
      <c r="AE623" s="144"/>
      <c r="AF623" s="144"/>
      <c r="AG623" s="147"/>
      <c r="AH623" s="144"/>
      <c r="AI623" s="144"/>
      <c r="AJ623" s="144"/>
      <c r="AK623" s="144"/>
      <c r="AL623" s="144"/>
      <c r="AM623" s="144"/>
      <c r="AN623" s="144"/>
      <c r="AO623" s="144"/>
      <c r="AP623" s="144"/>
      <c r="AQ623" s="144"/>
      <c r="AR623" s="144"/>
      <c r="AS623" s="144"/>
    </row>
    <row r="624" spans="1:45">
      <c r="A624" s="144"/>
      <c r="B624" s="144"/>
      <c r="C624" s="144"/>
      <c r="D624" s="144"/>
      <c r="E624" s="144"/>
      <c r="F624" s="144"/>
      <c r="G624" s="144"/>
      <c r="H624" s="144"/>
      <c r="I624" s="144"/>
      <c r="J624" s="144"/>
      <c r="K624" s="144"/>
      <c r="L624" s="144"/>
      <c r="M624" s="144"/>
      <c r="N624" s="145"/>
      <c r="O624" s="144"/>
      <c r="P624" s="144"/>
      <c r="Q624" s="144"/>
      <c r="R624" s="144"/>
      <c r="S624" s="144"/>
      <c r="T624" s="144"/>
      <c r="U624" s="144"/>
      <c r="V624" s="37"/>
      <c r="W624" s="145"/>
      <c r="X624" s="146"/>
      <c r="Y624" s="145"/>
      <c r="Z624" s="144"/>
      <c r="AA624" s="144"/>
      <c r="AB624" s="144"/>
      <c r="AC624" s="144"/>
      <c r="AD624" s="144"/>
      <c r="AE624" s="144"/>
      <c r="AF624" s="144"/>
      <c r="AG624" s="147"/>
      <c r="AH624" s="144"/>
      <c r="AI624" s="144"/>
      <c r="AJ624" s="144"/>
      <c r="AK624" s="144"/>
      <c r="AL624" s="144"/>
      <c r="AM624" s="144"/>
      <c r="AN624" s="144"/>
      <c r="AO624" s="144"/>
      <c r="AP624" s="144"/>
      <c r="AQ624" s="144"/>
      <c r="AR624" s="144"/>
      <c r="AS624" s="144"/>
    </row>
    <row r="625" spans="1:45">
      <c r="A625" s="144"/>
      <c r="B625" s="144"/>
      <c r="C625" s="144"/>
      <c r="D625" s="144"/>
      <c r="E625" s="144"/>
      <c r="F625" s="144"/>
      <c r="G625" s="144"/>
      <c r="H625" s="144"/>
      <c r="I625" s="144"/>
      <c r="J625" s="144"/>
      <c r="K625" s="144"/>
      <c r="L625" s="144"/>
      <c r="M625" s="144"/>
      <c r="N625" s="145"/>
      <c r="O625" s="144"/>
      <c r="P625" s="144"/>
      <c r="Q625" s="144"/>
      <c r="R625" s="144"/>
      <c r="S625" s="144"/>
      <c r="T625" s="144"/>
      <c r="U625" s="144"/>
      <c r="V625" s="37"/>
      <c r="W625" s="145"/>
      <c r="X625" s="146"/>
      <c r="Y625" s="145"/>
      <c r="Z625" s="144"/>
      <c r="AA625" s="144"/>
      <c r="AB625" s="144"/>
      <c r="AC625" s="144"/>
      <c r="AD625" s="144"/>
      <c r="AE625" s="144"/>
      <c r="AF625" s="144"/>
      <c r="AG625" s="147"/>
      <c r="AH625" s="144"/>
      <c r="AI625" s="144"/>
      <c r="AJ625" s="144"/>
      <c r="AK625" s="144"/>
      <c r="AL625" s="144"/>
      <c r="AM625" s="144"/>
      <c r="AN625" s="144"/>
      <c r="AO625" s="144"/>
      <c r="AP625" s="144"/>
      <c r="AQ625" s="144"/>
      <c r="AR625" s="144"/>
      <c r="AS625" s="144"/>
    </row>
    <row r="626" spans="1:45">
      <c r="A626" s="144"/>
      <c r="B626" s="144"/>
      <c r="C626" s="144"/>
      <c r="D626" s="144"/>
      <c r="E626" s="144"/>
      <c r="F626" s="144"/>
      <c r="G626" s="144"/>
      <c r="H626" s="144"/>
      <c r="I626" s="144"/>
      <c r="J626" s="144"/>
      <c r="K626" s="144"/>
      <c r="L626" s="144"/>
      <c r="M626" s="144"/>
      <c r="N626" s="145"/>
      <c r="O626" s="144"/>
      <c r="P626" s="144"/>
      <c r="Q626" s="144"/>
      <c r="R626" s="144"/>
      <c r="S626" s="144"/>
      <c r="T626" s="144"/>
      <c r="U626" s="144"/>
      <c r="V626" s="37"/>
      <c r="W626" s="145"/>
      <c r="X626" s="146"/>
      <c r="Y626" s="145"/>
      <c r="Z626" s="144"/>
      <c r="AA626" s="144"/>
      <c r="AB626" s="144"/>
      <c r="AC626" s="144"/>
      <c r="AD626" s="144"/>
      <c r="AE626" s="144"/>
      <c r="AF626" s="144"/>
      <c r="AG626" s="147"/>
      <c r="AH626" s="144"/>
      <c r="AI626" s="144"/>
      <c r="AJ626" s="144"/>
      <c r="AK626" s="144"/>
      <c r="AL626" s="144"/>
      <c r="AM626" s="144"/>
      <c r="AN626" s="144"/>
      <c r="AO626" s="144"/>
      <c r="AP626" s="144"/>
      <c r="AQ626" s="144"/>
      <c r="AR626" s="144"/>
      <c r="AS626" s="144"/>
    </row>
    <row r="627" spans="1:45">
      <c r="A627" s="144"/>
      <c r="B627" s="144"/>
      <c r="C627" s="144"/>
      <c r="D627" s="144"/>
      <c r="E627" s="144"/>
      <c r="F627" s="144"/>
      <c r="G627" s="144"/>
      <c r="H627" s="144"/>
      <c r="I627" s="144"/>
      <c r="J627" s="144"/>
      <c r="K627" s="144"/>
      <c r="L627" s="144"/>
      <c r="M627" s="144"/>
      <c r="N627" s="145"/>
      <c r="O627" s="144"/>
      <c r="P627" s="144"/>
      <c r="Q627" s="144"/>
      <c r="R627" s="144"/>
      <c r="S627" s="144"/>
      <c r="T627" s="144"/>
      <c r="U627" s="144"/>
      <c r="V627" s="37"/>
      <c r="W627" s="145"/>
      <c r="X627" s="146"/>
      <c r="Y627" s="145"/>
      <c r="Z627" s="144"/>
      <c r="AA627" s="144"/>
      <c r="AB627" s="144"/>
      <c r="AC627" s="144"/>
      <c r="AD627" s="144"/>
      <c r="AE627" s="144"/>
      <c r="AF627" s="144"/>
      <c r="AG627" s="147"/>
      <c r="AH627" s="144"/>
      <c r="AI627" s="144"/>
      <c r="AJ627" s="144"/>
      <c r="AK627" s="144"/>
      <c r="AL627" s="144"/>
      <c r="AM627" s="144"/>
      <c r="AN627" s="144"/>
      <c r="AO627" s="144"/>
      <c r="AP627" s="144"/>
      <c r="AQ627" s="144"/>
      <c r="AR627" s="144"/>
      <c r="AS627" s="144"/>
    </row>
    <row r="628" spans="1:45">
      <c r="A628" s="144"/>
      <c r="B628" s="144"/>
      <c r="C628" s="144"/>
      <c r="D628" s="144"/>
      <c r="E628" s="144"/>
      <c r="F628" s="144"/>
      <c r="G628" s="144"/>
      <c r="H628" s="144"/>
      <c r="I628" s="144"/>
      <c r="J628" s="144"/>
      <c r="K628" s="144"/>
      <c r="L628" s="144"/>
      <c r="M628" s="144"/>
      <c r="N628" s="145"/>
      <c r="O628" s="144"/>
      <c r="P628" s="144"/>
      <c r="Q628" s="144"/>
      <c r="R628" s="144"/>
      <c r="S628" s="144"/>
      <c r="T628" s="144"/>
      <c r="U628" s="144"/>
      <c r="V628" s="37"/>
      <c r="W628" s="145"/>
      <c r="X628" s="146"/>
      <c r="Y628" s="145"/>
      <c r="Z628" s="144"/>
      <c r="AA628" s="144"/>
      <c r="AB628" s="144"/>
      <c r="AC628" s="144"/>
      <c r="AD628" s="144"/>
      <c r="AE628" s="144"/>
      <c r="AF628" s="144"/>
      <c r="AG628" s="147"/>
      <c r="AH628" s="144"/>
      <c r="AI628" s="144"/>
      <c r="AJ628" s="144"/>
      <c r="AK628" s="144"/>
      <c r="AL628" s="144"/>
      <c r="AM628" s="144"/>
      <c r="AN628" s="144"/>
      <c r="AO628" s="144"/>
      <c r="AP628" s="144"/>
      <c r="AQ628" s="144"/>
      <c r="AR628" s="144"/>
      <c r="AS628" s="144"/>
    </row>
    <row r="629" spans="1:45">
      <c r="A629" s="144"/>
      <c r="B629" s="144"/>
      <c r="C629" s="144"/>
      <c r="D629" s="144"/>
      <c r="E629" s="144"/>
      <c r="F629" s="144"/>
      <c r="G629" s="144"/>
      <c r="H629" s="144"/>
      <c r="I629" s="144"/>
      <c r="J629" s="144"/>
      <c r="K629" s="144"/>
      <c r="L629" s="144"/>
      <c r="M629" s="144"/>
      <c r="N629" s="145"/>
      <c r="O629" s="144"/>
      <c r="P629" s="144"/>
      <c r="Q629" s="144"/>
      <c r="R629" s="144"/>
      <c r="S629" s="144"/>
      <c r="T629" s="144"/>
      <c r="U629" s="144"/>
      <c r="V629" s="37"/>
      <c r="W629" s="145"/>
      <c r="X629" s="146"/>
      <c r="Y629" s="145"/>
      <c r="Z629" s="144"/>
      <c r="AA629" s="144"/>
      <c r="AB629" s="144"/>
      <c r="AC629" s="144"/>
      <c r="AD629" s="144"/>
      <c r="AE629" s="144"/>
      <c r="AF629" s="144"/>
      <c r="AG629" s="147"/>
      <c r="AH629" s="144"/>
      <c r="AI629" s="144"/>
      <c r="AJ629" s="144"/>
      <c r="AK629" s="144"/>
      <c r="AL629" s="144"/>
      <c r="AM629" s="144"/>
      <c r="AN629" s="144"/>
      <c r="AO629" s="144"/>
      <c r="AP629" s="144"/>
      <c r="AQ629" s="144"/>
      <c r="AR629" s="144"/>
      <c r="AS629" s="144"/>
    </row>
    <row r="630" spans="1:45">
      <c r="A630" s="144"/>
      <c r="B630" s="144"/>
      <c r="C630" s="144"/>
      <c r="D630" s="144"/>
      <c r="E630" s="144"/>
      <c r="F630" s="144"/>
      <c r="G630" s="144"/>
      <c r="H630" s="144"/>
      <c r="I630" s="144"/>
      <c r="J630" s="144"/>
      <c r="K630" s="144"/>
      <c r="L630" s="144"/>
      <c r="M630" s="144"/>
      <c r="N630" s="145"/>
      <c r="O630" s="144"/>
      <c r="P630" s="144"/>
      <c r="Q630" s="144"/>
      <c r="R630" s="144"/>
      <c r="S630" s="144"/>
      <c r="T630" s="144"/>
      <c r="U630" s="144"/>
      <c r="V630" s="37"/>
      <c r="W630" s="145"/>
      <c r="X630" s="146"/>
      <c r="Y630" s="145"/>
      <c r="Z630" s="144"/>
      <c r="AA630" s="144"/>
      <c r="AB630" s="144"/>
      <c r="AC630" s="144"/>
      <c r="AD630" s="144"/>
      <c r="AE630" s="144"/>
      <c r="AF630" s="144"/>
      <c r="AG630" s="147"/>
      <c r="AH630" s="144"/>
      <c r="AI630" s="144"/>
      <c r="AJ630" s="144"/>
      <c r="AK630" s="144"/>
      <c r="AL630" s="144"/>
      <c r="AM630" s="144"/>
      <c r="AN630" s="144"/>
      <c r="AO630" s="144"/>
      <c r="AP630" s="144"/>
      <c r="AQ630" s="144"/>
      <c r="AR630" s="144"/>
      <c r="AS630" s="144"/>
    </row>
    <row r="631" spans="1:45">
      <c r="A631" s="144"/>
      <c r="B631" s="144"/>
      <c r="C631" s="144"/>
      <c r="D631" s="144"/>
      <c r="E631" s="144"/>
      <c r="F631" s="144"/>
      <c r="G631" s="144"/>
      <c r="H631" s="144"/>
      <c r="I631" s="144"/>
      <c r="J631" s="144"/>
      <c r="K631" s="144"/>
      <c r="L631" s="144"/>
      <c r="M631" s="144"/>
      <c r="N631" s="145"/>
      <c r="O631" s="144"/>
      <c r="P631" s="144"/>
      <c r="Q631" s="144"/>
      <c r="R631" s="144"/>
      <c r="S631" s="144"/>
      <c r="T631" s="144"/>
      <c r="U631" s="144"/>
      <c r="V631" s="37"/>
      <c r="W631" s="145"/>
      <c r="X631" s="146"/>
      <c r="Y631" s="145"/>
      <c r="Z631" s="144"/>
      <c r="AA631" s="144"/>
      <c r="AB631" s="144"/>
      <c r="AC631" s="144"/>
      <c r="AD631" s="144"/>
      <c r="AE631" s="144"/>
      <c r="AF631" s="144"/>
      <c r="AG631" s="147"/>
      <c r="AH631" s="144"/>
      <c r="AI631" s="144"/>
      <c r="AJ631" s="144"/>
      <c r="AK631" s="144"/>
      <c r="AL631" s="144"/>
      <c r="AM631" s="144"/>
      <c r="AN631" s="144"/>
      <c r="AO631" s="144"/>
      <c r="AP631" s="144"/>
      <c r="AQ631" s="144"/>
      <c r="AR631" s="144"/>
      <c r="AS631" s="144"/>
    </row>
    <row r="632" spans="1:45">
      <c r="A632" s="144"/>
      <c r="B632" s="144"/>
      <c r="C632" s="144"/>
      <c r="D632" s="144"/>
      <c r="E632" s="144"/>
      <c r="F632" s="144"/>
      <c r="G632" s="144"/>
      <c r="H632" s="144"/>
      <c r="I632" s="144"/>
      <c r="J632" s="144"/>
      <c r="K632" s="144"/>
      <c r="L632" s="144"/>
      <c r="M632" s="144"/>
      <c r="N632" s="145"/>
      <c r="O632" s="144"/>
      <c r="P632" s="144"/>
      <c r="Q632" s="144"/>
      <c r="R632" s="144"/>
      <c r="S632" s="144"/>
      <c r="T632" s="144"/>
      <c r="U632" s="144"/>
      <c r="V632" s="37"/>
      <c r="W632" s="145"/>
      <c r="X632" s="146"/>
      <c r="Y632" s="145"/>
      <c r="Z632" s="144"/>
      <c r="AA632" s="144"/>
      <c r="AB632" s="144"/>
      <c r="AC632" s="144"/>
      <c r="AD632" s="144"/>
      <c r="AE632" s="144"/>
      <c r="AF632" s="144"/>
      <c r="AG632" s="147"/>
      <c r="AH632" s="144"/>
      <c r="AI632" s="144"/>
      <c r="AJ632" s="144"/>
      <c r="AK632" s="144"/>
      <c r="AL632" s="144"/>
      <c r="AM632" s="144"/>
      <c r="AN632" s="144"/>
      <c r="AO632" s="144"/>
      <c r="AP632" s="144"/>
      <c r="AQ632" s="144"/>
      <c r="AR632" s="144"/>
      <c r="AS632" s="144"/>
    </row>
    <row r="633" spans="1:45">
      <c r="A633" s="144"/>
      <c r="B633" s="144"/>
      <c r="C633" s="144"/>
      <c r="D633" s="144"/>
      <c r="E633" s="144"/>
      <c r="F633" s="144"/>
      <c r="G633" s="144"/>
      <c r="H633" s="144"/>
      <c r="I633" s="144"/>
      <c r="J633" s="144"/>
      <c r="K633" s="144"/>
      <c r="L633" s="144"/>
      <c r="M633" s="144"/>
      <c r="N633" s="145"/>
      <c r="O633" s="144"/>
      <c r="P633" s="144"/>
      <c r="Q633" s="144"/>
      <c r="R633" s="144"/>
      <c r="S633" s="144"/>
      <c r="T633" s="144"/>
      <c r="U633" s="144"/>
      <c r="V633" s="37"/>
      <c r="W633" s="145"/>
      <c r="X633" s="146"/>
      <c r="Y633" s="145"/>
      <c r="Z633" s="144"/>
      <c r="AA633" s="144"/>
      <c r="AB633" s="144"/>
      <c r="AC633" s="144"/>
      <c r="AD633" s="144"/>
      <c r="AE633" s="144"/>
      <c r="AF633" s="144"/>
      <c r="AG633" s="147"/>
      <c r="AH633" s="144"/>
      <c r="AI633" s="144"/>
      <c r="AJ633" s="144"/>
      <c r="AK633" s="144"/>
      <c r="AL633" s="144"/>
      <c r="AM633" s="144"/>
      <c r="AN633" s="144"/>
      <c r="AO633" s="144"/>
      <c r="AP633" s="144"/>
      <c r="AQ633" s="144"/>
      <c r="AR633" s="144"/>
      <c r="AS633" s="144"/>
    </row>
    <row r="634" spans="1:45">
      <c r="A634" s="144"/>
      <c r="B634" s="144"/>
      <c r="C634" s="144"/>
      <c r="D634" s="144"/>
      <c r="E634" s="144"/>
      <c r="F634" s="144"/>
      <c r="G634" s="144"/>
      <c r="H634" s="144"/>
      <c r="I634" s="144"/>
      <c r="J634" s="144"/>
      <c r="K634" s="144"/>
      <c r="L634" s="144"/>
      <c r="M634" s="144"/>
      <c r="N634" s="145"/>
      <c r="O634" s="144"/>
      <c r="P634" s="144"/>
      <c r="Q634" s="144"/>
      <c r="R634" s="144"/>
      <c r="S634" s="144"/>
      <c r="T634" s="144"/>
      <c r="U634" s="144"/>
      <c r="V634" s="37"/>
      <c r="W634" s="145"/>
      <c r="X634" s="146"/>
      <c r="Y634" s="145"/>
      <c r="Z634" s="144"/>
      <c r="AA634" s="144"/>
      <c r="AB634" s="144"/>
      <c r="AC634" s="144"/>
      <c r="AD634" s="144"/>
      <c r="AE634" s="144"/>
      <c r="AF634" s="144"/>
      <c r="AG634" s="147"/>
      <c r="AH634" s="144"/>
      <c r="AI634" s="144"/>
      <c r="AJ634" s="144"/>
      <c r="AK634" s="144"/>
      <c r="AL634" s="144"/>
      <c r="AM634" s="144"/>
      <c r="AN634" s="144"/>
      <c r="AO634" s="144"/>
      <c r="AP634" s="144"/>
      <c r="AQ634" s="144"/>
      <c r="AR634" s="144"/>
      <c r="AS634" s="144"/>
    </row>
    <row r="635" spans="1:45">
      <c r="A635" s="144"/>
      <c r="B635" s="144"/>
      <c r="C635" s="144"/>
      <c r="D635" s="144"/>
      <c r="E635" s="144"/>
      <c r="F635" s="144"/>
      <c r="G635" s="144"/>
      <c r="H635" s="144"/>
      <c r="I635" s="144"/>
      <c r="J635" s="144"/>
      <c r="K635" s="144"/>
      <c r="L635" s="144"/>
      <c r="M635" s="144"/>
      <c r="N635" s="145"/>
      <c r="O635" s="144"/>
      <c r="P635" s="144"/>
      <c r="Q635" s="144"/>
      <c r="R635" s="144"/>
      <c r="S635" s="144"/>
      <c r="T635" s="144"/>
      <c r="U635" s="144"/>
      <c r="V635" s="37"/>
      <c r="W635" s="145"/>
      <c r="X635" s="146"/>
      <c r="Y635" s="145"/>
      <c r="Z635" s="144"/>
      <c r="AA635" s="144"/>
      <c r="AB635" s="144"/>
      <c r="AC635" s="144"/>
      <c r="AD635" s="144"/>
      <c r="AE635" s="144"/>
      <c r="AF635" s="144"/>
      <c r="AG635" s="147"/>
      <c r="AH635" s="144"/>
      <c r="AI635" s="144"/>
      <c r="AJ635" s="144"/>
      <c r="AK635" s="144"/>
      <c r="AL635" s="144"/>
      <c r="AM635" s="144"/>
      <c r="AN635" s="144"/>
      <c r="AO635" s="144"/>
      <c r="AP635" s="144"/>
      <c r="AQ635" s="144"/>
      <c r="AR635" s="144"/>
      <c r="AS635" s="144"/>
    </row>
    <row r="636" spans="1:45">
      <c r="A636" s="144"/>
      <c r="B636" s="144"/>
      <c r="C636" s="144"/>
      <c r="D636" s="144"/>
      <c r="E636" s="144"/>
      <c r="F636" s="144"/>
      <c r="G636" s="144"/>
      <c r="H636" s="144"/>
      <c r="I636" s="144"/>
      <c r="J636" s="144"/>
      <c r="K636" s="144"/>
      <c r="L636" s="144"/>
      <c r="M636" s="144"/>
      <c r="N636" s="145"/>
      <c r="O636" s="144"/>
      <c r="P636" s="144"/>
      <c r="Q636" s="144"/>
      <c r="R636" s="144"/>
      <c r="S636" s="144"/>
      <c r="T636" s="144"/>
      <c r="U636" s="144"/>
      <c r="V636" s="37"/>
      <c r="W636" s="145"/>
      <c r="X636" s="146"/>
      <c r="Y636" s="145"/>
      <c r="Z636" s="144"/>
      <c r="AA636" s="144"/>
      <c r="AB636" s="144"/>
      <c r="AC636" s="144"/>
      <c r="AD636" s="144"/>
      <c r="AE636" s="144"/>
      <c r="AF636" s="144"/>
      <c r="AG636" s="147"/>
      <c r="AH636" s="144"/>
      <c r="AI636" s="144"/>
      <c r="AJ636" s="144"/>
      <c r="AK636" s="144"/>
      <c r="AL636" s="144"/>
      <c r="AM636" s="144"/>
      <c r="AN636" s="144"/>
      <c r="AO636" s="144"/>
      <c r="AP636" s="144"/>
      <c r="AQ636" s="144"/>
      <c r="AR636" s="144"/>
      <c r="AS636" s="144"/>
    </row>
    <row r="637" spans="1:45">
      <c r="A637" s="144"/>
      <c r="B637" s="144"/>
      <c r="C637" s="144"/>
      <c r="D637" s="144"/>
      <c r="E637" s="144"/>
      <c r="F637" s="144"/>
      <c r="G637" s="144"/>
      <c r="H637" s="144"/>
      <c r="I637" s="144"/>
      <c r="J637" s="144"/>
      <c r="K637" s="144"/>
      <c r="L637" s="144"/>
      <c r="M637" s="144"/>
      <c r="N637" s="145"/>
      <c r="O637" s="144"/>
      <c r="P637" s="144"/>
      <c r="Q637" s="144"/>
      <c r="R637" s="144"/>
      <c r="S637" s="144"/>
      <c r="T637" s="144"/>
      <c r="U637" s="144"/>
      <c r="V637" s="37"/>
      <c r="W637" s="145"/>
      <c r="X637" s="146"/>
      <c r="Y637" s="145"/>
      <c r="Z637" s="144"/>
      <c r="AA637" s="144"/>
      <c r="AB637" s="144"/>
      <c r="AC637" s="144"/>
      <c r="AD637" s="144"/>
      <c r="AE637" s="144"/>
      <c r="AF637" s="144"/>
      <c r="AG637" s="147"/>
      <c r="AH637" s="144"/>
      <c r="AI637" s="144"/>
      <c r="AJ637" s="144"/>
      <c r="AK637" s="144"/>
      <c r="AL637" s="144"/>
      <c r="AM637" s="144"/>
      <c r="AN637" s="144"/>
      <c r="AO637" s="144"/>
      <c r="AP637" s="144"/>
      <c r="AQ637" s="144"/>
      <c r="AR637" s="144"/>
      <c r="AS637" s="144"/>
    </row>
    <row r="638" spans="1:45">
      <c r="A638" s="144"/>
      <c r="B638" s="144"/>
      <c r="C638" s="144"/>
      <c r="D638" s="144"/>
      <c r="E638" s="144"/>
      <c r="F638" s="144"/>
      <c r="G638" s="144"/>
      <c r="H638" s="144"/>
      <c r="I638" s="144"/>
      <c r="J638" s="144"/>
      <c r="K638" s="144"/>
      <c r="L638" s="144"/>
      <c r="M638" s="144"/>
      <c r="N638" s="145"/>
      <c r="O638" s="144"/>
      <c r="P638" s="144"/>
      <c r="Q638" s="144"/>
      <c r="R638" s="144"/>
      <c r="S638" s="144"/>
      <c r="T638" s="144"/>
      <c r="U638" s="144"/>
      <c r="V638" s="37"/>
      <c r="W638" s="145"/>
      <c r="X638" s="146"/>
      <c r="Y638" s="145"/>
      <c r="Z638" s="144"/>
      <c r="AA638" s="144"/>
      <c r="AB638" s="144"/>
      <c r="AC638" s="144"/>
      <c r="AD638" s="144"/>
      <c r="AE638" s="144"/>
      <c r="AF638" s="144"/>
      <c r="AG638" s="147"/>
      <c r="AH638" s="144"/>
      <c r="AI638" s="144"/>
      <c r="AJ638" s="144"/>
      <c r="AK638" s="144"/>
      <c r="AL638" s="144"/>
      <c r="AM638" s="144"/>
      <c r="AN638" s="144"/>
      <c r="AO638" s="144"/>
      <c r="AP638" s="144"/>
      <c r="AQ638" s="144"/>
      <c r="AR638" s="144"/>
      <c r="AS638" s="144"/>
    </row>
    <row r="639" spans="1:45">
      <c r="A639" s="144"/>
      <c r="B639" s="144"/>
      <c r="C639" s="144"/>
      <c r="D639" s="144"/>
      <c r="E639" s="144"/>
      <c r="F639" s="144"/>
      <c r="G639" s="144"/>
      <c r="H639" s="144"/>
      <c r="I639" s="144"/>
      <c r="J639" s="144"/>
      <c r="K639" s="144"/>
      <c r="L639" s="144"/>
      <c r="M639" s="144"/>
      <c r="N639" s="145"/>
      <c r="O639" s="144"/>
      <c r="P639" s="144"/>
      <c r="Q639" s="144"/>
      <c r="R639" s="144"/>
      <c r="S639" s="144"/>
      <c r="T639" s="144"/>
      <c r="U639" s="144"/>
      <c r="V639" s="37"/>
      <c r="W639" s="145"/>
      <c r="X639" s="146"/>
      <c r="Y639" s="145"/>
      <c r="Z639" s="144"/>
      <c r="AA639" s="144"/>
      <c r="AB639" s="144"/>
      <c r="AC639" s="144"/>
      <c r="AD639" s="144"/>
      <c r="AE639" s="144"/>
      <c r="AF639" s="144"/>
      <c r="AG639" s="147"/>
      <c r="AH639" s="144"/>
      <c r="AI639" s="144"/>
      <c r="AJ639" s="144"/>
      <c r="AK639" s="144"/>
      <c r="AL639" s="144"/>
      <c r="AM639" s="144"/>
      <c r="AN639" s="144"/>
      <c r="AO639" s="144"/>
      <c r="AP639" s="144"/>
      <c r="AQ639" s="144"/>
      <c r="AR639" s="144"/>
      <c r="AS639" s="144"/>
    </row>
    <row r="640" spans="1:45">
      <c r="A640" s="144"/>
      <c r="B640" s="144"/>
      <c r="C640" s="144"/>
      <c r="D640" s="144"/>
      <c r="E640" s="144"/>
      <c r="F640" s="144"/>
      <c r="G640" s="144"/>
      <c r="H640" s="144"/>
      <c r="I640" s="144"/>
      <c r="J640" s="144"/>
      <c r="K640" s="144"/>
      <c r="L640" s="144"/>
      <c r="M640" s="144"/>
      <c r="N640" s="145"/>
      <c r="O640" s="144"/>
      <c r="P640" s="144"/>
      <c r="Q640" s="144"/>
      <c r="R640" s="144"/>
      <c r="S640" s="144"/>
      <c r="T640" s="144"/>
      <c r="U640" s="144"/>
      <c r="V640" s="37"/>
      <c r="W640" s="145"/>
      <c r="X640" s="146"/>
      <c r="Y640" s="145"/>
      <c r="Z640" s="144"/>
      <c r="AA640" s="144"/>
      <c r="AB640" s="144"/>
      <c r="AC640" s="144"/>
      <c r="AD640" s="144"/>
      <c r="AE640" s="144"/>
      <c r="AF640" s="144"/>
      <c r="AG640" s="147"/>
      <c r="AH640" s="144"/>
      <c r="AI640" s="144"/>
      <c r="AJ640" s="144"/>
      <c r="AK640" s="144"/>
      <c r="AL640" s="144"/>
      <c r="AM640" s="144"/>
      <c r="AN640" s="144"/>
      <c r="AO640" s="144"/>
      <c r="AP640" s="144"/>
      <c r="AQ640" s="144"/>
      <c r="AR640" s="144"/>
      <c r="AS640" s="144"/>
    </row>
    <row r="641" spans="1:45">
      <c r="A641" s="144"/>
      <c r="B641" s="144"/>
      <c r="C641" s="144"/>
      <c r="D641" s="144"/>
      <c r="E641" s="144"/>
      <c r="F641" s="144"/>
      <c r="G641" s="144"/>
      <c r="H641" s="144"/>
      <c r="I641" s="144"/>
      <c r="J641" s="144"/>
      <c r="K641" s="144"/>
      <c r="L641" s="144"/>
      <c r="M641" s="144"/>
      <c r="N641" s="145"/>
      <c r="O641" s="144"/>
      <c r="P641" s="144"/>
      <c r="Q641" s="144"/>
      <c r="R641" s="144"/>
      <c r="S641" s="144"/>
      <c r="T641" s="144"/>
      <c r="U641" s="144"/>
      <c r="V641" s="37"/>
      <c r="W641" s="145"/>
      <c r="X641" s="146"/>
      <c r="Y641" s="145"/>
      <c r="Z641" s="144"/>
      <c r="AA641" s="144"/>
      <c r="AB641" s="144"/>
      <c r="AC641" s="144"/>
      <c r="AD641" s="144"/>
      <c r="AE641" s="144"/>
      <c r="AF641" s="144"/>
      <c r="AG641" s="147"/>
      <c r="AH641" s="144"/>
      <c r="AI641" s="144"/>
      <c r="AJ641" s="144"/>
      <c r="AK641" s="144"/>
      <c r="AL641" s="144"/>
      <c r="AM641" s="144"/>
      <c r="AN641" s="144"/>
      <c r="AO641" s="144"/>
      <c r="AP641" s="144"/>
      <c r="AQ641" s="144"/>
      <c r="AR641" s="144"/>
      <c r="AS641" s="144"/>
    </row>
    <row r="642" spans="1:45">
      <c r="A642" s="144"/>
      <c r="B642" s="144"/>
      <c r="C642" s="144"/>
      <c r="D642" s="144"/>
      <c r="E642" s="144"/>
      <c r="F642" s="144"/>
      <c r="G642" s="144"/>
      <c r="H642" s="144"/>
      <c r="I642" s="144"/>
      <c r="J642" s="144"/>
      <c r="K642" s="144"/>
      <c r="L642" s="144"/>
      <c r="M642" s="144"/>
      <c r="N642" s="145"/>
      <c r="O642" s="144"/>
      <c r="P642" s="144"/>
      <c r="Q642" s="144"/>
      <c r="R642" s="144"/>
      <c r="S642" s="144"/>
      <c r="T642" s="144"/>
      <c r="U642" s="144"/>
      <c r="V642" s="37"/>
      <c r="W642" s="145"/>
      <c r="X642" s="146"/>
      <c r="Y642" s="145"/>
      <c r="Z642" s="144"/>
      <c r="AA642" s="144"/>
      <c r="AB642" s="144"/>
      <c r="AC642" s="144"/>
      <c r="AD642" s="144"/>
      <c r="AE642" s="144"/>
      <c r="AF642" s="144"/>
      <c r="AG642" s="147"/>
      <c r="AH642" s="144"/>
      <c r="AI642" s="144"/>
      <c r="AJ642" s="144"/>
      <c r="AK642" s="144"/>
      <c r="AL642" s="144"/>
      <c r="AM642" s="144"/>
      <c r="AN642" s="144"/>
      <c r="AO642" s="144"/>
      <c r="AP642" s="144"/>
      <c r="AQ642" s="144"/>
      <c r="AR642" s="144"/>
      <c r="AS642" s="144"/>
    </row>
    <row r="643" spans="1:45">
      <c r="A643" s="144"/>
      <c r="B643" s="144"/>
      <c r="C643" s="144"/>
      <c r="D643" s="144"/>
      <c r="E643" s="144"/>
      <c r="F643" s="144"/>
      <c r="G643" s="144"/>
      <c r="H643" s="144"/>
      <c r="I643" s="144"/>
      <c r="J643" s="144"/>
      <c r="K643" s="144"/>
      <c r="L643" s="144"/>
      <c r="M643" s="144"/>
      <c r="N643" s="145"/>
      <c r="O643" s="144"/>
      <c r="P643" s="144"/>
      <c r="Q643" s="144"/>
      <c r="R643" s="144"/>
      <c r="S643" s="144"/>
      <c r="T643" s="144"/>
      <c r="U643" s="144"/>
      <c r="V643" s="37"/>
      <c r="W643" s="145"/>
      <c r="X643" s="146"/>
      <c r="Y643" s="145"/>
      <c r="Z643" s="144"/>
      <c r="AA643" s="144"/>
      <c r="AB643" s="144"/>
      <c r="AC643" s="144"/>
      <c r="AD643" s="144"/>
      <c r="AE643" s="144"/>
      <c r="AF643" s="144"/>
      <c r="AG643" s="147"/>
      <c r="AH643" s="144"/>
      <c r="AI643" s="144"/>
      <c r="AJ643" s="144"/>
      <c r="AK643" s="144"/>
      <c r="AL643" s="144"/>
      <c r="AM643" s="144"/>
      <c r="AN643" s="144"/>
      <c r="AO643" s="144"/>
      <c r="AP643" s="144"/>
      <c r="AQ643" s="144"/>
      <c r="AR643" s="144"/>
      <c r="AS643" s="144"/>
    </row>
    <row r="644" spans="1:45">
      <c r="A644" s="144"/>
      <c r="B644" s="144"/>
      <c r="C644" s="144"/>
      <c r="D644" s="144"/>
      <c r="E644" s="144"/>
      <c r="F644" s="144"/>
      <c r="G644" s="144"/>
      <c r="H644" s="144"/>
      <c r="I644" s="144"/>
      <c r="J644" s="144"/>
      <c r="K644" s="144"/>
      <c r="L644" s="144"/>
      <c r="M644" s="144"/>
      <c r="N644" s="145"/>
      <c r="O644" s="144"/>
      <c r="P644" s="144"/>
      <c r="Q644" s="144"/>
      <c r="R644" s="144"/>
      <c r="S644" s="144"/>
      <c r="T644" s="144"/>
      <c r="U644" s="144"/>
      <c r="V644" s="37"/>
      <c r="W644" s="145"/>
      <c r="X644" s="146"/>
      <c r="Y644" s="145"/>
      <c r="Z644" s="144"/>
      <c r="AA644" s="144"/>
      <c r="AB644" s="144"/>
      <c r="AC644" s="144"/>
      <c r="AD644" s="144"/>
      <c r="AE644" s="144"/>
      <c r="AF644" s="144"/>
      <c r="AG644" s="147"/>
      <c r="AH644" s="144"/>
      <c r="AI644" s="144"/>
      <c r="AJ644" s="144"/>
      <c r="AK644" s="144"/>
      <c r="AL644" s="144"/>
      <c r="AM644" s="144"/>
      <c r="AN644" s="144"/>
      <c r="AO644" s="144"/>
      <c r="AP644" s="144"/>
      <c r="AQ644" s="144"/>
      <c r="AR644" s="144"/>
      <c r="AS644" s="144"/>
    </row>
    <row r="645" spans="1:45">
      <c r="A645" s="144"/>
      <c r="B645" s="144"/>
      <c r="C645" s="144"/>
      <c r="D645" s="144"/>
      <c r="E645" s="144"/>
      <c r="F645" s="144"/>
      <c r="G645" s="144"/>
      <c r="H645" s="144"/>
      <c r="I645" s="144"/>
      <c r="J645" s="144"/>
      <c r="K645" s="144"/>
      <c r="L645" s="144"/>
      <c r="M645" s="144"/>
      <c r="N645" s="145"/>
      <c r="O645" s="144"/>
      <c r="P645" s="144"/>
      <c r="Q645" s="144"/>
      <c r="R645" s="144"/>
      <c r="S645" s="144"/>
      <c r="T645" s="144"/>
      <c r="U645" s="144"/>
      <c r="V645" s="37"/>
      <c r="W645" s="145"/>
      <c r="X645" s="146"/>
      <c r="Y645" s="145"/>
      <c r="Z645" s="144"/>
      <c r="AA645" s="144"/>
      <c r="AB645" s="144"/>
      <c r="AC645" s="144"/>
      <c r="AD645" s="144"/>
      <c r="AE645" s="144"/>
      <c r="AF645" s="144"/>
      <c r="AG645" s="147"/>
      <c r="AH645" s="144"/>
      <c r="AI645" s="144"/>
      <c r="AJ645" s="144"/>
      <c r="AK645" s="144"/>
      <c r="AL645" s="144"/>
      <c r="AM645" s="144"/>
      <c r="AN645" s="144"/>
      <c r="AO645" s="144"/>
      <c r="AP645" s="144"/>
      <c r="AQ645" s="144"/>
      <c r="AR645" s="144"/>
      <c r="AS645" s="144"/>
    </row>
    <row r="646" spans="1:45">
      <c r="A646" s="144"/>
      <c r="B646" s="144"/>
      <c r="C646" s="144"/>
      <c r="D646" s="144"/>
      <c r="E646" s="144"/>
      <c r="F646" s="144"/>
      <c r="G646" s="144"/>
      <c r="H646" s="144"/>
      <c r="I646" s="144"/>
      <c r="J646" s="144"/>
      <c r="K646" s="144"/>
      <c r="L646" s="144"/>
      <c r="M646" s="144"/>
      <c r="N646" s="145"/>
      <c r="O646" s="144"/>
      <c r="P646" s="144"/>
      <c r="Q646" s="144"/>
      <c r="R646" s="144"/>
      <c r="S646" s="144"/>
      <c r="T646" s="144"/>
      <c r="U646" s="144"/>
      <c r="V646" s="37"/>
      <c r="W646" s="145"/>
      <c r="X646" s="146"/>
      <c r="Y646" s="145"/>
      <c r="Z646" s="144"/>
      <c r="AA646" s="144"/>
      <c r="AB646" s="144"/>
      <c r="AC646" s="144"/>
      <c r="AD646" s="144"/>
      <c r="AE646" s="144"/>
      <c r="AF646" s="144"/>
      <c r="AG646" s="147"/>
      <c r="AH646" s="144"/>
      <c r="AI646" s="144"/>
      <c r="AJ646" s="144"/>
      <c r="AK646" s="144"/>
      <c r="AL646" s="144"/>
      <c r="AM646" s="144"/>
      <c r="AN646" s="144"/>
      <c r="AO646" s="144"/>
      <c r="AP646" s="144"/>
      <c r="AQ646" s="144"/>
      <c r="AR646" s="144"/>
      <c r="AS646" s="144"/>
    </row>
    <row r="647" spans="1:45">
      <c r="A647" s="144"/>
      <c r="B647" s="144"/>
      <c r="C647" s="144"/>
      <c r="D647" s="144"/>
      <c r="E647" s="144"/>
      <c r="F647" s="144"/>
      <c r="G647" s="144"/>
      <c r="H647" s="144"/>
      <c r="I647" s="144"/>
      <c r="J647" s="144"/>
      <c r="K647" s="144"/>
      <c r="L647" s="144"/>
      <c r="M647" s="144"/>
      <c r="N647" s="145"/>
      <c r="O647" s="144"/>
      <c r="P647" s="144"/>
      <c r="Q647" s="144"/>
      <c r="R647" s="144"/>
      <c r="S647" s="144"/>
      <c r="T647" s="144"/>
      <c r="U647" s="144"/>
      <c r="V647" s="37"/>
      <c r="W647" s="145"/>
      <c r="X647" s="146"/>
      <c r="Y647" s="145"/>
      <c r="Z647" s="144"/>
      <c r="AA647" s="144"/>
      <c r="AB647" s="144"/>
      <c r="AC647" s="144"/>
      <c r="AD647" s="144"/>
      <c r="AE647" s="144"/>
      <c r="AF647" s="144"/>
      <c r="AG647" s="147"/>
      <c r="AH647" s="144"/>
      <c r="AI647" s="144"/>
      <c r="AJ647" s="144"/>
      <c r="AK647" s="144"/>
      <c r="AL647" s="144"/>
      <c r="AM647" s="144"/>
      <c r="AN647" s="144"/>
      <c r="AO647" s="144"/>
      <c r="AP647" s="144"/>
      <c r="AQ647" s="144"/>
      <c r="AR647" s="144"/>
      <c r="AS647" s="144"/>
    </row>
    <row r="648" spans="1:45">
      <c r="A648" s="144"/>
      <c r="B648" s="144"/>
      <c r="C648" s="144"/>
      <c r="D648" s="144"/>
      <c r="E648" s="144"/>
      <c r="F648" s="144"/>
      <c r="G648" s="144"/>
      <c r="H648" s="144"/>
      <c r="I648" s="144"/>
      <c r="J648" s="144"/>
      <c r="K648" s="144"/>
      <c r="L648" s="144"/>
      <c r="M648" s="144"/>
      <c r="N648" s="145"/>
      <c r="O648" s="144"/>
      <c r="P648" s="144"/>
      <c r="Q648" s="144"/>
      <c r="R648" s="144"/>
      <c r="S648" s="144"/>
      <c r="T648" s="144"/>
      <c r="U648" s="144"/>
      <c r="V648" s="37"/>
      <c r="W648" s="145"/>
      <c r="X648" s="146"/>
      <c r="Y648" s="145"/>
      <c r="Z648" s="144"/>
      <c r="AA648" s="144"/>
      <c r="AB648" s="144"/>
      <c r="AC648" s="144"/>
      <c r="AD648" s="144"/>
      <c r="AE648" s="144"/>
      <c r="AF648" s="144"/>
      <c r="AG648" s="147"/>
      <c r="AH648" s="144"/>
      <c r="AI648" s="144"/>
      <c r="AJ648" s="144"/>
      <c r="AK648" s="144"/>
      <c r="AL648" s="144"/>
      <c r="AM648" s="144"/>
      <c r="AN648" s="144"/>
      <c r="AO648" s="144"/>
      <c r="AP648" s="144"/>
      <c r="AQ648" s="144"/>
      <c r="AR648" s="144"/>
      <c r="AS648" s="144"/>
    </row>
    <row r="649" spans="1:45">
      <c r="A649" s="144"/>
      <c r="B649" s="144"/>
      <c r="C649" s="144"/>
      <c r="D649" s="144"/>
      <c r="E649" s="144"/>
      <c r="F649" s="144"/>
      <c r="G649" s="144"/>
      <c r="H649" s="144"/>
      <c r="I649" s="144"/>
      <c r="J649" s="144"/>
      <c r="K649" s="144"/>
      <c r="L649" s="144"/>
      <c r="M649" s="144"/>
      <c r="N649" s="145"/>
      <c r="O649" s="144"/>
      <c r="P649" s="144"/>
      <c r="Q649" s="144"/>
      <c r="R649" s="144"/>
      <c r="S649" s="144"/>
      <c r="T649" s="144"/>
      <c r="U649" s="144"/>
      <c r="V649" s="37"/>
      <c r="W649" s="145"/>
      <c r="X649" s="146"/>
      <c r="Y649" s="145"/>
      <c r="Z649" s="144"/>
      <c r="AA649" s="144"/>
      <c r="AB649" s="144"/>
      <c r="AC649" s="144"/>
      <c r="AD649" s="144"/>
      <c r="AE649" s="144"/>
      <c r="AF649" s="144"/>
      <c r="AG649" s="147"/>
      <c r="AH649" s="144"/>
      <c r="AI649" s="144"/>
      <c r="AJ649" s="144"/>
      <c r="AK649" s="144"/>
      <c r="AL649" s="144"/>
      <c r="AM649" s="144"/>
      <c r="AN649" s="144"/>
      <c r="AO649" s="144"/>
      <c r="AP649" s="144"/>
      <c r="AQ649" s="144"/>
      <c r="AR649" s="144"/>
      <c r="AS649" s="144"/>
    </row>
    <row r="650" spans="1:45">
      <c r="A650" s="144"/>
      <c r="B650" s="144"/>
      <c r="C650" s="144"/>
      <c r="D650" s="144"/>
      <c r="E650" s="144"/>
      <c r="F650" s="144"/>
      <c r="G650" s="144"/>
      <c r="H650" s="144"/>
      <c r="I650" s="144"/>
      <c r="J650" s="144"/>
      <c r="K650" s="144"/>
      <c r="L650" s="144"/>
      <c r="M650" s="144"/>
      <c r="N650" s="145"/>
      <c r="O650" s="144"/>
      <c r="P650" s="144"/>
      <c r="Q650" s="144"/>
      <c r="R650" s="144"/>
      <c r="S650" s="144"/>
      <c r="T650" s="144"/>
      <c r="U650" s="144"/>
      <c r="V650" s="37"/>
      <c r="W650" s="145"/>
      <c r="X650" s="146"/>
      <c r="Y650" s="145"/>
      <c r="Z650" s="144"/>
      <c r="AA650" s="144"/>
      <c r="AB650" s="144"/>
      <c r="AC650" s="144"/>
      <c r="AD650" s="144"/>
      <c r="AE650" s="144"/>
      <c r="AF650" s="144"/>
      <c r="AG650" s="147"/>
      <c r="AH650" s="144"/>
      <c r="AI650" s="144"/>
      <c r="AJ650" s="144"/>
      <c r="AK650" s="144"/>
      <c r="AL650" s="144"/>
      <c r="AM650" s="144"/>
      <c r="AN650" s="144"/>
      <c r="AO650" s="144"/>
      <c r="AP650" s="144"/>
      <c r="AQ650" s="144"/>
      <c r="AR650" s="144"/>
      <c r="AS650" s="144"/>
    </row>
    <row r="651" spans="1:45">
      <c r="A651" s="144"/>
      <c r="B651" s="144"/>
      <c r="C651" s="144"/>
      <c r="D651" s="144"/>
      <c r="E651" s="144"/>
      <c r="F651" s="144"/>
      <c r="G651" s="144"/>
      <c r="H651" s="144"/>
      <c r="I651" s="144"/>
      <c r="J651" s="144"/>
      <c r="K651" s="144"/>
      <c r="L651" s="144"/>
      <c r="M651" s="144"/>
      <c r="N651" s="145"/>
      <c r="O651" s="144"/>
      <c r="P651" s="144"/>
      <c r="Q651" s="144"/>
      <c r="R651" s="144"/>
      <c r="S651" s="144"/>
      <c r="T651" s="144"/>
      <c r="U651" s="144"/>
      <c r="V651" s="37"/>
      <c r="W651" s="145"/>
      <c r="X651" s="146"/>
      <c r="Y651" s="145"/>
      <c r="Z651" s="144"/>
      <c r="AA651" s="144"/>
      <c r="AB651" s="144"/>
      <c r="AC651" s="144"/>
      <c r="AD651" s="144"/>
      <c r="AE651" s="144"/>
      <c r="AF651" s="144"/>
      <c r="AG651" s="147"/>
      <c r="AH651" s="144"/>
      <c r="AI651" s="144"/>
      <c r="AJ651" s="144"/>
      <c r="AK651" s="144"/>
      <c r="AL651" s="144"/>
      <c r="AM651" s="144"/>
      <c r="AN651" s="144"/>
      <c r="AO651" s="144"/>
      <c r="AP651" s="144"/>
      <c r="AQ651" s="144"/>
      <c r="AR651" s="144"/>
      <c r="AS651" s="144"/>
    </row>
    <row r="652" spans="1:45">
      <c r="A652" s="144"/>
      <c r="B652" s="144"/>
      <c r="C652" s="144"/>
      <c r="D652" s="144"/>
      <c r="E652" s="144"/>
      <c r="F652" s="144"/>
      <c r="G652" s="144"/>
      <c r="H652" s="144"/>
      <c r="I652" s="144"/>
      <c r="J652" s="144"/>
      <c r="K652" s="144"/>
      <c r="L652" s="144"/>
      <c r="M652" s="144"/>
      <c r="N652" s="145"/>
      <c r="O652" s="144"/>
      <c r="P652" s="144"/>
      <c r="Q652" s="144"/>
      <c r="R652" s="144"/>
      <c r="S652" s="144"/>
      <c r="T652" s="144"/>
      <c r="U652" s="144"/>
      <c r="V652" s="37"/>
      <c r="W652" s="145"/>
      <c r="X652" s="146"/>
      <c r="Y652" s="145"/>
      <c r="Z652" s="144"/>
      <c r="AA652" s="144"/>
      <c r="AB652" s="144"/>
      <c r="AC652" s="144"/>
      <c r="AD652" s="144"/>
      <c r="AE652" s="144"/>
      <c r="AF652" s="144"/>
      <c r="AG652" s="147"/>
      <c r="AH652" s="144"/>
      <c r="AI652" s="144"/>
      <c r="AJ652" s="144"/>
      <c r="AK652" s="144"/>
      <c r="AL652" s="144"/>
      <c r="AM652" s="144"/>
      <c r="AN652" s="144"/>
      <c r="AO652" s="144"/>
      <c r="AP652" s="144"/>
      <c r="AQ652" s="144"/>
      <c r="AR652" s="144"/>
      <c r="AS652" s="144"/>
    </row>
    <row r="653" spans="1:45">
      <c r="A653" s="144"/>
      <c r="B653" s="144"/>
      <c r="C653" s="144"/>
      <c r="D653" s="144"/>
      <c r="E653" s="144"/>
      <c r="F653" s="144"/>
      <c r="G653" s="144"/>
      <c r="H653" s="144"/>
      <c r="I653" s="144"/>
      <c r="J653" s="144"/>
      <c r="K653" s="144"/>
      <c r="L653" s="144"/>
      <c r="M653" s="144"/>
      <c r="N653" s="145"/>
      <c r="O653" s="144"/>
      <c r="P653" s="144"/>
      <c r="Q653" s="144"/>
      <c r="R653" s="144"/>
      <c r="S653" s="144"/>
      <c r="T653" s="144"/>
      <c r="U653" s="144"/>
      <c r="V653" s="37"/>
      <c r="W653" s="145"/>
      <c r="X653" s="146"/>
      <c r="Y653" s="145"/>
      <c r="Z653" s="144"/>
      <c r="AA653" s="144"/>
      <c r="AB653" s="144"/>
      <c r="AC653" s="144"/>
      <c r="AD653" s="144"/>
      <c r="AE653" s="144"/>
      <c r="AF653" s="144"/>
      <c r="AG653" s="147"/>
      <c r="AH653" s="144"/>
      <c r="AI653" s="144"/>
      <c r="AJ653" s="144"/>
      <c r="AK653" s="144"/>
      <c r="AL653" s="144"/>
      <c r="AM653" s="144"/>
      <c r="AN653" s="144"/>
      <c r="AO653" s="144"/>
      <c r="AP653" s="144"/>
      <c r="AQ653" s="144"/>
      <c r="AR653" s="144"/>
      <c r="AS653" s="144"/>
    </row>
    <row r="654" spans="1:45">
      <c r="A654" s="144"/>
      <c r="B654" s="144"/>
      <c r="C654" s="144"/>
      <c r="D654" s="144"/>
      <c r="E654" s="144"/>
      <c r="F654" s="144"/>
      <c r="G654" s="144"/>
      <c r="H654" s="144"/>
      <c r="I654" s="144"/>
      <c r="J654" s="144"/>
      <c r="K654" s="144"/>
      <c r="L654" s="144"/>
      <c r="M654" s="144"/>
      <c r="N654" s="145"/>
      <c r="O654" s="144"/>
      <c r="P654" s="144"/>
      <c r="Q654" s="144"/>
      <c r="R654" s="144"/>
      <c r="S654" s="144"/>
      <c r="T654" s="144"/>
      <c r="U654" s="144"/>
      <c r="V654" s="37"/>
      <c r="W654" s="145"/>
      <c r="X654" s="146"/>
      <c r="Y654" s="145"/>
      <c r="Z654" s="144"/>
      <c r="AA654" s="144"/>
      <c r="AB654" s="144"/>
      <c r="AC654" s="144"/>
      <c r="AD654" s="144"/>
      <c r="AE654" s="144"/>
      <c r="AF654" s="144"/>
      <c r="AG654" s="147"/>
      <c r="AH654" s="144"/>
      <c r="AI654" s="144"/>
      <c r="AJ654" s="144"/>
      <c r="AK654" s="144"/>
      <c r="AL654" s="144"/>
      <c r="AM654" s="144"/>
      <c r="AN654" s="144"/>
      <c r="AO654" s="144"/>
      <c r="AP654" s="144"/>
      <c r="AQ654" s="144"/>
      <c r="AR654" s="144"/>
      <c r="AS654" s="144"/>
    </row>
    <row r="655" spans="1:45">
      <c r="A655" s="144"/>
      <c r="B655" s="144"/>
      <c r="C655" s="144"/>
      <c r="D655" s="144"/>
      <c r="E655" s="144"/>
      <c r="F655" s="144"/>
      <c r="G655" s="144"/>
      <c r="H655" s="144"/>
      <c r="I655" s="144"/>
      <c r="J655" s="144"/>
      <c r="K655" s="144"/>
      <c r="L655" s="144"/>
      <c r="M655" s="144"/>
      <c r="N655" s="145"/>
      <c r="O655" s="144"/>
      <c r="P655" s="144"/>
      <c r="Q655" s="144"/>
      <c r="R655" s="144"/>
      <c r="S655" s="144"/>
      <c r="T655" s="144"/>
      <c r="U655" s="144"/>
      <c r="V655" s="37"/>
      <c r="W655" s="145"/>
      <c r="X655" s="146"/>
      <c r="Y655" s="145"/>
      <c r="Z655" s="144"/>
      <c r="AA655" s="144"/>
      <c r="AB655" s="144"/>
      <c r="AC655" s="144"/>
      <c r="AD655" s="144"/>
      <c r="AE655" s="144"/>
      <c r="AF655" s="144"/>
      <c r="AG655" s="147"/>
      <c r="AH655" s="144"/>
      <c r="AI655" s="144"/>
      <c r="AJ655" s="144"/>
      <c r="AK655" s="144"/>
      <c r="AL655" s="144"/>
      <c r="AM655" s="144"/>
      <c r="AN655" s="144"/>
      <c r="AO655" s="144"/>
      <c r="AP655" s="144"/>
      <c r="AQ655" s="144"/>
      <c r="AR655" s="144"/>
      <c r="AS655" s="144"/>
    </row>
    <row r="656" spans="1:45">
      <c r="A656" s="144"/>
      <c r="B656" s="144"/>
      <c r="C656" s="144"/>
      <c r="D656" s="144"/>
      <c r="E656" s="144"/>
      <c r="F656" s="144"/>
      <c r="G656" s="144"/>
      <c r="H656" s="144"/>
      <c r="I656" s="144"/>
      <c r="J656" s="144"/>
      <c r="K656" s="144"/>
      <c r="L656" s="144"/>
      <c r="M656" s="144"/>
      <c r="N656" s="145"/>
      <c r="O656" s="144"/>
      <c r="P656" s="144"/>
      <c r="Q656" s="144"/>
      <c r="R656" s="144"/>
      <c r="S656" s="144"/>
      <c r="T656" s="144"/>
      <c r="U656" s="144"/>
      <c r="V656" s="37"/>
      <c r="W656" s="145"/>
      <c r="X656" s="146"/>
      <c r="Y656" s="145"/>
      <c r="Z656" s="144"/>
      <c r="AA656" s="144"/>
      <c r="AB656" s="144"/>
      <c r="AC656" s="144"/>
      <c r="AD656" s="144"/>
      <c r="AE656" s="144"/>
      <c r="AF656" s="144"/>
      <c r="AG656" s="147"/>
      <c r="AH656" s="144"/>
      <c r="AI656" s="144"/>
      <c r="AJ656" s="144"/>
      <c r="AK656" s="144"/>
      <c r="AL656" s="144"/>
      <c r="AM656" s="144"/>
      <c r="AN656" s="144"/>
      <c r="AO656" s="144"/>
      <c r="AP656" s="144"/>
      <c r="AQ656" s="144"/>
      <c r="AR656" s="144"/>
      <c r="AS656" s="144"/>
    </row>
    <row r="657" spans="1:45">
      <c r="A657" s="144"/>
      <c r="B657" s="144"/>
      <c r="C657" s="144"/>
      <c r="D657" s="144"/>
      <c r="E657" s="144"/>
      <c r="F657" s="144"/>
      <c r="G657" s="144"/>
      <c r="H657" s="144"/>
      <c r="I657" s="144"/>
      <c r="J657" s="144"/>
      <c r="K657" s="144"/>
      <c r="L657" s="144"/>
      <c r="M657" s="144"/>
      <c r="N657" s="145"/>
      <c r="O657" s="144"/>
      <c r="P657" s="144"/>
      <c r="Q657" s="144"/>
      <c r="R657" s="144"/>
      <c r="S657" s="144"/>
      <c r="T657" s="144"/>
      <c r="U657" s="144"/>
      <c r="V657" s="37"/>
      <c r="W657" s="145"/>
      <c r="X657" s="146"/>
      <c r="Y657" s="145"/>
      <c r="Z657" s="144"/>
      <c r="AA657" s="144"/>
      <c r="AB657" s="144"/>
      <c r="AC657" s="144"/>
      <c r="AD657" s="144"/>
      <c r="AE657" s="144"/>
      <c r="AF657" s="144"/>
      <c r="AG657" s="147"/>
      <c r="AH657" s="144"/>
      <c r="AI657" s="144"/>
      <c r="AJ657" s="144"/>
      <c r="AK657" s="144"/>
      <c r="AL657" s="144"/>
      <c r="AM657" s="144"/>
      <c r="AN657" s="144"/>
      <c r="AO657" s="144"/>
      <c r="AP657" s="144"/>
      <c r="AQ657" s="144"/>
      <c r="AR657" s="144"/>
      <c r="AS657" s="144"/>
    </row>
    <row r="658" spans="1:45">
      <c r="A658" s="144"/>
      <c r="B658" s="144"/>
      <c r="C658" s="144"/>
      <c r="D658" s="144"/>
      <c r="E658" s="144"/>
      <c r="F658" s="144"/>
      <c r="G658" s="144"/>
      <c r="H658" s="144"/>
      <c r="I658" s="144"/>
      <c r="J658" s="144"/>
      <c r="K658" s="144"/>
      <c r="L658" s="144"/>
      <c r="M658" s="144"/>
      <c r="N658" s="145"/>
      <c r="O658" s="144"/>
      <c r="P658" s="144"/>
      <c r="Q658" s="144"/>
      <c r="R658" s="144"/>
      <c r="S658" s="144"/>
      <c r="T658" s="144"/>
      <c r="U658" s="144"/>
      <c r="V658" s="37"/>
      <c r="W658" s="145"/>
      <c r="X658" s="146"/>
      <c r="Y658" s="145"/>
      <c r="Z658" s="144"/>
      <c r="AA658" s="144"/>
      <c r="AB658" s="144"/>
      <c r="AC658" s="144"/>
      <c r="AD658" s="144"/>
      <c r="AE658" s="144"/>
      <c r="AF658" s="144"/>
      <c r="AG658" s="147"/>
      <c r="AH658" s="144"/>
      <c r="AI658" s="144"/>
      <c r="AJ658" s="144"/>
      <c r="AK658" s="144"/>
      <c r="AL658" s="144"/>
      <c r="AM658" s="144"/>
      <c r="AN658" s="144"/>
      <c r="AO658" s="144"/>
      <c r="AP658" s="144"/>
      <c r="AQ658" s="144"/>
      <c r="AR658" s="144"/>
      <c r="AS658" s="144"/>
    </row>
    <row r="659" spans="1:45">
      <c r="A659" s="144"/>
      <c r="B659" s="144"/>
      <c r="C659" s="144"/>
      <c r="D659" s="144"/>
      <c r="E659" s="144"/>
      <c r="F659" s="144"/>
      <c r="G659" s="144"/>
      <c r="H659" s="144"/>
      <c r="I659" s="144"/>
      <c r="J659" s="144"/>
      <c r="K659" s="144"/>
      <c r="L659" s="144"/>
      <c r="M659" s="144"/>
      <c r="N659" s="145"/>
      <c r="O659" s="144"/>
      <c r="P659" s="144"/>
      <c r="Q659" s="144"/>
      <c r="R659" s="144"/>
      <c r="S659" s="144"/>
      <c r="T659" s="144"/>
      <c r="U659" s="144"/>
      <c r="V659" s="37"/>
      <c r="W659" s="145"/>
      <c r="X659" s="146"/>
      <c r="Y659" s="145"/>
      <c r="Z659" s="144"/>
      <c r="AA659" s="144"/>
      <c r="AB659" s="144"/>
      <c r="AC659" s="144"/>
      <c r="AD659" s="144"/>
      <c r="AE659" s="144"/>
      <c r="AF659" s="144"/>
      <c r="AG659" s="147"/>
      <c r="AH659" s="144"/>
      <c r="AI659" s="144"/>
      <c r="AJ659" s="144"/>
      <c r="AK659" s="144"/>
      <c r="AL659" s="144"/>
      <c r="AM659" s="144"/>
      <c r="AN659" s="144"/>
      <c r="AO659" s="144"/>
      <c r="AP659" s="144"/>
      <c r="AQ659" s="144"/>
      <c r="AR659" s="144"/>
      <c r="AS659" s="144"/>
    </row>
    <row r="660" spans="1:45">
      <c r="A660" s="144"/>
      <c r="B660" s="144"/>
      <c r="C660" s="144"/>
      <c r="D660" s="144"/>
      <c r="E660" s="144"/>
      <c r="F660" s="144"/>
      <c r="G660" s="144"/>
      <c r="H660" s="144"/>
      <c r="I660" s="144"/>
      <c r="J660" s="144"/>
      <c r="K660" s="144"/>
      <c r="L660" s="144"/>
      <c r="M660" s="144"/>
      <c r="N660" s="145"/>
      <c r="O660" s="144"/>
      <c r="P660" s="144"/>
      <c r="Q660" s="144"/>
      <c r="R660" s="144"/>
      <c r="S660" s="144"/>
      <c r="T660" s="144"/>
      <c r="U660" s="144"/>
      <c r="V660" s="37"/>
      <c r="W660" s="145"/>
      <c r="X660" s="146"/>
      <c r="Y660" s="145"/>
      <c r="Z660" s="144"/>
      <c r="AA660" s="144"/>
      <c r="AB660" s="144"/>
      <c r="AC660" s="144"/>
      <c r="AD660" s="144"/>
      <c r="AE660" s="144"/>
      <c r="AF660" s="144"/>
      <c r="AG660" s="147"/>
      <c r="AH660" s="144"/>
      <c r="AI660" s="144"/>
      <c r="AJ660" s="144"/>
      <c r="AK660" s="144"/>
      <c r="AL660" s="144"/>
      <c r="AM660" s="144"/>
      <c r="AN660" s="144"/>
      <c r="AO660" s="144"/>
      <c r="AP660" s="144"/>
      <c r="AQ660" s="144"/>
      <c r="AR660" s="144"/>
      <c r="AS660" s="144"/>
    </row>
    <row r="661" spans="1:45">
      <c r="A661" s="144"/>
      <c r="B661" s="144"/>
      <c r="C661" s="144"/>
      <c r="D661" s="144"/>
      <c r="E661" s="144"/>
      <c r="F661" s="144"/>
      <c r="G661" s="144"/>
      <c r="H661" s="144"/>
      <c r="I661" s="144"/>
      <c r="J661" s="144"/>
      <c r="K661" s="144"/>
      <c r="L661" s="144"/>
      <c r="M661" s="144"/>
      <c r="N661" s="145"/>
      <c r="O661" s="144"/>
      <c r="P661" s="144"/>
      <c r="Q661" s="144"/>
      <c r="R661" s="144"/>
      <c r="S661" s="144"/>
      <c r="T661" s="144"/>
      <c r="U661" s="144"/>
      <c r="V661" s="37"/>
      <c r="W661" s="145"/>
      <c r="X661" s="146"/>
      <c r="Y661" s="145"/>
      <c r="Z661" s="144"/>
      <c r="AA661" s="144"/>
      <c r="AB661" s="144"/>
      <c r="AC661" s="144"/>
      <c r="AD661" s="144"/>
      <c r="AE661" s="144"/>
      <c r="AF661" s="144"/>
      <c r="AG661" s="147"/>
      <c r="AH661" s="144"/>
      <c r="AI661" s="144"/>
      <c r="AJ661" s="144"/>
      <c r="AK661" s="144"/>
      <c r="AL661" s="144"/>
      <c r="AM661" s="144"/>
      <c r="AN661" s="144"/>
      <c r="AO661" s="144"/>
      <c r="AP661" s="144"/>
      <c r="AQ661" s="144"/>
      <c r="AR661" s="144"/>
      <c r="AS661" s="144"/>
    </row>
    <row r="662" spans="1:45">
      <c r="A662" s="144"/>
      <c r="B662" s="144"/>
      <c r="C662" s="144"/>
      <c r="D662" s="144"/>
      <c r="E662" s="144"/>
      <c r="F662" s="144"/>
      <c r="G662" s="144"/>
      <c r="H662" s="144"/>
      <c r="I662" s="144"/>
      <c r="J662" s="144"/>
      <c r="K662" s="144"/>
      <c r="L662" s="144"/>
      <c r="M662" s="144"/>
      <c r="N662" s="145"/>
      <c r="O662" s="144"/>
      <c r="P662" s="144"/>
      <c r="Q662" s="144"/>
      <c r="R662" s="144"/>
      <c r="S662" s="144"/>
      <c r="T662" s="144"/>
      <c r="U662" s="144"/>
      <c r="V662" s="37"/>
      <c r="W662" s="145"/>
      <c r="X662" s="146"/>
      <c r="Y662" s="145"/>
      <c r="Z662" s="144"/>
      <c r="AA662" s="144"/>
      <c r="AB662" s="144"/>
      <c r="AC662" s="144"/>
      <c r="AD662" s="144"/>
      <c r="AE662" s="144"/>
      <c r="AF662" s="144"/>
      <c r="AG662" s="147"/>
      <c r="AH662" s="144"/>
      <c r="AI662" s="144"/>
      <c r="AJ662" s="144"/>
      <c r="AK662" s="144"/>
      <c r="AL662" s="144"/>
      <c r="AM662" s="144"/>
      <c r="AN662" s="144"/>
      <c r="AO662" s="144"/>
      <c r="AP662" s="144"/>
      <c r="AQ662" s="144"/>
      <c r="AR662" s="144"/>
      <c r="AS662" s="144"/>
    </row>
    <row r="663" spans="1:45">
      <c r="A663" s="144"/>
      <c r="B663" s="144"/>
      <c r="C663" s="144"/>
      <c r="D663" s="144"/>
      <c r="E663" s="144"/>
      <c r="F663" s="144"/>
      <c r="G663" s="144"/>
      <c r="H663" s="144"/>
      <c r="I663" s="144"/>
      <c r="J663" s="144"/>
      <c r="K663" s="144"/>
      <c r="L663" s="144"/>
      <c r="M663" s="144"/>
      <c r="N663" s="145"/>
      <c r="O663" s="144"/>
      <c r="P663" s="144"/>
      <c r="Q663" s="144"/>
      <c r="R663" s="144"/>
      <c r="S663" s="144"/>
      <c r="T663" s="144"/>
      <c r="U663" s="144"/>
      <c r="V663" s="37"/>
      <c r="W663" s="145"/>
      <c r="X663" s="146"/>
      <c r="Y663" s="145"/>
      <c r="Z663" s="144"/>
      <c r="AA663" s="144"/>
      <c r="AB663" s="144"/>
      <c r="AC663" s="144"/>
      <c r="AD663" s="144"/>
      <c r="AE663" s="144"/>
      <c r="AF663" s="144"/>
      <c r="AG663" s="147"/>
      <c r="AH663" s="144"/>
      <c r="AI663" s="144"/>
      <c r="AJ663" s="144"/>
      <c r="AK663" s="144"/>
      <c r="AL663" s="144"/>
      <c r="AM663" s="144"/>
      <c r="AN663" s="144"/>
      <c r="AO663" s="144"/>
      <c r="AP663" s="144"/>
      <c r="AQ663" s="144"/>
      <c r="AR663" s="144"/>
      <c r="AS663" s="144"/>
    </row>
    <row r="664" spans="1:45">
      <c r="A664" s="144"/>
      <c r="B664" s="144"/>
      <c r="C664" s="144"/>
      <c r="D664" s="144"/>
      <c r="E664" s="144"/>
      <c r="F664" s="144"/>
      <c r="G664" s="144"/>
      <c r="H664" s="144"/>
      <c r="I664" s="144"/>
      <c r="J664" s="144"/>
      <c r="K664" s="144"/>
      <c r="L664" s="144"/>
      <c r="M664" s="144"/>
      <c r="N664" s="145"/>
      <c r="O664" s="144"/>
      <c r="P664" s="144"/>
      <c r="Q664" s="144"/>
      <c r="R664" s="144"/>
      <c r="S664" s="144"/>
      <c r="T664" s="144"/>
      <c r="U664" s="144"/>
      <c r="V664" s="37"/>
      <c r="W664" s="145"/>
      <c r="X664" s="146"/>
      <c r="Y664" s="145"/>
      <c r="Z664" s="144"/>
      <c r="AA664" s="144"/>
      <c r="AB664" s="144"/>
      <c r="AC664" s="144"/>
      <c r="AD664" s="144"/>
      <c r="AE664" s="144"/>
      <c r="AF664" s="144"/>
      <c r="AG664" s="147"/>
      <c r="AH664" s="144"/>
      <c r="AI664" s="144"/>
      <c r="AJ664" s="144"/>
      <c r="AK664" s="144"/>
      <c r="AL664" s="144"/>
      <c r="AM664" s="144"/>
      <c r="AN664" s="144"/>
      <c r="AO664" s="144"/>
      <c r="AP664" s="144"/>
      <c r="AQ664" s="144"/>
      <c r="AR664" s="144"/>
      <c r="AS664" s="144"/>
    </row>
    <row r="665" spans="1:45">
      <c r="A665" s="144"/>
      <c r="B665" s="144"/>
      <c r="C665" s="144"/>
      <c r="D665" s="144"/>
      <c r="E665" s="144"/>
      <c r="F665" s="144"/>
      <c r="G665" s="144"/>
      <c r="H665" s="144"/>
      <c r="I665" s="144"/>
      <c r="J665" s="144"/>
      <c r="K665" s="144"/>
      <c r="L665" s="144"/>
      <c r="M665" s="144"/>
      <c r="N665" s="145"/>
      <c r="O665" s="144"/>
      <c r="P665" s="144"/>
      <c r="Q665" s="144"/>
      <c r="R665" s="144"/>
      <c r="S665" s="144"/>
      <c r="T665" s="144"/>
      <c r="U665" s="144"/>
      <c r="V665" s="37"/>
      <c r="W665" s="145"/>
      <c r="X665" s="146"/>
      <c r="Y665" s="145"/>
      <c r="Z665" s="144"/>
      <c r="AA665" s="144"/>
      <c r="AB665" s="144"/>
      <c r="AC665" s="144"/>
      <c r="AD665" s="144"/>
      <c r="AE665" s="144"/>
      <c r="AF665" s="144"/>
      <c r="AG665" s="147"/>
      <c r="AH665" s="144"/>
      <c r="AI665" s="144"/>
      <c r="AJ665" s="144"/>
      <c r="AK665" s="144"/>
      <c r="AL665" s="144"/>
      <c r="AM665" s="144"/>
      <c r="AN665" s="144"/>
      <c r="AO665" s="144"/>
      <c r="AP665" s="144"/>
      <c r="AQ665" s="144"/>
      <c r="AR665" s="144"/>
      <c r="AS665" s="144"/>
    </row>
    <row r="666" spans="1:45">
      <c r="A666" s="144"/>
      <c r="B666" s="144"/>
      <c r="C666" s="144"/>
      <c r="D666" s="144"/>
      <c r="E666" s="144"/>
      <c r="F666" s="144"/>
      <c r="G666" s="144"/>
      <c r="H666" s="144"/>
      <c r="I666" s="144"/>
      <c r="J666" s="144"/>
      <c r="K666" s="144"/>
      <c r="L666" s="144"/>
      <c r="M666" s="144"/>
      <c r="N666" s="145"/>
      <c r="O666" s="144"/>
      <c r="P666" s="144"/>
      <c r="Q666" s="144"/>
      <c r="R666" s="144"/>
      <c r="S666" s="144"/>
      <c r="T666" s="144"/>
      <c r="U666" s="144"/>
      <c r="V666" s="37"/>
      <c r="W666" s="145"/>
      <c r="X666" s="146"/>
      <c r="Y666" s="145"/>
      <c r="Z666" s="144"/>
      <c r="AA666" s="144"/>
      <c r="AB666" s="144"/>
      <c r="AC666" s="144"/>
      <c r="AD666" s="144"/>
      <c r="AE666" s="144"/>
      <c r="AF666" s="144"/>
      <c r="AG666" s="147"/>
      <c r="AH666" s="144"/>
      <c r="AI666" s="144"/>
      <c r="AJ666" s="144"/>
      <c r="AK666" s="144"/>
      <c r="AL666" s="144"/>
      <c r="AM666" s="144"/>
      <c r="AN666" s="144"/>
      <c r="AO666" s="144"/>
      <c r="AP666" s="144"/>
      <c r="AQ666" s="144"/>
      <c r="AR666" s="144"/>
      <c r="AS666" s="144"/>
    </row>
    <row r="667" spans="1:45">
      <c r="A667" s="144"/>
      <c r="B667" s="144"/>
      <c r="C667" s="144"/>
      <c r="D667" s="144"/>
      <c r="E667" s="144"/>
      <c r="F667" s="144"/>
      <c r="G667" s="144"/>
      <c r="H667" s="144"/>
      <c r="I667" s="144"/>
      <c r="J667" s="144"/>
      <c r="K667" s="144"/>
      <c r="L667" s="144"/>
      <c r="M667" s="144"/>
      <c r="N667" s="145"/>
      <c r="O667" s="144"/>
      <c r="P667" s="144"/>
      <c r="Q667" s="144"/>
      <c r="R667" s="144"/>
      <c r="S667" s="144"/>
      <c r="T667" s="144"/>
      <c r="U667" s="144"/>
      <c r="V667" s="37"/>
      <c r="W667" s="145"/>
      <c r="X667" s="146"/>
      <c r="Y667" s="145"/>
      <c r="Z667" s="144"/>
      <c r="AA667" s="144"/>
      <c r="AB667" s="144"/>
      <c r="AC667" s="144"/>
      <c r="AD667" s="144"/>
      <c r="AE667" s="144"/>
      <c r="AF667" s="144"/>
      <c r="AG667" s="147"/>
      <c r="AH667" s="144"/>
      <c r="AI667" s="144"/>
      <c r="AJ667" s="144"/>
      <c r="AK667" s="144"/>
      <c r="AL667" s="144"/>
      <c r="AM667" s="144"/>
      <c r="AN667" s="144"/>
      <c r="AO667" s="144"/>
      <c r="AP667" s="144"/>
      <c r="AQ667" s="144"/>
      <c r="AR667" s="144"/>
      <c r="AS667" s="144"/>
    </row>
    <row r="668" spans="1:45">
      <c r="A668" s="144"/>
      <c r="B668" s="144"/>
      <c r="C668" s="144"/>
      <c r="D668" s="144"/>
      <c r="E668" s="144"/>
      <c r="F668" s="144"/>
      <c r="G668" s="144"/>
      <c r="H668" s="144"/>
      <c r="I668" s="144"/>
      <c r="J668" s="144"/>
      <c r="K668" s="144"/>
      <c r="L668" s="144"/>
      <c r="M668" s="144"/>
      <c r="N668" s="145"/>
      <c r="O668" s="144"/>
      <c r="P668" s="144"/>
      <c r="Q668" s="144"/>
      <c r="R668" s="144"/>
      <c r="S668" s="144"/>
      <c r="T668" s="144"/>
      <c r="U668" s="144"/>
      <c r="V668" s="37"/>
      <c r="W668" s="145"/>
      <c r="X668" s="146"/>
      <c r="Y668" s="145"/>
      <c r="Z668" s="144"/>
      <c r="AA668" s="144"/>
      <c r="AB668" s="144"/>
      <c r="AC668" s="144"/>
      <c r="AD668" s="144"/>
      <c r="AE668" s="144"/>
      <c r="AF668" s="144"/>
      <c r="AG668" s="147"/>
      <c r="AH668" s="144"/>
      <c r="AI668" s="144"/>
      <c r="AJ668" s="144"/>
      <c r="AK668" s="144"/>
      <c r="AL668" s="144"/>
      <c r="AM668" s="144"/>
      <c r="AN668" s="144"/>
      <c r="AO668" s="144"/>
      <c r="AP668" s="144"/>
      <c r="AQ668" s="144"/>
      <c r="AR668" s="144"/>
      <c r="AS668" s="144"/>
    </row>
    <row r="669" spans="1:45">
      <c r="A669" s="144"/>
      <c r="B669" s="144"/>
      <c r="C669" s="144"/>
      <c r="D669" s="144"/>
      <c r="E669" s="144"/>
      <c r="F669" s="144"/>
      <c r="G669" s="144"/>
      <c r="H669" s="144"/>
      <c r="I669" s="144"/>
      <c r="J669" s="144"/>
      <c r="K669" s="144"/>
      <c r="L669" s="144"/>
      <c r="M669" s="144"/>
      <c r="N669" s="145"/>
      <c r="O669" s="144"/>
      <c r="P669" s="144"/>
      <c r="Q669" s="144"/>
      <c r="R669" s="144"/>
      <c r="S669" s="144"/>
      <c r="T669" s="144"/>
      <c r="U669" s="144"/>
      <c r="V669" s="37"/>
      <c r="W669" s="145"/>
      <c r="X669" s="146"/>
      <c r="Y669" s="145"/>
      <c r="Z669" s="144"/>
      <c r="AA669" s="144"/>
      <c r="AB669" s="144"/>
      <c r="AC669" s="144"/>
      <c r="AD669" s="144"/>
      <c r="AE669" s="144"/>
      <c r="AF669" s="144"/>
      <c r="AG669" s="147"/>
      <c r="AH669" s="144"/>
      <c r="AI669" s="144"/>
      <c r="AJ669" s="144"/>
      <c r="AK669" s="144"/>
      <c r="AL669" s="144"/>
      <c r="AM669" s="144"/>
      <c r="AN669" s="144"/>
      <c r="AO669" s="144"/>
      <c r="AP669" s="144"/>
      <c r="AQ669" s="144"/>
      <c r="AR669" s="144"/>
      <c r="AS669" s="144"/>
    </row>
    <row r="670" spans="1:45">
      <c r="A670" s="144"/>
      <c r="B670" s="144"/>
      <c r="C670" s="144"/>
      <c r="D670" s="144"/>
      <c r="E670" s="144"/>
      <c r="F670" s="144"/>
      <c r="G670" s="144"/>
      <c r="H670" s="144"/>
      <c r="I670" s="144"/>
      <c r="J670" s="144"/>
      <c r="K670" s="144"/>
      <c r="L670" s="144"/>
      <c r="M670" s="144"/>
      <c r="N670" s="145"/>
      <c r="O670" s="144"/>
      <c r="P670" s="144"/>
      <c r="Q670" s="144"/>
      <c r="R670" s="144"/>
      <c r="S670" s="144"/>
      <c r="T670" s="144"/>
      <c r="U670" s="144"/>
      <c r="V670" s="37"/>
      <c r="W670" s="145"/>
      <c r="X670" s="146"/>
      <c r="Y670" s="145"/>
      <c r="Z670" s="144"/>
      <c r="AA670" s="144"/>
      <c r="AB670" s="144"/>
      <c r="AC670" s="144"/>
      <c r="AD670" s="144"/>
      <c r="AE670" s="144"/>
      <c r="AF670" s="144"/>
      <c r="AG670" s="147"/>
      <c r="AH670" s="144"/>
      <c r="AI670" s="144"/>
      <c r="AJ670" s="144"/>
      <c r="AK670" s="144"/>
      <c r="AL670" s="144"/>
      <c r="AM670" s="144"/>
      <c r="AN670" s="144"/>
      <c r="AO670" s="144"/>
      <c r="AP670" s="144"/>
      <c r="AQ670" s="144"/>
      <c r="AR670" s="144"/>
      <c r="AS670" s="144"/>
    </row>
    <row r="671" spans="1:45">
      <c r="A671" s="144"/>
      <c r="B671" s="144"/>
      <c r="C671" s="144"/>
      <c r="D671" s="144"/>
      <c r="E671" s="144"/>
      <c r="F671" s="144"/>
      <c r="G671" s="144"/>
      <c r="H671" s="144"/>
      <c r="I671" s="144"/>
      <c r="J671" s="144"/>
      <c r="K671" s="144"/>
      <c r="L671" s="144"/>
      <c r="M671" s="144"/>
      <c r="N671" s="145"/>
      <c r="O671" s="144"/>
      <c r="P671" s="144"/>
      <c r="Q671" s="144"/>
      <c r="R671" s="144"/>
      <c r="S671" s="144"/>
      <c r="T671" s="144"/>
      <c r="U671" s="144"/>
      <c r="V671" s="37"/>
      <c r="W671" s="145"/>
      <c r="X671" s="146"/>
      <c r="Y671" s="145"/>
      <c r="Z671" s="144"/>
      <c r="AA671" s="144"/>
      <c r="AB671" s="144"/>
      <c r="AC671" s="144"/>
      <c r="AD671" s="144"/>
      <c r="AE671" s="144"/>
      <c r="AF671" s="144"/>
      <c r="AG671" s="147"/>
      <c r="AH671" s="144"/>
      <c r="AI671" s="144"/>
      <c r="AJ671" s="144"/>
      <c r="AK671" s="144"/>
      <c r="AL671" s="144"/>
      <c r="AM671" s="144"/>
      <c r="AN671" s="144"/>
      <c r="AO671" s="144"/>
      <c r="AP671" s="144"/>
      <c r="AQ671" s="144"/>
      <c r="AR671" s="144"/>
      <c r="AS671" s="144"/>
    </row>
    <row r="672" spans="1:45">
      <c r="A672" s="144"/>
      <c r="B672" s="144"/>
      <c r="C672" s="144"/>
      <c r="D672" s="144"/>
      <c r="E672" s="144"/>
      <c r="F672" s="144"/>
      <c r="G672" s="144"/>
      <c r="H672" s="144"/>
      <c r="I672" s="144"/>
      <c r="J672" s="144"/>
      <c r="K672" s="144"/>
      <c r="L672" s="144"/>
      <c r="M672" s="144"/>
      <c r="N672" s="145"/>
      <c r="O672" s="144"/>
      <c r="P672" s="144"/>
      <c r="Q672" s="144"/>
      <c r="R672" s="144"/>
      <c r="S672" s="144"/>
      <c r="T672" s="144"/>
      <c r="U672" s="144"/>
      <c r="V672" s="37"/>
      <c r="W672" s="145"/>
      <c r="X672" s="146"/>
      <c r="Y672" s="145"/>
      <c r="Z672" s="144"/>
      <c r="AA672" s="144"/>
      <c r="AB672" s="144"/>
      <c r="AC672" s="144"/>
      <c r="AD672" s="144"/>
      <c r="AE672" s="144"/>
      <c r="AF672" s="144"/>
      <c r="AG672" s="147"/>
      <c r="AH672" s="144"/>
      <c r="AI672" s="144"/>
      <c r="AJ672" s="144"/>
      <c r="AK672" s="144"/>
      <c r="AL672" s="144"/>
      <c r="AM672" s="144"/>
      <c r="AN672" s="144"/>
      <c r="AO672" s="144"/>
      <c r="AP672" s="144"/>
      <c r="AQ672" s="144"/>
      <c r="AR672" s="144"/>
      <c r="AS672" s="144"/>
    </row>
    <row r="673" spans="1:45">
      <c r="A673" s="144"/>
      <c r="B673" s="144"/>
      <c r="C673" s="144"/>
      <c r="D673" s="144"/>
      <c r="E673" s="144"/>
      <c r="F673" s="144"/>
      <c r="G673" s="144"/>
      <c r="H673" s="144"/>
      <c r="I673" s="144"/>
      <c r="J673" s="144"/>
      <c r="K673" s="144"/>
      <c r="L673" s="144"/>
      <c r="M673" s="144"/>
      <c r="N673" s="145"/>
      <c r="O673" s="144"/>
      <c r="P673" s="144"/>
      <c r="Q673" s="144"/>
      <c r="R673" s="144"/>
      <c r="S673" s="144"/>
      <c r="T673" s="144"/>
      <c r="U673" s="144"/>
      <c r="V673" s="37"/>
      <c r="W673" s="145"/>
      <c r="X673" s="146"/>
      <c r="Y673" s="145"/>
      <c r="Z673" s="144"/>
      <c r="AA673" s="144"/>
      <c r="AB673" s="144"/>
      <c r="AC673" s="144"/>
      <c r="AD673" s="144"/>
      <c r="AE673" s="144"/>
      <c r="AF673" s="144"/>
      <c r="AG673" s="147"/>
      <c r="AH673" s="144"/>
      <c r="AI673" s="144"/>
      <c r="AJ673" s="144"/>
      <c r="AK673" s="144"/>
      <c r="AL673" s="144"/>
      <c r="AM673" s="144"/>
      <c r="AN673" s="144"/>
      <c r="AO673" s="144"/>
      <c r="AP673" s="144"/>
      <c r="AQ673" s="144"/>
      <c r="AR673" s="144"/>
      <c r="AS673" s="144"/>
    </row>
    <row r="674" spans="1:45">
      <c r="A674" s="144"/>
      <c r="B674" s="144"/>
      <c r="C674" s="144"/>
      <c r="D674" s="144"/>
      <c r="E674" s="144"/>
      <c r="F674" s="144"/>
      <c r="G674" s="144"/>
      <c r="H674" s="144"/>
      <c r="I674" s="144"/>
      <c r="J674" s="144"/>
      <c r="K674" s="144"/>
      <c r="L674" s="144"/>
      <c r="M674" s="144"/>
      <c r="N674" s="145"/>
      <c r="O674" s="144"/>
      <c r="P674" s="144"/>
      <c r="Q674" s="144"/>
      <c r="R674" s="144"/>
      <c r="S674" s="144"/>
      <c r="T674" s="144"/>
      <c r="U674" s="144"/>
      <c r="V674" s="37"/>
      <c r="W674" s="145"/>
      <c r="X674" s="146"/>
      <c r="Y674" s="145"/>
      <c r="Z674" s="144"/>
      <c r="AA674" s="144"/>
      <c r="AB674" s="144"/>
      <c r="AC674" s="144"/>
      <c r="AD674" s="144"/>
      <c r="AE674" s="144"/>
      <c r="AF674" s="144"/>
      <c r="AG674" s="147"/>
      <c r="AH674" s="144"/>
      <c r="AI674" s="144"/>
      <c r="AJ674" s="144"/>
      <c r="AK674" s="144"/>
      <c r="AL674" s="144"/>
      <c r="AM674" s="144"/>
      <c r="AN674" s="144"/>
      <c r="AO674" s="144"/>
      <c r="AP674" s="144"/>
      <c r="AQ674" s="144"/>
      <c r="AR674" s="144"/>
      <c r="AS674" s="144"/>
    </row>
    <row r="675" spans="1:45">
      <c r="A675" s="144"/>
      <c r="B675" s="144"/>
      <c r="C675" s="144"/>
      <c r="D675" s="144"/>
      <c r="E675" s="144"/>
      <c r="F675" s="144"/>
      <c r="G675" s="144"/>
      <c r="H675" s="144"/>
      <c r="I675" s="144"/>
      <c r="J675" s="144"/>
      <c r="K675" s="144"/>
      <c r="L675" s="144"/>
      <c r="M675" s="144"/>
      <c r="N675" s="145"/>
      <c r="O675" s="144"/>
      <c r="P675" s="144"/>
      <c r="Q675" s="144"/>
      <c r="R675" s="144"/>
      <c r="S675" s="144"/>
      <c r="T675" s="144"/>
      <c r="U675" s="144"/>
      <c r="V675" s="37"/>
      <c r="W675" s="145"/>
      <c r="X675" s="146"/>
      <c r="Y675" s="145"/>
      <c r="Z675" s="144"/>
      <c r="AA675" s="144"/>
      <c r="AB675" s="144"/>
      <c r="AC675" s="144"/>
      <c r="AD675" s="144"/>
      <c r="AE675" s="144"/>
      <c r="AF675" s="144"/>
      <c r="AG675" s="147"/>
      <c r="AH675" s="144"/>
      <c r="AI675" s="144"/>
      <c r="AJ675" s="144"/>
      <c r="AK675" s="144"/>
      <c r="AL675" s="144"/>
      <c r="AM675" s="144"/>
      <c r="AN675" s="144"/>
      <c r="AO675" s="144"/>
      <c r="AP675" s="144"/>
      <c r="AQ675" s="144"/>
      <c r="AR675" s="144"/>
      <c r="AS675" s="144"/>
    </row>
    <row r="676" spans="1:45">
      <c r="A676" s="144"/>
      <c r="B676" s="144"/>
      <c r="C676" s="144"/>
      <c r="D676" s="144"/>
      <c r="E676" s="144"/>
      <c r="F676" s="144"/>
      <c r="G676" s="144"/>
      <c r="H676" s="144"/>
      <c r="I676" s="144"/>
      <c r="J676" s="144"/>
      <c r="K676" s="144"/>
      <c r="L676" s="144"/>
      <c r="M676" s="144"/>
      <c r="N676" s="145"/>
      <c r="O676" s="144"/>
      <c r="P676" s="144"/>
      <c r="Q676" s="144"/>
      <c r="R676" s="144"/>
      <c r="S676" s="144"/>
      <c r="T676" s="144"/>
      <c r="U676" s="144"/>
      <c r="V676" s="37"/>
      <c r="W676" s="145"/>
      <c r="X676" s="146"/>
      <c r="Y676" s="145"/>
      <c r="Z676" s="144"/>
      <c r="AA676" s="144"/>
      <c r="AB676" s="144"/>
      <c r="AC676" s="144"/>
      <c r="AD676" s="144"/>
      <c r="AE676" s="144"/>
      <c r="AF676" s="144"/>
      <c r="AG676" s="147"/>
      <c r="AH676" s="144"/>
      <c r="AI676" s="144"/>
      <c r="AJ676" s="144"/>
      <c r="AK676" s="144"/>
      <c r="AL676" s="144"/>
      <c r="AM676" s="144"/>
      <c r="AN676" s="144"/>
      <c r="AO676" s="144"/>
      <c r="AP676" s="144"/>
      <c r="AQ676" s="144"/>
      <c r="AR676" s="144"/>
      <c r="AS676" s="144"/>
    </row>
    <row r="677" spans="1:45">
      <c r="A677" s="144"/>
      <c r="B677" s="144"/>
      <c r="C677" s="144"/>
      <c r="D677" s="144"/>
      <c r="E677" s="144"/>
      <c r="F677" s="144"/>
      <c r="G677" s="144"/>
      <c r="H677" s="144"/>
      <c r="I677" s="144"/>
      <c r="J677" s="144"/>
      <c r="K677" s="144"/>
      <c r="L677" s="144"/>
      <c r="M677" s="144"/>
      <c r="N677" s="145"/>
      <c r="O677" s="144"/>
      <c r="P677" s="144"/>
      <c r="Q677" s="144"/>
      <c r="R677" s="144"/>
      <c r="S677" s="144"/>
      <c r="T677" s="144"/>
      <c r="U677" s="144"/>
      <c r="V677" s="37"/>
      <c r="W677" s="145"/>
      <c r="X677" s="146"/>
      <c r="Y677" s="145"/>
      <c r="Z677" s="144"/>
      <c r="AA677" s="144"/>
      <c r="AB677" s="144"/>
      <c r="AC677" s="144"/>
      <c r="AD677" s="144"/>
      <c r="AE677" s="144"/>
      <c r="AF677" s="144"/>
      <c r="AG677" s="147"/>
      <c r="AH677" s="144"/>
      <c r="AI677" s="144"/>
      <c r="AJ677" s="144"/>
      <c r="AK677" s="144"/>
      <c r="AL677" s="144"/>
      <c r="AM677" s="144"/>
      <c r="AN677" s="144"/>
      <c r="AO677" s="144"/>
      <c r="AP677" s="144"/>
      <c r="AQ677" s="144"/>
      <c r="AR677" s="144"/>
      <c r="AS677" s="144"/>
    </row>
    <row r="678" spans="1:45">
      <c r="A678" s="144"/>
      <c r="B678" s="144"/>
      <c r="C678" s="144"/>
      <c r="D678" s="144"/>
      <c r="E678" s="144"/>
      <c r="F678" s="144"/>
      <c r="G678" s="144"/>
      <c r="H678" s="144"/>
      <c r="I678" s="144"/>
      <c r="J678" s="144"/>
      <c r="K678" s="144"/>
      <c r="L678" s="144"/>
      <c r="M678" s="144"/>
      <c r="N678" s="145"/>
      <c r="O678" s="144"/>
      <c r="P678" s="144"/>
      <c r="Q678" s="144"/>
      <c r="R678" s="144"/>
      <c r="S678" s="144"/>
      <c r="T678" s="144"/>
      <c r="U678" s="144"/>
      <c r="V678" s="37"/>
      <c r="W678" s="145"/>
      <c r="X678" s="146"/>
      <c r="Y678" s="145"/>
      <c r="Z678" s="144"/>
      <c r="AA678" s="144"/>
      <c r="AB678" s="144"/>
      <c r="AC678" s="144"/>
      <c r="AD678" s="144"/>
      <c r="AE678" s="144"/>
      <c r="AF678" s="144"/>
      <c r="AG678" s="147"/>
      <c r="AH678" s="144"/>
      <c r="AI678" s="144"/>
      <c r="AJ678" s="144"/>
      <c r="AK678" s="144"/>
      <c r="AL678" s="144"/>
      <c r="AM678" s="144"/>
      <c r="AN678" s="144"/>
      <c r="AO678" s="144"/>
      <c r="AP678" s="144"/>
      <c r="AQ678" s="144"/>
      <c r="AR678" s="144"/>
      <c r="AS678" s="144"/>
    </row>
    <row r="679" spans="1:45">
      <c r="A679" s="144"/>
      <c r="B679" s="144"/>
      <c r="C679" s="144"/>
      <c r="D679" s="144"/>
      <c r="E679" s="144"/>
      <c r="F679" s="144"/>
      <c r="G679" s="144"/>
      <c r="H679" s="144"/>
      <c r="I679" s="144"/>
      <c r="J679" s="144"/>
      <c r="K679" s="144"/>
      <c r="L679" s="144"/>
      <c r="M679" s="144"/>
      <c r="N679" s="145"/>
      <c r="O679" s="144"/>
      <c r="P679" s="144"/>
      <c r="Q679" s="144"/>
      <c r="R679" s="144"/>
      <c r="S679" s="144"/>
      <c r="T679" s="144"/>
      <c r="U679" s="144"/>
      <c r="V679" s="37"/>
      <c r="W679" s="145"/>
      <c r="X679" s="146"/>
      <c r="Y679" s="145"/>
      <c r="Z679" s="144"/>
      <c r="AA679" s="144"/>
      <c r="AB679" s="144"/>
      <c r="AC679" s="144"/>
      <c r="AD679" s="144"/>
      <c r="AE679" s="144"/>
      <c r="AF679" s="144"/>
      <c r="AG679" s="147"/>
      <c r="AH679" s="144"/>
      <c r="AI679" s="144"/>
      <c r="AJ679" s="144"/>
      <c r="AK679" s="144"/>
      <c r="AL679" s="144"/>
      <c r="AM679" s="144"/>
      <c r="AN679" s="144"/>
      <c r="AO679" s="144"/>
      <c r="AP679" s="144"/>
      <c r="AQ679" s="144"/>
      <c r="AR679" s="144"/>
      <c r="AS679" s="144"/>
    </row>
    <row r="680" spans="1:45">
      <c r="A680" s="144"/>
      <c r="B680" s="144"/>
      <c r="C680" s="144"/>
      <c r="D680" s="144"/>
      <c r="E680" s="144"/>
      <c r="F680" s="144"/>
      <c r="G680" s="144"/>
      <c r="H680" s="144"/>
      <c r="I680" s="144"/>
      <c r="J680" s="144"/>
      <c r="K680" s="144"/>
      <c r="L680" s="144"/>
      <c r="M680" s="144"/>
      <c r="N680" s="145"/>
      <c r="O680" s="144"/>
      <c r="P680" s="144"/>
      <c r="Q680" s="144"/>
      <c r="R680" s="144"/>
      <c r="S680" s="144"/>
      <c r="T680" s="144"/>
      <c r="U680" s="144"/>
      <c r="V680" s="37"/>
      <c r="W680" s="145"/>
      <c r="X680" s="146"/>
      <c r="Y680" s="145"/>
      <c r="Z680" s="144"/>
      <c r="AA680" s="144"/>
      <c r="AB680" s="144"/>
      <c r="AC680" s="144"/>
      <c r="AD680" s="144"/>
      <c r="AE680" s="144"/>
      <c r="AF680" s="144"/>
      <c r="AG680" s="147"/>
      <c r="AH680" s="144"/>
      <c r="AI680" s="144"/>
      <c r="AJ680" s="144"/>
      <c r="AK680" s="144"/>
      <c r="AL680" s="144"/>
      <c r="AM680" s="144"/>
      <c r="AN680" s="144"/>
      <c r="AO680" s="144"/>
      <c r="AP680" s="144"/>
      <c r="AQ680" s="144"/>
      <c r="AR680" s="144"/>
      <c r="AS680" s="144"/>
    </row>
    <row r="681" spans="1:45">
      <c r="A681" s="144"/>
      <c r="B681" s="144"/>
      <c r="C681" s="144"/>
      <c r="D681" s="144"/>
      <c r="E681" s="144"/>
      <c r="F681" s="144"/>
      <c r="G681" s="144"/>
      <c r="H681" s="144"/>
      <c r="I681" s="144"/>
      <c r="J681" s="144"/>
      <c r="K681" s="144"/>
      <c r="L681" s="144"/>
      <c r="M681" s="144"/>
      <c r="N681" s="145"/>
      <c r="O681" s="144"/>
      <c r="P681" s="144"/>
      <c r="Q681" s="144"/>
      <c r="R681" s="144"/>
      <c r="S681" s="144"/>
      <c r="T681" s="144"/>
      <c r="U681" s="144"/>
      <c r="V681" s="37"/>
      <c r="W681" s="145"/>
      <c r="X681" s="146"/>
      <c r="Y681" s="145"/>
      <c r="Z681" s="144"/>
      <c r="AA681" s="144"/>
      <c r="AB681" s="144"/>
      <c r="AC681" s="144"/>
      <c r="AD681" s="144"/>
      <c r="AE681" s="144"/>
      <c r="AF681" s="144"/>
      <c r="AG681" s="147"/>
      <c r="AH681" s="144"/>
      <c r="AI681" s="144"/>
      <c r="AJ681" s="144"/>
      <c r="AK681" s="144"/>
      <c r="AL681" s="144"/>
      <c r="AM681" s="144"/>
      <c r="AN681" s="144"/>
      <c r="AO681" s="144"/>
      <c r="AP681" s="144"/>
      <c r="AQ681" s="144"/>
      <c r="AR681" s="144"/>
      <c r="AS681" s="144"/>
    </row>
    <row r="682" spans="1:45">
      <c r="A682" s="144"/>
      <c r="B682" s="144"/>
      <c r="C682" s="144"/>
      <c r="D682" s="144"/>
      <c r="E682" s="144"/>
      <c r="F682" s="144"/>
      <c r="G682" s="144"/>
      <c r="H682" s="144"/>
      <c r="I682" s="144"/>
      <c r="J682" s="144"/>
      <c r="K682" s="144"/>
      <c r="L682" s="144"/>
      <c r="M682" s="144"/>
      <c r="N682" s="145"/>
      <c r="O682" s="144"/>
      <c r="P682" s="144"/>
      <c r="Q682" s="144"/>
      <c r="R682" s="144"/>
      <c r="S682" s="144"/>
      <c r="T682" s="144"/>
      <c r="U682" s="144"/>
      <c r="V682" s="37"/>
      <c r="W682" s="145"/>
      <c r="X682" s="146"/>
      <c r="Y682" s="145"/>
      <c r="Z682" s="144"/>
      <c r="AA682" s="144"/>
      <c r="AB682" s="144"/>
      <c r="AC682" s="144"/>
      <c r="AD682" s="144"/>
      <c r="AE682" s="144"/>
      <c r="AF682" s="144"/>
      <c r="AG682" s="147"/>
      <c r="AH682" s="144"/>
      <c r="AI682" s="144"/>
      <c r="AJ682" s="144"/>
      <c r="AK682" s="144"/>
      <c r="AL682" s="144"/>
      <c r="AM682" s="144"/>
      <c r="AN682" s="144"/>
      <c r="AO682" s="144"/>
      <c r="AP682" s="144"/>
      <c r="AQ682" s="144"/>
      <c r="AR682" s="144"/>
      <c r="AS682" s="144"/>
    </row>
    <row r="683" spans="1:45">
      <c r="A683" s="144"/>
      <c r="B683" s="144"/>
      <c r="C683" s="144"/>
      <c r="D683" s="144"/>
      <c r="E683" s="144"/>
      <c r="F683" s="144"/>
      <c r="G683" s="144"/>
      <c r="H683" s="144"/>
      <c r="I683" s="144"/>
      <c r="J683" s="144"/>
      <c r="K683" s="144"/>
      <c r="L683" s="144"/>
      <c r="M683" s="144"/>
      <c r="N683" s="145"/>
      <c r="O683" s="144"/>
      <c r="P683" s="144"/>
      <c r="Q683" s="144"/>
      <c r="R683" s="144"/>
      <c r="S683" s="144"/>
      <c r="T683" s="144"/>
      <c r="U683" s="144"/>
      <c r="V683" s="37"/>
      <c r="W683" s="145"/>
      <c r="X683" s="146"/>
      <c r="Y683" s="145"/>
      <c r="Z683" s="144"/>
      <c r="AA683" s="144"/>
      <c r="AB683" s="144"/>
      <c r="AC683" s="144"/>
      <c r="AD683" s="144"/>
      <c r="AE683" s="144"/>
      <c r="AF683" s="144"/>
      <c r="AG683" s="147"/>
      <c r="AH683" s="144"/>
      <c r="AI683" s="144"/>
      <c r="AJ683" s="144"/>
      <c r="AK683" s="144"/>
      <c r="AL683" s="144"/>
      <c r="AM683" s="144"/>
      <c r="AN683" s="144"/>
      <c r="AO683" s="144"/>
      <c r="AP683" s="144"/>
      <c r="AQ683" s="144"/>
      <c r="AR683" s="144"/>
      <c r="AS683" s="144"/>
    </row>
    <row r="684" spans="1:45">
      <c r="A684" s="144"/>
      <c r="B684" s="144"/>
      <c r="C684" s="144"/>
      <c r="D684" s="144"/>
      <c r="E684" s="144"/>
      <c r="F684" s="144"/>
      <c r="G684" s="144"/>
      <c r="H684" s="144"/>
      <c r="I684" s="144"/>
      <c r="J684" s="144"/>
      <c r="K684" s="144"/>
      <c r="L684" s="144"/>
      <c r="M684" s="144"/>
      <c r="N684" s="145"/>
      <c r="O684" s="144"/>
      <c r="P684" s="144"/>
      <c r="Q684" s="144"/>
      <c r="R684" s="144"/>
      <c r="S684" s="144"/>
      <c r="T684" s="144"/>
      <c r="U684" s="144"/>
      <c r="V684" s="37"/>
      <c r="W684" s="145"/>
      <c r="X684" s="146"/>
      <c r="Y684" s="145"/>
      <c r="Z684" s="144"/>
      <c r="AA684" s="144"/>
      <c r="AB684" s="144"/>
      <c r="AC684" s="144"/>
      <c r="AD684" s="144"/>
      <c r="AE684" s="144"/>
      <c r="AF684" s="144"/>
      <c r="AG684" s="147"/>
      <c r="AH684" s="144"/>
      <c r="AI684" s="144"/>
      <c r="AJ684" s="144"/>
      <c r="AK684" s="144"/>
      <c r="AL684" s="144"/>
      <c r="AM684" s="144"/>
      <c r="AN684" s="144"/>
      <c r="AO684" s="144"/>
      <c r="AP684" s="144"/>
      <c r="AQ684" s="144"/>
      <c r="AR684" s="144"/>
      <c r="AS684" s="144"/>
    </row>
    <row r="685" spans="1:45">
      <c r="A685" s="144"/>
      <c r="B685" s="144"/>
      <c r="C685" s="144"/>
      <c r="D685" s="144"/>
      <c r="E685" s="144"/>
      <c r="F685" s="144"/>
      <c r="G685" s="144"/>
      <c r="H685" s="144"/>
      <c r="I685" s="144"/>
      <c r="J685" s="144"/>
      <c r="K685" s="144"/>
      <c r="L685" s="144"/>
      <c r="M685" s="144"/>
      <c r="N685" s="145"/>
      <c r="O685" s="144"/>
      <c r="P685" s="144"/>
      <c r="Q685" s="144"/>
      <c r="R685" s="144"/>
      <c r="S685" s="144"/>
      <c r="T685" s="144"/>
      <c r="U685" s="144"/>
      <c r="V685" s="37"/>
      <c r="W685" s="145"/>
      <c r="X685" s="146"/>
      <c r="Y685" s="145"/>
      <c r="Z685" s="144"/>
      <c r="AA685" s="144"/>
      <c r="AB685" s="144"/>
      <c r="AC685" s="144"/>
      <c r="AD685" s="144"/>
      <c r="AE685" s="144"/>
      <c r="AF685" s="144"/>
      <c r="AG685" s="147"/>
      <c r="AH685" s="144"/>
      <c r="AI685" s="144"/>
      <c r="AJ685" s="144"/>
      <c r="AK685" s="144"/>
      <c r="AL685" s="144"/>
      <c r="AM685" s="144"/>
      <c r="AN685" s="144"/>
      <c r="AO685" s="144"/>
      <c r="AP685" s="144"/>
      <c r="AQ685" s="144"/>
      <c r="AR685" s="144"/>
      <c r="AS685" s="144"/>
    </row>
    <row r="686" spans="1:45">
      <c r="A686" s="144"/>
      <c r="B686" s="144"/>
      <c r="C686" s="144"/>
      <c r="D686" s="144"/>
      <c r="E686" s="144"/>
      <c r="F686" s="144"/>
      <c r="G686" s="144"/>
      <c r="H686" s="144"/>
      <c r="I686" s="144"/>
      <c r="J686" s="144"/>
      <c r="K686" s="144"/>
      <c r="L686" s="144"/>
      <c r="M686" s="144"/>
      <c r="N686" s="145"/>
      <c r="O686" s="144"/>
      <c r="P686" s="144"/>
      <c r="Q686" s="144"/>
      <c r="R686" s="144"/>
      <c r="S686" s="144"/>
      <c r="T686" s="144"/>
      <c r="U686" s="144"/>
      <c r="V686" s="37"/>
      <c r="W686" s="145"/>
      <c r="X686" s="146"/>
      <c r="Y686" s="145"/>
      <c r="Z686" s="144"/>
      <c r="AA686" s="144"/>
      <c r="AB686" s="144"/>
      <c r="AC686" s="144"/>
      <c r="AD686" s="144"/>
      <c r="AE686" s="144"/>
      <c r="AF686" s="144"/>
      <c r="AG686" s="147"/>
      <c r="AH686" s="144"/>
      <c r="AI686" s="144"/>
      <c r="AJ686" s="144"/>
      <c r="AK686" s="144"/>
      <c r="AL686" s="144"/>
      <c r="AM686" s="144"/>
      <c r="AN686" s="144"/>
      <c r="AO686" s="144"/>
      <c r="AP686" s="144"/>
      <c r="AQ686" s="144"/>
      <c r="AR686" s="144"/>
      <c r="AS686" s="144"/>
    </row>
    <row r="687" spans="1:45">
      <c r="A687" s="144"/>
      <c r="B687" s="144"/>
      <c r="C687" s="144"/>
      <c r="D687" s="144"/>
      <c r="E687" s="144"/>
      <c r="F687" s="144"/>
      <c r="G687" s="144"/>
      <c r="H687" s="144"/>
      <c r="I687" s="144"/>
      <c r="J687" s="144"/>
      <c r="K687" s="144"/>
      <c r="L687" s="144"/>
      <c r="M687" s="144"/>
      <c r="N687" s="145"/>
      <c r="O687" s="144"/>
      <c r="P687" s="144"/>
      <c r="Q687" s="144"/>
      <c r="R687" s="144"/>
      <c r="S687" s="144"/>
      <c r="T687" s="144"/>
      <c r="U687" s="144"/>
      <c r="V687" s="37"/>
      <c r="W687" s="145"/>
      <c r="X687" s="146"/>
      <c r="Y687" s="145"/>
      <c r="Z687" s="144"/>
      <c r="AA687" s="144"/>
      <c r="AB687" s="144"/>
      <c r="AC687" s="144"/>
      <c r="AD687" s="144"/>
      <c r="AE687" s="144"/>
      <c r="AF687" s="144"/>
      <c r="AG687" s="147"/>
      <c r="AH687" s="144"/>
      <c r="AI687" s="144"/>
      <c r="AJ687" s="144"/>
      <c r="AK687" s="144"/>
      <c r="AL687" s="144"/>
      <c r="AM687" s="144"/>
      <c r="AN687" s="144"/>
      <c r="AO687" s="144"/>
      <c r="AP687" s="144"/>
      <c r="AQ687" s="144"/>
      <c r="AR687" s="144"/>
      <c r="AS687" s="144"/>
    </row>
    <row r="688" spans="1:45">
      <c r="A688" s="144"/>
      <c r="B688" s="144"/>
      <c r="C688" s="144"/>
      <c r="D688" s="144"/>
      <c r="E688" s="144"/>
      <c r="F688" s="144"/>
      <c r="G688" s="144"/>
      <c r="H688" s="144"/>
      <c r="I688" s="144"/>
      <c r="J688" s="144"/>
      <c r="K688" s="144"/>
      <c r="L688" s="144"/>
      <c r="M688" s="144"/>
      <c r="N688" s="145"/>
      <c r="O688" s="144"/>
      <c r="P688" s="144"/>
      <c r="Q688" s="144"/>
      <c r="R688" s="144"/>
      <c r="S688" s="144"/>
      <c r="T688" s="144"/>
      <c r="U688" s="144"/>
      <c r="V688" s="37"/>
      <c r="W688" s="145"/>
      <c r="X688" s="146"/>
      <c r="Y688" s="145"/>
      <c r="Z688" s="144"/>
      <c r="AA688" s="144"/>
      <c r="AB688" s="144"/>
      <c r="AC688" s="144"/>
      <c r="AD688" s="144"/>
      <c r="AE688" s="144"/>
      <c r="AF688" s="144"/>
      <c r="AG688" s="147"/>
      <c r="AH688" s="144"/>
      <c r="AI688" s="144"/>
      <c r="AJ688" s="144"/>
      <c r="AK688" s="144"/>
      <c r="AL688" s="144"/>
      <c r="AM688" s="144"/>
      <c r="AN688" s="144"/>
      <c r="AO688" s="144"/>
      <c r="AP688" s="144"/>
      <c r="AQ688" s="144"/>
      <c r="AR688" s="144"/>
      <c r="AS688" s="144"/>
    </row>
    <row r="689" spans="1:45">
      <c r="A689" s="144"/>
      <c r="B689" s="144"/>
      <c r="C689" s="144"/>
      <c r="D689" s="144"/>
      <c r="E689" s="144"/>
      <c r="F689" s="144"/>
      <c r="G689" s="144"/>
      <c r="H689" s="144"/>
      <c r="I689" s="144"/>
      <c r="J689" s="144"/>
      <c r="K689" s="144"/>
      <c r="L689" s="144"/>
      <c r="M689" s="144"/>
      <c r="N689" s="145"/>
      <c r="O689" s="144"/>
      <c r="P689" s="144"/>
      <c r="Q689" s="144"/>
      <c r="R689" s="144"/>
      <c r="S689" s="144"/>
      <c r="T689" s="144"/>
      <c r="U689" s="144"/>
      <c r="V689" s="37"/>
      <c r="W689" s="145"/>
      <c r="X689" s="146"/>
      <c r="Y689" s="145"/>
      <c r="Z689" s="144"/>
      <c r="AA689" s="144"/>
      <c r="AB689" s="144"/>
      <c r="AC689" s="144"/>
      <c r="AD689" s="144"/>
      <c r="AE689" s="144"/>
      <c r="AF689" s="144"/>
      <c r="AG689" s="147"/>
      <c r="AH689" s="144"/>
      <c r="AI689" s="144"/>
      <c r="AJ689" s="144"/>
      <c r="AK689" s="144"/>
      <c r="AL689" s="144"/>
      <c r="AM689" s="144"/>
      <c r="AN689" s="144"/>
      <c r="AO689" s="144"/>
      <c r="AP689" s="144"/>
      <c r="AQ689" s="144"/>
      <c r="AR689" s="144"/>
      <c r="AS689" s="144"/>
    </row>
    <row r="690" spans="1:45">
      <c r="A690" s="144"/>
      <c r="B690" s="144"/>
      <c r="C690" s="144"/>
      <c r="D690" s="144"/>
      <c r="E690" s="144"/>
      <c r="F690" s="144"/>
      <c r="G690" s="144"/>
      <c r="H690" s="144"/>
      <c r="I690" s="144"/>
      <c r="J690" s="144"/>
      <c r="K690" s="144"/>
      <c r="L690" s="144"/>
      <c r="M690" s="144"/>
      <c r="N690" s="145"/>
      <c r="O690" s="144"/>
      <c r="P690" s="144"/>
      <c r="Q690" s="144"/>
      <c r="R690" s="144"/>
      <c r="S690" s="144"/>
      <c r="T690" s="144"/>
      <c r="U690" s="144"/>
      <c r="V690" s="37"/>
      <c r="W690" s="145"/>
      <c r="X690" s="146"/>
      <c r="Y690" s="145"/>
      <c r="Z690" s="144"/>
      <c r="AA690" s="144"/>
      <c r="AB690" s="144"/>
      <c r="AC690" s="144"/>
      <c r="AD690" s="144"/>
      <c r="AE690" s="144"/>
      <c r="AF690" s="144"/>
      <c r="AG690" s="147"/>
      <c r="AH690" s="144"/>
      <c r="AI690" s="144"/>
      <c r="AJ690" s="144"/>
      <c r="AK690" s="144"/>
      <c r="AL690" s="144"/>
      <c r="AM690" s="144"/>
      <c r="AN690" s="144"/>
      <c r="AO690" s="144"/>
      <c r="AP690" s="144"/>
      <c r="AQ690" s="144"/>
      <c r="AR690" s="144"/>
      <c r="AS690" s="144"/>
    </row>
    <row r="691" spans="1:45">
      <c r="A691" s="144"/>
      <c r="B691" s="144"/>
      <c r="C691" s="144"/>
      <c r="D691" s="144"/>
      <c r="E691" s="144"/>
      <c r="F691" s="144"/>
      <c r="G691" s="144"/>
      <c r="H691" s="144"/>
      <c r="I691" s="144"/>
      <c r="J691" s="144"/>
      <c r="K691" s="144"/>
      <c r="L691" s="144"/>
      <c r="M691" s="144"/>
      <c r="N691" s="145"/>
      <c r="O691" s="144"/>
      <c r="P691" s="144"/>
      <c r="Q691" s="144"/>
      <c r="R691" s="144"/>
      <c r="S691" s="144"/>
      <c r="T691" s="144"/>
      <c r="U691" s="144"/>
      <c r="V691" s="37"/>
      <c r="W691" s="145"/>
      <c r="X691" s="146"/>
      <c r="Y691" s="145"/>
      <c r="Z691" s="144"/>
      <c r="AA691" s="144"/>
      <c r="AB691" s="144"/>
      <c r="AC691" s="144"/>
      <c r="AD691" s="144"/>
      <c r="AE691" s="144"/>
      <c r="AF691" s="144"/>
      <c r="AG691" s="147"/>
      <c r="AH691" s="144"/>
      <c r="AI691" s="144"/>
      <c r="AJ691" s="144"/>
      <c r="AK691" s="144"/>
      <c r="AL691" s="144"/>
      <c r="AM691" s="144"/>
      <c r="AN691" s="144"/>
      <c r="AO691" s="144"/>
      <c r="AP691" s="144"/>
      <c r="AQ691" s="144"/>
      <c r="AR691" s="144"/>
      <c r="AS691" s="144"/>
    </row>
    <row r="692" spans="1:45">
      <c r="A692" s="144"/>
      <c r="B692" s="144"/>
      <c r="C692" s="144"/>
      <c r="D692" s="144"/>
      <c r="E692" s="144"/>
      <c r="F692" s="144"/>
      <c r="G692" s="144"/>
      <c r="H692" s="144"/>
      <c r="I692" s="144"/>
      <c r="J692" s="144"/>
      <c r="K692" s="144"/>
      <c r="L692" s="144"/>
      <c r="M692" s="144"/>
      <c r="N692" s="145"/>
      <c r="O692" s="144"/>
      <c r="P692" s="144"/>
      <c r="Q692" s="144"/>
      <c r="R692" s="144"/>
      <c r="S692" s="144"/>
      <c r="T692" s="144"/>
      <c r="U692" s="144"/>
      <c r="V692" s="37"/>
      <c r="W692" s="145"/>
      <c r="X692" s="146"/>
      <c r="Y692" s="145"/>
      <c r="Z692" s="144"/>
      <c r="AA692" s="144"/>
      <c r="AB692" s="144"/>
      <c r="AC692" s="144"/>
      <c r="AD692" s="144"/>
      <c r="AE692" s="144"/>
      <c r="AF692" s="144"/>
      <c r="AG692" s="147"/>
      <c r="AH692" s="144"/>
      <c r="AI692" s="144"/>
      <c r="AJ692" s="144"/>
      <c r="AK692" s="144"/>
      <c r="AL692" s="144"/>
      <c r="AM692" s="144"/>
      <c r="AN692" s="144"/>
      <c r="AO692" s="144"/>
      <c r="AP692" s="144"/>
      <c r="AQ692" s="144"/>
      <c r="AR692" s="144"/>
      <c r="AS692" s="144"/>
    </row>
    <row r="693" spans="1:45">
      <c r="A693" s="144"/>
      <c r="B693" s="144"/>
      <c r="C693" s="144"/>
      <c r="D693" s="144"/>
      <c r="E693" s="144"/>
      <c r="F693" s="144"/>
      <c r="G693" s="144"/>
      <c r="H693" s="144"/>
      <c r="I693" s="144"/>
      <c r="J693" s="144"/>
      <c r="K693" s="144"/>
      <c r="L693" s="144"/>
      <c r="M693" s="144"/>
      <c r="N693" s="145"/>
      <c r="O693" s="144"/>
      <c r="P693" s="144"/>
      <c r="Q693" s="144"/>
      <c r="R693" s="144"/>
      <c r="S693" s="144"/>
      <c r="T693" s="144"/>
      <c r="U693" s="144"/>
      <c r="V693" s="37"/>
      <c r="W693" s="145"/>
      <c r="X693" s="146"/>
      <c r="Y693" s="145"/>
      <c r="Z693" s="144"/>
      <c r="AA693" s="144"/>
      <c r="AB693" s="144"/>
      <c r="AC693" s="144"/>
      <c r="AD693" s="144"/>
      <c r="AE693" s="144"/>
      <c r="AF693" s="144"/>
      <c r="AG693" s="147"/>
      <c r="AH693" s="144"/>
      <c r="AI693" s="144"/>
      <c r="AJ693" s="144"/>
      <c r="AK693" s="144"/>
      <c r="AL693" s="144"/>
      <c r="AM693" s="144"/>
      <c r="AN693" s="144"/>
      <c r="AO693" s="144"/>
      <c r="AP693" s="144"/>
      <c r="AQ693" s="144"/>
      <c r="AR693" s="144"/>
      <c r="AS693" s="144"/>
    </row>
    <row r="694" spans="1:45">
      <c r="A694" s="144"/>
      <c r="B694" s="144"/>
      <c r="C694" s="144"/>
      <c r="D694" s="144"/>
      <c r="E694" s="144"/>
      <c r="F694" s="144"/>
      <c r="G694" s="144"/>
      <c r="H694" s="144"/>
      <c r="I694" s="144"/>
      <c r="J694" s="144"/>
      <c r="K694" s="144"/>
      <c r="L694" s="144"/>
      <c r="M694" s="144"/>
      <c r="N694" s="145"/>
      <c r="O694" s="144"/>
      <c r="P694" s="144"/>
      <c r="Q694" s="144"/>
      <c r="R694" s="144"/>
      <c r="S694" s="144"/>
      <c r="T694" s="144"/>
      <c r="U694" s="144"/>
      <c r="V694" s="37"/>
      <c r="W694" s="145"/>
      <c r="X694" s="146"/>
      <c r="Y694" s="145"/>
      <c r="Z694" s="144"/>
      <c r="AA694" s="144"/>
      <c r="AB694" s="144"/>
      <c r="AC694" s="144"/>
      <c r="AD694" s="144"/>
      <c r="AE694" s="144"/>
      <c r="AF694" s="144"/>
      <c r="AG694" s="147"/>
      <c r="AH694" s="144"/>
      <c r="AI694" s="144"/>
      <c r="AJ694" s="144"/>
      <c r="AK694" s="144"/>
      <c r="AL694" s="144"/>
      <c r="AM694" s="144"/>
      <c r="AN694" s="144"/>
      <c r="AO694" s="144"/>
      <c r="AP694" s="144"/>
      <c r="AQ694" s="144"/>
      <c r="AR694" s="144"/>
      <c r="AS694" s="144"/>
    </row>
    <row r="695" spans="1:45">
      <c r="A695" s="144"/>
      <c r="B695" s="144"/>
      <c r="C695" s="144"/>
      <c r="D695" s="144"/>
      <c r="E695" s="144"/>
      <c r="F695" s="144"/>
      <c r="G695" s="144"/>
      <c r="H695" s="144"/>
      <c r="I695" s="144"/>
      <c r="J695" s="144"/>
      <c r="K695" s="144"/>
      <c r="L695" s="144"/>
      <c r="M695" s="144"/>
      <c r="N695" s="145"/>
      <c r="O695" s="144"/>
      <c r="P695" s="144"/>
      <c r="Q695" s="144"/>
      <c r="R695" s="144"/>
      <c r="S695" s="144"/>
      <c r="T695" s="144"/>
      <c r="U695" s="144"/>
      <c r="V695" s="37"/>
      <c r="W695" s="145"/>
      <c r="X695" s="146"/>
      <c r="Y695" s="145"/>
      <c r="Z695" s="144"/>
      <c r="AA695" s="144"/>
      <c r="AB695" s="144"/>
      <c r="AC695" s="144"/>
      <c r="AD695" s="144"/>
      <c r="AE695" s="144"/>
      <c r="AF695" s="144"/>
      <c r="AG695" s="147"/>
      <c r="AH695" s="144"/>
      <c r="AI695" s="144"/>
      <c r="AJ695" s="144"/>
      <c r="AK695" s="144"/>
      <c r="AL695" s="144"/>
      <c r="AM695" s="144"/>
      <c r="AN695" s="144"/>
      <c r="AO695" s="144"/>
      <c r="AP695" s="144"/>
      <c r="AQ695" s="144"/>
      <c r="AR695" s="144"/>
      <c r="AS695" s="144"/>
    </row>
    <row r="696" spans="1:45">
      <c r="A696" s="144"/>
      <c r="B696" s="144"/>
      <c r="C696" s="144"/>
      <c r="D696" s="144"/>
      <c r="E696" s="144"/>
      <c r="F696" s="144"/>
      <c r="G696" s="144"/>
      <c r="H696" s="144"/>
      <c r="I696" s="144"/>
      <c r="J696" s="144"/>
      <c r="K696" s="144"/>
      <c r="L696" s="144"/>
      <c r="M696" s="144"/>
      <c r="N696" s="145"/>
      <c r="O696" s="144"/>
      <c r="P696" s="144"/>
      <c r="Q696" s="144"/>
      <c r="R696" s="144"/>
      <c r="S696" s="144"/>
      <c r="T696" s="144"/>
      <c r="U696" s="144"/>
      <c r="V696" s="37"/>
      <c r="W696" s="145"/>
      <c r="X696" s="146"/>
      <c r="Y696" s="145"/>
      <c r="Z696" s="144"/>
      <c r="AA696" s="144"/>
      <c r="AB696" s="144"/>
      <c r="AC696" s="144"/>
      <c r="AD696" s="144"/>
      <c r="AE696" s="144"/>
      <c r="AF696" s="144"/>
      <c r="AG696" s="147"/>
      <c r="AH696" s="144"/>
      <c r="AI696" s="144"/>
      <c r="AJ696" s="144"/>
      <c r="AK696" s="144"/>
      <c r="AL696" s="144"/>
      <c r="AM696" s="144"/>
      <c r="AN696" s="144"/>
      <c r="AO696" s="144"/>
      <c r="AP696" s="144"/>
      <c r="AQ696" s="144"/>
      <c r="AR696" s="144"/>
      <c r="AS696" s="144"/>
    </row>
    <row r="697" spans="1:45">
      <c r="A697" s="144"/>
      <c r="B697" s="144"/>
      <c r="C697" s="144"/>
      <c r="D697" s="144"/>
      <c r="E697" s="144"/>
      <c r="F697" s="144"/>
      <c r="G697" s="144"/>
      <c r="H697" s="144"/>
      <c r="I697" s="144"/>
      <c r="J697" s="144"/>
      <c r="K697" s="144"/>
      <c r="L697" s="144"/>
      <c r="M697" s="144"/>
      <c r="N697" s="145"/>
      <c r="O697" s="144"/>
      <c r="P697" s="144"/>
      <c r="Q697" s="144"/>
      <c r="R697" s="144"/>
      <c r="S697" s="144"/>
      <c r="T697" s="144"/>
      <c r="U697" s="144"/>
      <c r="V697" s="37"/>
      <c r="W697" s="145"/>
      <c r="X697" s="146"/>
      <c r="Y697" s="145"/>
      <c r="Z697" s="144"/>
      <c r="AA697" s="144"/>
      <c r="AB697" s="144"/>
      <c r="AC697" s="144"/>
      <c r="AD697" s="144"/>
      <c r="AE697" s="144"/>
      <c r="AF697" s="144"/>
      <c r="AG697" s="147"/>
      <c r="AH697" s="144"/>
      <c r="AI697" s="144"/>
      <c r="AJ697" s="144"/>
      <c r="AK697" s="144"/>
      <c r="AL697" s="144"/>
      <c r="AM697" s="144"/>
      <c r="AN697" s="144"/>
      <c r="AO697" s="144"/>
      <c r="AP697" s="144"/>
      <c r="AQ697" s="144"/>
      <c r="AR697" s="144"/>
      <c r="AS697" s="144"/>
    </row>
    <row r="698" spans="1:45">
      <c r="A698" s="144"/>
      <c r="B698" s="144"/>
      <c r="C698" s="144"/>
      <c r="D698" s="144"/>
      <c r="E698" s="144"/>
      <c r="F698" s="144"/>
      <c r="G698" s="144"/>
      <c r="H698" s="144"/>
      <c r="I698" s="144"/>
      <c r="J698" s="144"/>
      <c r="K698" s="144"/>
      <c r="L698" s="144"/>
      <c r="M698" s="144"/>
      <c r="N698" s="145"/>
      <c r="O698" s="144"/>
      <c r="P698" s="144"/>
      <c r="Q698" s="144"/>
      <c r="R698" s="144"/>
      <c r="S698" s="144"/>
      <c r="T698" s="144"/>
      <c r="U698" s="144"/>
      <c r="V698" s="37"/>
      <c r="W698" s="145"/>
      <c r="X698" s="146"/>
      <c r="Y698" s="145"/>
      <c r="Z698" s="144"/>
      <c r="AA698" s="144"/>
      <c r="AB698" s="144"/>
      <c r="AC698" s="144"/>
      <c r="AD698" s="144"/>
      <c r="AE698" s="144"/>
      <c r="AF698" s="144"/>
      <c r="AG698" s="147"/>
      <c r="AH698" s="144"/>
      <c r="AI698" s="144"/>
      <c r="AJ698" s="144"/>
      <c r="AK698" s="144"/>
      <c r="AL698" s="144"/>
      <c r="AM698" s="144"/>
      <c r="AN698" s="144"/>
      <c r="AO698" s="144"/>
      <c r="AP698" s="144"/>
      <c r="AQ698" s="144"/>
      <c r="AR698" s="144"/>
      <c r="AS698" s="144"/>
    </row>
    <row r="699" spans="1:45">
      <c r="A699" s="144"/>
      <c r="B699" s="144"/>
      <c r="C699" s="144"/>
      <c r="D699" s="144"/>
      <c r="E699" s="144"/>
      <c r="F699" s="144"/>
      <c r="G699" s="144"/>
      <c r="H699" s="144"/>
      <c r="I699" s="144"/>
      <c r="J699" s="144"/>
      <c r="K699" s="144"/>
      <c r="L699" s="144"/>
      <c r="M699" s="144"/>
      <c r="N699" s="145"/>
      <c r="O699" s="144"/>
      <c r="P699" s="144"/>
      <c r="Q699" s="144"/>
      <c r="R699" s="144"/>
      <c r="S699" s="144"/>
      <c r="T699" s="144"/>
      <c r="U699" s="144"/>
      <c r="V699" s="37"/>
      <c r="W699" s="145"/>
      <c r="X699" s="146"/>
      <c r="Y699" s="145"/>
      <c r="Z699" s="144"/>
      <c r="AA699" s="144"/>
      <c r="AB699" s="144"/>
      <c r="AC699" s="144"/>
      <c r="AD699" s="144"/>
      <c r="AE699" s="144"/>
      <c r="AF699" s="144"/>
      <c r="AG699" s="147"/>
      <c r="AH699" s="144"/>
      <c r="AI699" s="144"/>
      <c r="AJ699" s="144"/>
      <c r="AK699" s="144"/>
      <c r="AL699" s="144"/>
      <c r="AM699" s="144"/>
      <c r="AN699" s="144"/>
      <c r="AO699" s="144"/>
      <c r="AP699" s="144"/>
      <c r="AQ699" s="144"/>
      <c r="AR699" s="144"/>
      <c r="AS699" s="144"/>
    </row>
    <row r="700" spans="1:45">
      <c r="A700" s="144"/>
      <c r="B700" s="144"/>
      <c r="C700" s="144"/>
      <c r="D700" s="144"/>
      <c r="E700" s="144"/>
      <c r="F700" s="144"/>
      <c r="G700" s="144"/>
      <c r="H700" s="144"/>
      <c r="I700" s="144"/>
      <c r="J700" s="144"/>
      <c r="K700" s="144"/>
      <c r="L700" s="144"/>
      <c r="M700" s="144"/>
      <c r="N700" s="145"/>
      <c r="O700" s="144"/>
      <c r="P700" s="144"/>
      <c r="Q700" s="144"/>
      <c r="R700" s="144"/>
      <c r="S700" s="144"/>
      <c r="T700" s="144"/>
      <c r="U700" s="144"/>
      <c r="V700" s="37"/>
      <c r="W700" s="145"/>
      <c r="X700" s="146"/>
      <c r="Y700" s="145"/>
      <c r="Z700" s="144"/>
      <c r="AA700" s="144"/>
      <c r="AB700" s="144"/>
      <c r="AC700" s="144"/>
      <c r="AD700" s="144"/>
      <c r="AE700" s="144"/>
      <c r="AF700" s="144"/>
      <c r="AG700" s="147"/>
      <c r="AH700" s="144"/>
      <c r="AI700" s="144"/>
      <c r="AJ700" s="144"/>
      <c r="AK700" s="144"/>
      <c r="AL700" s="144"/>
      <c r="AM700" s="144"/>
      <c r="AN700" s="144"/>
      <c r="AO700" s="144"/>
      <c r="AP700" s="144"/>
      <c r="AQ700" s="144"/>
      <c r="AR700" s="144"/>
      <c r="AS700" s="144"/>
    </row>
    <row r="701" spans="1:45">
      <c r="A701" s="144"/>
      <c r="B701" s="144"/>
      <c r="C701" s="144"/>
      <c r="D701" s="144"/>
      <c r="E701" s="144"/>
      <c r="F701" s="144"/>
      <c r="G701" s="144"/>
      <c r="H701" s="144"/>
      <c r="I701" s="144"/>
      <c r="J701" s="144"/>
      <c r="K701" s="144"/>
      <c r="L701" s="144"/>
      <c r="M701" s="144"/>
      <c r="N701" s="145"/>
      <c r="O701" s="144"/>
      <c r="P701" s="144"/>
      <c r="Q701" s="144"/>
      <c r="R701" s="144"/>
      <c r="S701" s="144"/>
      <c r="T701" s="144"/>
      <c r="U701" s="144"/>
      <c r="V701" s="37"/>
      <c r="W701" s="145"/>
      <c r="X701" s="146"/>
      <c r="Y701" s="145"/>
      <c r="Z701" s="144"/>
      <c r="AA701" s="144"/>
      <c r="AB701" s="144"/>
      <c r="AC701" s="144"/>
      <c r="AD701" s="144"/>
      <c r="AE701" s="144"/>
      <c r="AF701" s="144"/>
      <c r="AG701" s="147"/>
      <c r="AH701" s="144"/>
      <c r="AI701" s="144"/>
      <c r="AJ701" s="144"/>
      <c r="AK701" s="144"/>
      <c r="AL701" s="144"/>
      <c r="AM701" s="144"/>
      <c r="AN701" s="144"/>
      <c r="AO701" s="144"/>
      <c r="AP701" s="144"/>
      <c r="AQ701" s="144"/>
      <c r="AR701" s="144"/>
      <c r="AS701" s="144"/>
    </row>
    <row r="702" spans="1:45">
      <c r="A702" s="144"/>
      <c r="B702" s="144"/>
      <c r="C702" s="144"/>
      <c r="D702" s="144"/>
      <c r="E702" s="144"/>
      <c r="F702" s="144"/>
      <c r="G702" s="144"/>
      <c r="H702" s="144"/>
      <c r="I702" s="144"/>
      <c r="J702" s="144"/>
      <c r="K702" s="144"/>
      <c r="L702" s="144"/>
      <c r="M702" s="144"/>
      <c r="N702" s="145"/>
      <c r="O702" s="144"/>
      <c r="P702" s="144"/>
      <c r="Q702" s="144"/>
      <c r="R702" s="144"/>
      <c r="S702" s="144"/>
      <c r="T702" s="144"/>
      <c r="U702" s="144"/>
      <c r="V702" s="37"/>
      <c r="W702" s="145"/>
      <c r="X702" s="146"/>
      <c r="Y702" s="145"/>
      <c r="Z702" s="144"/>
      <c r="AA702" s="144"/>
      <c r="AB702" s="144"/>
      <c r="AC702" s="144"/>
      <c r="AD702" s="144"/>
      <c r="AE702" s="144"/>
      <c r="AF702" s="144"/>
      <c r="AG702" s="147"/>
      <c r="AH702" s="144"/>
      <c r="AI702" s="144"/>
      <c r="AJ702" s="144"/>
      <c r="AK702" s="144"/>
      <c r="AL702" s="144"/>
      <c r="AM702" s="144"/>
      <c r="AN702" s="144"/>
      <c r="AO702" s="144"/>
      <c r="AP702" s="144"/>
      <c r="AQ702" s="144"/>
      <c r="AR702" s="144"/>
      <c r="AS702" s="144"/>
    </row>
    <row r="703" spans="1:45">
      <c r="A703" s="144"/>
      <c r="B703" s="144"/>
      <c r="C703" s="144"/>
      <c r="D703" s="144"/>
      <c r="E703" s="144"/>
      <c r="F703" s="144"/>
      <c r="G703" s="144"/>
      <c r="H703" s="144"/>
      <c r="I703" s="144"/>
      <c r="J703" s="144"/>
      <c r="K703" s="144"/>
      <c r="L703" s="144"/>
      <c r="M703" s="144"/>
      <c r="N703" s="145"/>
      <c r="O703" s="144"/>
      <c r="P703" s="144"/>
      <c r="Q703" s="144"/>
      <c r="R703" s="144"/>
      <c r="S703" s="144"/>
      <c r="T703" s="144"/>
      <c r="U703" s="144"/>
      <c r="V703" s="37"/>
      <c r="W703" s="145"/>
      <c r="X703" s="146"/>
      <c r="Y703" s="145"/>
      <c r="Z703" s="144"/>
      <c r="AA703" s="144"/>
      <c r="AB703" s="144"/>
      <c r="AC703" s="144"/>
      <c r="AD703" s="144"/>
      <c r="AE703" s="144"/>
      <c r="AF703" s="144"/>
      <c r="AG703" s="147"/>
      <c r="AH703" s="144"/>
      <c r="AI703" s="144"/>
      <c r="AJ703" s="144"/>
      <c r="AK703" s="144"/>
      <c r="AL703" s="144"/>
      <c r="AM703" s="144"/>
      <c r="AN703" s="144"/>
      <c r="AO703" s="144"/>
      <c r="AP703" s="144"/>
      <c r="AQ703" s="144"/>
      <c r="AR703" s="144"/>
      <c r="AS703" s="144"/>
    </row>
    <row r="704" spans="1:45">
      <c r="A704" s="144"/>
      <c r="B704" s="144"/>
      <c r="C704" s="144"/>
      <c r="D704" s="144"/>
      <c r="E704" s="144"/>
      <c r="F704" s="144"/>
      <c r="G704" s="144"/>
      <c r="H704" s="144"/>
      <c r="I704" s="144"/>
      <c r="J704" s="144"/>
      <c r="K704" s="144"/>
      <c r="L704" s="144"/>
      <c r="M704" s="144"/>
      <c r="N704" s="145"/>
      <c r="O704" s="144"/>
      <c r="P704" s="144"/>
      <c r="Q704" s="144"/>
      <c r="R704" s="144"/>
      <c r="S704" s="144"/>
      <c r="T704" s="144"/>
      <c r="U704" s="144"/>
      <c r="V704" s="37"/>
      <c r="W704" s="145"/>
      <c r="X704" s="146"/>
      <c r="Y704" s="145"/>
      <c r="Z704" s="144"/>
      <c r="AA704" s="144"/>
      <c r="AB704" s="144"/>
      <c r="AC704" s="144"/>
      <c r="AD704" s="144"/>
      <c r="AE704" s="144"/>
      <c r="AF704" s="144"/>
      <c r="AG704" s="147"/>
      <c r="AH704" s="144"/>
      <c r="AI704" s="144"/>
      <c r="AJ704" s="144"/>
      <c r="AK704" s="144"/>
      <c r="AL704" s="144"/>
      <c r="AM704" s="144"/>
      <c r="AN704" s="144"/>
      <c r="AO704" s="144"/>
      <c r="AP704" s="144"/>
      <c r="AQ704" s="144"/>
      <c r="AR704" s="144"/>
      <c r="AS704" s="144"/>
    </row>
    <row r="705" spans="1:45">
      <c r="A705" s="144"/>
      <c r="B705" s="144"/>
      <c r="C705" s="144"/>
      <c r="D705" s="144"/>
      <c r="E705" s="144"/>
      <c r="F705" s="144"/>
      <c r="G705" s="144"/>
      <c r="H705" s="144"/>
      <c r="I705" s="144"/>
      <c r="J705" s="144"/>
      <c r="K705" s="144"/>
      <c r="L705" s="144"/>
      <c r="M705" s="144"/>
      <c r="N705" s="145"/>
      <c r="O705" s="144"/>
      <c r="P705" s="144"/>
      <c r="Q705" s="144"/>
      <c r="R705" s="144"/>
      <c r="S705" s="144"/>
      <c r="T705" s="144"/>
      <c r="U705" s="144"/>
      <c r="V705" s="37"/>
      <c r="W705" s="145"/>
      <c r="X705" s="146"/>
      <c r="Y705" s="145"/>
      <c r="Z705" s="144"/>
      <c r="AA705" s="144"/>
      <c r="AB705" s="144"/>
      <c r="AC705" s="144"/>
      <c r="AD705" s="144"/>
      <c r="AE705" s="144"/>
      <c r="AF705" s="144"/>
      <c r="AG705" s="147"/>
      <c r="AH705" s="144"/>
      <c r="AI705" s="144"/>
      <c r="AJ705" s="144"/>
      <c r="AK705" s="144"/>
      <c r="AL705" s="144"/>
      <c r="AM705" s="144"/>
      <c r="AN705" s="144"/>
      <c r="AO705" s="144"/>
      <c r="AP705" s="144"/>
      <c r="AQ705" s="144"/>
      <c r="AR705" s="144"/>
      <c r="AS705" s="144"/>
    </row>
    <row r="706" spans="1:45">
      <c r="A706" s="144"/>
      <c r="B706" s="144"/>
      <c r="C706" s="144"/>
      <c r="D706" s="144"/>
      <c r="E706" s="144"/>
      <c r="F706" s="144"/>
      <c r="G706" s="144"/>
      <c r="H706" s="144"/>
      <c r="I706" s="144"/>
      <c r="J706" s="144"/>
      <c r="K706" s="144"/>
      <c r="L706" s="144"/>
      <c r="M706" s="144"/>
      <c r="N706" s="145"/>
      <c r="O706" s="144"/>
      <c r="P706" s="144"/>
      <c r="Q706" s="144"/>
      <c r="R706" s="144"/>
      <c r="S706" s="144"/>
      <c r="T706" s="144"/>
      <c r="U706" s="144"/>
      <c r="V706" s="37"/>
      <c r="W706" s="145"/>
      <c r="X706" s="146"/>
      <c r="Y706" s="145"/>
      <c r="Z706" s="144"/>
      <c r="AA706" s="144"/>
      <c r="AB706" s="144"/>
      <c r="AC706" s="144"/>
      <c r="AD706" s="144"/>
      <c r="AE706" s="144"/>
      <c r="AF706" s="144"/>
      <c r="AG706" s="147"/>
      <c r="AH706" s="144"/>
      <c r="AI706" s="144"/>
      <c r="AJ706" s="144"/>
      <c r="AK706" s="144"/>
      <c r="AL706" s="144"/>
      <c r="AM706" s="144"/>
      <c r="AN706" s="144"/>
      <c r="AO706" s="144"/>
      <c r="AP706" s="144"/>
      <c r="AQ706" s="144"/>
      <c r="AR706" s="144"/>
      <c r="AS706" s="144"/>
    </row>
    <row r="707" spans="1:45">
      <c r="A707" s="144"/>
      <c r="B707" s="144"/>
      <c r="C707" s="144"/>
      <c r="D707" s="144"/>
      <c r="E707" s="144"/>
      <c r="F707" s="144"/>
      <c r="G707" s="144"/>
      <c r="H707" s="144"/>
      <c r="I707" s="144"/>
      <c r="J707" s="144"/>
      <c r="K707" s="144"/>
      <c r="L707" s="144"/>
      <c r="M707" s="144"/>
      <c r="N707" s="145"/>
      <c r="O707" s="144"/>
      <c r="P707" s="144"/>
      <c r="Q707" s="144"/>
      <c r="R707" s="144"/>
      <c r="S707" s="144"/>
      <c r="T707" s="144"/>
      <c r="U707" s="144"/>
      <c r="V707" s="37"/>
      <c r="W707" s="145"/>
      <c r="X707" s="146"/>
      <c r="Y707" s="145"/>
      <c r="Z707" s="144"/>
      <c r="AA707" s="144"/>
      <c r="AB707" s="144"/>
      <c r="AC707" s="144"/>
      <c r="AD707" s="144"/>
      <c r="AE707" s="144"/>
      <c r="AF707" s="144"/>
      <c r="AG707" s="147"/>
      <c r="AH707" s="144"/>
      <c r="AI707" s="144"/>
      <c r="AJ707" s="144"/>
      <c r="AK707" s="144"/>
      <c r="AL707" s="144"/>
      <c r="AM707" s="144"/>
      <c r="AN707" s="144"/>
      <c r="AO707" s="144"/>
      <c r="AP707" s="144"/>
      <c r="AQ707" s="144"/>
      <c r="AR707" s="144"/>
      <c r="AS707" s="144"/>
    </row>
    <row r="708" spans="1:45">
      <c r="A708" s="144"/>
      <c r="B708" s="144"/>
      <c r="C708" s="144"/>
      <c r="D708" s="144"/>
      <c r="E708" s="144"/>
      <c r="F708" s="144"/>
      <c r="G708" s="144"/>
      <c r="H708" s="144"/>
      <c r="I708" s="144"/>
      <c r="J708" s="144"/>
      <c r="K708" s="144"/>
      <c r="L708" s="144"/>
      <c r="M708" s="144"/>
      <c r="N708" s="145"/>
      <c r="O708" s="144"/>
      <c r="P708" s="144"/>
      <c r="Q708" s="144"/>
      <c r="R708" s="144"/>
      <c r="S708" s="144"/>
      <c r="T708" s="144"/>
      <c r="U708" s="144"/>
      <c r="V708" s="37"/>
      <c r="W708" s="145"/>
      <c r="X708" s="146"/>
      <c r="Y708" s="145"/>
      <c r="Z708" s="144"/>
      <c r="AA708" s="144"/>
      <c r="AB708" s="144"/>
      <c r="AC708" s="144"/>
      <c r="AD708" s="144"/>
      <c r="AE708" s="144"/>
      <c r="AF708" s="144"/>
      <c r="AG708" s="147"/>
      <c r="AH708" s="144"/>
      <c r="AI708" s="144"/>
      <c r="AJ708" s="144"/>
      <c r="AK708" s="144"/>
      <c r="AL708" s="144"/>
      <c r="AM708" s="144"/>
      <c r="AN708" s="144"/>
      <c r="AO708" s="144"/>
      <c r="AP708" s="144"/>
      <c r="AQ708" s="144"/>
      <c r="AR708" s="144"/>
      <c r="AS708" s="144"/>
    </row>
    <row r="709" spans="1:45">
      <c r="A709" s="144"/>
      <c r="B709" s="144"/>
      <c r="C709" s="144"/>
      <c r="D709" s="144"/>
      <c r="E709" s="144"/>
      <c r="F709" s="144"/>
      <c r="G709" s="144"/>
      <c r="H709" s="144"/>
      <c r="I709" s="144"/>
      <c r="J709" s="144"/>
      <c r="K709" s="144"/>
      <c r="L709" s="144"/>
      <c r="M709" s="144"/>
      <c r="N709" s="145"/>
      <c r="O709" s="144"/>
      <c r="P709" s="144"/>
      <c r="Q709" s="144"/>
      <c r="R709" s="144"/>
      <c r="S709" s="144"/>
      <c r="T709" s="144"/>
      <c r="U709" s="144"/>
      <c r="V709" s="37"/>
      <c r="W709" s="145"/>
      <c r="X709" s="146"/>
      <c r="Y709" s="145"/>
      <c r="Z709" s="144"/>
      <c r="AA709" s="144"/>
      <c r="AB709" s="144"/>
      <c r="AC709" s="144"/>
      <c r="AD709" s="144"/>
      <c r="AE709" s="144"/>
      <c r="AF709" s="144"/>
      <c r="AG709" s="147"/>
      <c r="AH709" s="144"/>
      <c r="AI709" s="144"/>
      <c r="AJ709" s="144"/>
      <c r="AK709" s="144"/>
      <c r="AL709" s="144"/>
      <c r="AM709" s="144"/>
      <c r="AN709" s="144"/>
      <c r="AO709" s="144"/>
      <c r="AP709" s="144"/>
      <c r="AQ709" s="144"/>
      <c r="AR709" s="144"/>
      <c r="AS709" s="144"/>
    </row>
    <row r="710" spans="1:45">
      <c r="A710" s="144"/>
      <c r="B710" s="144"/>
      <c r="C710" s="144"/>
      <c r="D710" s="144"/>
      <c r="E710" s="144"/>
      <c r="F710" s="144"/>
      <c r="G710" s="144"/>
      <c r="H710" s="144"/>
      <c r="I710" s="144"/>
      <c r="J710" s="144"/>
      <c r="K710" s="144"/>
      <c r="L710" s="144"/>
      <c r="M710" s="144"/>
      <c r="N710" s="145"/>
      <c r="O710" s="144"/>
      <c r="P710" s="144"/>
      <c r="Q710" s="144"/>
      <c r="R710" s="144"/>
      <c r="S710" s="144"/>
      <c r="T710" s="144"/>
      <c r="U710" s="144"/>
      <c r="V710" s="37"/>
      <c r="W710" s="145"/>
      <c r="X710" s="146"/>
      <c r="Y710" s="145"/>
      <c r="Z710" s="144"/>
      <c r="AA710" s="144"/>
      <c r="AB710" s="144"/>
      <c r="AC710" s="144"/>
      <c r="AD710" s="144"/>
      <c r="AE710" s="144"/>
      <c r="AF710" s="144"/>
      <c r="AG710" s="147"/>
      <c r="AH710" s="144"/>
      <c r="AI710" s="144"/>
      <c r="AJ710" s="144"/>
      <c r="AK710" s="144"/>
      <c r="AL710" s="144"/>
      <c r="AM710" s="144"/>
      <c r="AN710" s="144"/>
      <c r="AO710" s="144"/>
      <c r="AP710" s="144"/>
      <c r="AQ710" s="144"/>
      <c r="AR710" s="144"/>
      <c r="AS710" s="144"/>
    </row>
    <row r="711" spans="1:45">
      <c r="A711" s="144"/>
      <c r="B711" s="144"/>
      <c r="C711" s="144"/>
      <c r="D711" s="144"/>
      <c r="E711" s="144"/>
      <c r="F711" s="144"/>
      <c r="G711" s="144"/>
      <c r="H711" s="144"/>
      <c r="I711" s="144"/>
      <c r="J711" s="144"/>
      <c r="K711" s="144"/>
      <c r="L711" s="144"/>
      <c r="M711" s="144"/>
      <c r="N711" s="145"/>
      <c r="O711" s="144"/>
      <c r="P711" s="144"/>
      <c r="Q711" s="144"/>
      <c r="R711" s="144"/>
      <c r="S711" s="144"/>
      <c r="T711" s="144"/>
      <c r="U711" s="144"/>
      <c r="V711" s="37"/>
      <c r="W711" s="145"/>
      <c r="X711" s="146"/>
      <c r="Y711" s="145"/>
      <c r="Z711" s="144"/>
      <c r="AA711" s="144"/>
      <c r="AB711" s="144"/>
      <c r="AC711" s="144"/>
      <c r="AD711" s="144"/>
      <c r="AE711" s="144"/>
      <c r="AF711" s="144"/>
      <c r="AG711" s="147"/>
      <c r="AH711" s="144"/>
      <c r="AI711" s="144"/>
      <c r="AJ711" s="144"/>
      <c r="AK711" s="144"/>
      <c r="AL711" s="144"/>
      <c r="AM711" s="144"/>
      <c r="AN711" s="144"/>
      <c r="AO711" s="144"/>
      <c r="AP711" s="144"/>
      <c r="AQ711" s="144"/>
      <c r="AR711" s="144"/>
      <c r="AS711" s="144"/>
    </row>
    <row r="712" spans="1:45">
      <c r="A712" s="144"/>
      <c r="B712" s="144"/>
      <c r="C712" s="144"/>
      <c r="D712" s="144"/>
      <c r="E712" s="144"/>
      <c r="F712" s="144"/>
      <c r="G712" s="144"/>
      <c r="H712" s="144"/>
      <c r="I712" s="144"/>
      <c r="J712" s="144"/>
      <c r="K712" s="144"/>
      <c r="L712" s="144"/>
      <c r="M712" s="144"/>
      <c r="N712" s="145"/>
      <c r="O712" s="144"/>
      <c r="P712" s="144"/>
      <c r="Q712" s="144"/>
      <c r="R712" s="144"/>
      <c r="S712" s="144"/>
      <c r="T712" s="144"/>
      <c r="U712" s="144"/>
      <c r="V712" s="37"/>
      <c r="W712" s="145"/>
      <c r="X712" s="146"/>
      <c r="Y712" s="145"/>
      <c r="Z712" s="144"/>
      <c r="AA712" s="144"/>
      <c r="AB712" s="144"/>
      <c r="AC712" s="144"/>
      <c r="AD712" s="144"/>
      <c r="AE712" s="144"/>
      <c r="AF712" s="144"/>
      <c r="AG712" s="147"/>
      <c r="AH712" s="144"/>
      <c r="AI712" s="144"/>
      <c r="AJ712" s="144"/>
      <c r="AK712" s="144"/>
      <c r="AL712" s="144"/>
      <c r="AM712" s="144"/>
      <c r="AN712" s="144"/>
      <c r="AO712" s="144"/>
      <c r="AP712" s="144"/>
      <c r="AQ712" s="144"/>
      <c r="AR712" s="144"/>
      <c r="AS712" s="144"/>
    </row>
    <row r="713" spans="1:45">
      <c r="A713" s="144"/>
      <c r="B713" s="144"/>
      <c r="C713" s="144"/>
      <c r="D713" s="144"/>
      <c r="E713" s="144"/>
      <c r="F713" s="144"/>
      <c r="G713" s="144"/>
      <c r="H713" s="144"/>
      <c r="I713" s="144"/>
      <c r="J713" s="144"/>
      <c r="K713" s="144"/>
      <c r="L713" s="144"/>
      <c r="M713" s="144"/>
      <c r="N713" s="145"/>
      <c r="O713" s="144"/>
      <c r="P713" s="144"/>
      <c r="Q713" s="144"/>
      <c r="R713" s="144"/>
      <c r="S713" s="144"/>
      <c r="T713" s="144"/>
      <c r="U713" s="144"/>
      <c r="V713" s="37"/>
      <c r="W713" s="145"/>
      <c r="X713" s="146"/>
      <c r="Y713" s="145"/>
      <c r="Z713" s="144"/>
      <c r="AA713" s="144"/>
      <c r="AB713" s="144"/>
      <c r="AC713" s="144"/>
      <c r="AD713" s="144"/>
      <c r="AE713" s="144"/>
      <c r="AF713" s="144"/>
      <c r="AG713" s="147"/>
      <c r="AH713" s="144"/>
      <c r="AI713" s="144"/>
      <c r="AJ713" s="144"/>
      <c r="AK713" s="144"/>
      <c r="AL713" s="144"/>
      <c r="AM713" s="144"/>
      <c r="AN713" s="144"/>
      <c r="AO713" s="144"/>
      <c r="AP713" s="144"/>
      <c r="AQ713" s="144"/>
      <c r="AR713" s="144"/>
      <c r="AS713" s="144"/>
    </row>
    <row r="714" spans="1:45">
      <c r="A714" s="144"/>
      <c r="B714" s="144"/>
      <c r="C714" s="144"/>
      <c r="D714" s="144"/>
      <c r="E714" s="144"/>
      <c r="F714" s="144"/>
      <c r="G714" s="144"/>
      <c r="H714" s="144"/>
      <c r="I714" s="144"/>
      <c r="J714" s="144"/>
      <c r="K714" s="144"/>
      <c r="L714" s="144"/>
      <c r="M714" s="144"/>
      <c r="N714" s="145"/>
      <c r="O714" s="144"/>
      <c r="P714" s="144"/>
      <c r="Q714" s="144"/>
      <c r="R714" s="144"/>
      <c r="S714" s="144"/>
      <c r="T714" s="144"/>
      <c r="U714" s="144"/>
      <c r="V714" s="37"/>
      <c r="W714" s="145"/>
      <c r="X714" s="146"/>
      <c r="Y714" s="145"/>
      <c r="Z714" s="144"/>
      <c r="AA714" s="144"/>
      <c r="AB714" s="144"/>
      <c r="AC714" s="144"/>
      <c r="AD714" s="144"/>
      <c r="AE714" s="144"/>
      <c r="AF714" s="144"/>
      <c r="AG714" s="147"/>
      <c r="AH714" s="144"/>
      <c r="AI714" s="144"/>
      <c r="AJ714" s="144"/>
      <c r="AK714" s="144"/>
      <c r="AL714" s="144"/>
      <c r="AM714" s="144"/>
      <c r="AN714" s="144"/>
      <c r="AO714" s="144"/>
      <c r="AP714" s="144"/>
      <c r="AQ714" s="144"/>
      <c r="AR714" s="144"/>
      <c r="AS714" s="144"/>
    </row>
    <row r="715" spans="1:45">
      <c r="A715" s="144"/>
      <c r="B715" s="144"/>
      <c r="C715" s="144"/>
      <c r="D715" s="144"/>
      <c r="E715" s="144"/>
      <c r="F715" s="144"/>
      <c r="G715" s="144"/>
      <c r="H715" s="144"/>
      <c r="I715" s="144"/>
      <c r="J715" s="144"/>
      <c r="K715" s="144"/>
      <c r="L715" s="144"/>
      <c r="M715" s="144"/>
      <c r="N715" s="145"/>
      <c r="O715" s="144"/>
      <c r="P715" s="144"/>
      <c r="Q715" s="144"/>
      <c r="R715" s="144"/>
      <c r="S715" s="144"/>
      <c r="T715" s="144"/>
      <c r="U715" s="144"/>
      <c r="V715" s="37"/>
      <c r="W715" s="145"/>
      <c r="X715" s="146"/>
      <c r="Y715" s="145"/>
      <c r="Z715" s="144"/>
      <c r="AA715" s="144"/>
      <c r="AB715" s="144"/>
      <c r="AC715" s="144"/>
      <c r="AD715" s="144"/>
      <c r="AE715" s="144"/>
      <c r="AF715" s="144"/>
      <c r="AG715" s="147"/>
      <c r="AH715" s="144"/>
      <c r="AI715" s="144"/>
      <c r="AJ715" s="144"/>
      <c r="AK715" s="144"/>
      <c r="AL715" s="144"/>
      <c r="AM715" s="144"/>
      <c r="AN715" s="144"/>
      <c r="AO715" s="144"/>
      <c r="AP715" s="144"/>
      <c r="AQ715" s="144"/>
      <c r="AR715" s="144"/>
      <c r="AS715" s="144"/>
    </row>
    <row r="716" spans="1:45">
      <c r="A716" s="144"/>
      <c r="B716" s="144"/>
      <c r="C716" s="144"/>
      <c r="D716" s="144"/>
      <c r="E716" s="144"/>
      <c r="F716" s="144"/>
      <c r="G716" s="144"/>
      <c r="H716" s="144"/>
      <c r="I716" s="144"/>
      <c r="J716" s="144"/>
      <c r="K716" s="144"/>
      <c r="L716" s="144"/>
      <c r="M716" s="144"/>
      <c r="N716" s="145"/>
      <c r="O716" s="144"/>
      <c r="P716" s="144"/>
      <c r="Q716" s="144"/>
      <c r="R716" s="144"/>
      <c r="S716" s="144"/>
      <c r="T716" s="144"/>
      <c r="U716" s="144"/>
      <c r="V716" s="37"/>
      <c r="W716" s="145"/>
      <c r="X716" s="146"/>
      <c r="Y716" s="145"/>
      <c r="Z716" s="144"/>
      <c r="AA716" s="144"/>
      <c r="AB716" s="144"/>
      <c r="AC716" s="144"/>
      <c r="AD716" s="144"/>
      <c r="AE716" s="144"/>
      <c r="AF716" s="144"/>
      <c r="AG716" s="147"/>
      <c r="AH716" s="144"/>
      <c r="AI716" s="144"/>
      <c r="AJ716" s="144"/>
      <c r="AK716" s="144"/>
      <c r="AL716" s="144"/>
      <c r="AM716" s="144"/>
      <c r="AN716" s="144"/>
      <c r="AO716" s="144"/>
      <c r="AP716" s="144"/>
      <c r="AQ716" s="144"/>
      <c r="AR716" s="144"/>
      <c r="AS716" s="144"/>
    </row>
    <row r="717" spans="1:45">
      <c r="A717" s="144"/>
      <c r="B717" s="144"/>
      <c r="C717" s="144"/>
      <c r="D717" s="144"/>
      <c r="E717" s="144"/>
      <c r="F717" s="144"/>
      <c r="G717" s="144"/>
      <c r="H717" s="144"/>
      <c r="I717" s="144"/>
      <c r="J717" s="144"/>
      <c r="K717" s="144"/>
      <c r="L717" s="144"/>
      <c r="M717" s="144"/>
      <c r="N717" s="145"/>
      <c r="O717" s="144"/>
      <c r="P717" s="144"/>
      <c r="Q717" s="144"/>
      <c r="R717" s="144"/>
      <c r="S717" s="144"/>
      <c r="T717" s="144"/>
      <c r="U717" s="144"/>
      <c r="V717" s="37"/>
      <c r="W717" s="145"/>
      <c r="X717" s="146"/>
      <c r="Y717" s="145"/>
      <c r="Z717" s="144"/>
      <c r="AA717" s="144"/>
      <c r="AB717" s="144"/>
      <c r="AC717" s="144"/>
      <c r="AD717" s="144"/>
      <c r="AE717" s="144"/>
      <c r="AF717" s="144"/>
      <c r="AG717" s="147"/>
      <c r="AH717" s="144"/>
      <c r="AI717" s="144"/>
      <c r="AJ717" s="144"/>
      <c r="AK717" s="144"/>
      <c r="AL717" s="144"/>
      <c r="AM717" s="144"/>
      <c r="AN717" s="144"/>
      <c r="AO717" s="144"/>
      <c r="AP717" s="144"/>
      <c r="AQ717" s="144"/>
      <c r="AR717" s="144"/>
      <c r="AS717" s="144"/>
    </row>
    <row r="718" spans="1:45">
      <c r="A718" s="144"/>
      <c r="B718" s="144"/>
      <c r="C718" s="144"/>
      <c r="D718" s="144"/>
      <c r="E718" s="144"/>
      <c r="F718" s="144"/>
      <c r="G718" s="144"/>
      <c r="H718" s="144"/>
      <c r="I718" s="144"/>
      <c r="J718" s="144"/>
      <c r="K718" s="144"/>
      <c r="L718" s="144"/>
      <c r="M718" s="144"/>
      <c r="N718" s="145"/>
      <c r="O718" s="144"/>
      <c r="P718" s="144"/>
      <c r="Q718" s="144"/>
      <c r="R718" s="144"/>
      <c r="S718" s="144"/>
      <c r="T718" s="144"/>
      <c r="U718" s="144"/>
      <c r="V718" s="37"/>
      <c r="W718" s="145"/>
      <c r="X718" s="146"/>
      <c r="Y718" s="145"/>
      <c r="Z718" s="144"/>
      <c r="AA718" s="144"/>
      <c r="AB718" s="144"/>
      <c r="AC718" s="144"/>
      <c r="AD718" s="144"/>
      <c r="AE718" s="144"/>
      <c r="AF718" s="144"/>
      <c r="AG718" s="147"/>
      <c r="AH718" s="144"/>
      <c r="AI718" s="144"/>
      <c r="AJ718" s="144"/>
      <c r="AK718" s="144"/>
      <c r="AL718" s="144"/>
      <c r="AM718" s="144"/>
      <c r="AN718" s="144"/>
      <c r="AO718" s="144"/>
      <c r="AP718" s="144"/>
      <c r="AQ718" s="144"/>
      <c r="AR718" s="144"/>
      <c r="AS718" s="144"/>
    </row>
    <row r="719" spans="1:45">
      <c r="A719" s="144"/>
      <c r="B719" s="144"/>
      <c r="C719" s="144"/>
      <c r="D719" s="144"/>
      <c r="E719" s="144"/>
      <c r="F719" s="144"/>
      <c r="G719" s="144"/>
      <c r="H719" s="144"/>
      <c r="I719" s="144"/>
      <c r="J719" s="144"/>
      <c r="K719" s="144"/>
      <c r="L719" s="144"/>
      <c r="M719" s="144"/>
      <c r="N719" s="145"/>
      <c r="O719" s="144"/>
      <c r="P719" s="144"/>
      <c r="Q719" s="144"/>
      <c r="R719" s="144"/>
      <c r="S719" s="144"/>
      <c r="T719" s="144"/>
      <c r="U719" s="144"/>
      <c r="V719" s="37"/>
      <c r="W719" s="145"/>
      <c r="X719" s="146"/>
      <c r="Y719" s="145"/>
      <c r="Z719" s="144"/>
      <c r="AA719" s="144"/>
      <c r="AB719" s="144"/>
      <c r="AC719" s="144"/>
      <c r="AD719" s="144"/>
      <c r="AE719" s="144"/>
      <c r="AF719" s="144"/>
      <c r="AG719" s="147"/>
      <c r="AH719" s="144"/>
      <c r="AI719" s="144"/>
      <c r="AJ719" s="144"/>
      <c r="AK719" s="144"/>
      <c r="AL719" s="144"/>
      <c r="AM719" s="144"/>
      <c r="AN719" s="144"/>
      <c r="AO719" s="144"/>
      <c r="AP719" s="144"/>
      <c r="AQ719" s="144"/>
      <c r="AR719" s="144"/>
      <c r="AS719" s="144"/>
    </row>
    <row r="720" spans="1:45">
      <c r="A720" s="144"/>
      <c r="B720" s="144"/>
      <c r="C720" s="144"/>
      <c r="D720" s="144"/>
      <c r="E720" s="144"/>
      <c r="F720" s="144"/>
      <c r="G720" s="144"/>
      <c r="H720" s="144"/>
      <c r="I720" s="144"/>
      <c r="J720" s="144"/>
      <c r="K720" s="144"/>
      <c r="L720" s="144"/>
      <c r="M720" s="144"/>
      <c r="N720" s="145"/>
      <c r="O720" s="144"/>
      <c r="P720" s="144"/>
      <c r="Q720" s="144"/>
      <c r="R720" s="144"/>
      <c r="S720" s="144"/>
      <c r="T720" s="144"/>
      <c r="U720" s="144"/>
      <c r="V720" s="37"/>
      <c r="W720" s="145"/>
      <c r="X720" s="146"/>
      <c r="Y720" s="145"/>
      <c r="Z720" s="144"/>
      <c r="AA720" s="144"/>
      <c r="AB720" s="144"/>
      <c r="AC720" s="144"/>
      <c r="AD720" s="144"/>
      <c r="AE720" s="144"/>
      <c r="AF720" s="144"/>
      <c r="AG720" s="147"/>
      <c r="AH720" s="144"/>
      <c r="AI720" s="144"/>
      <c r="AJ720" s="144"/>
      <c r="AK720" s="144"/>
      <c r="AL720" s="144"/>
      <c r="AM720" s="144"/>
      <c r="AN720" s="144"/>
      <c r="AO720" s="144"/>
      <c r="AP720" s="144"/>
      <c r="AQ720" s="144"/>
      <c r="AR720" s="144"/>
      <c r="AS720" s="144"/>
    </row>
    <row r="721" spans="1:45">
      <c r="A721" s="144"/>
      <c r="B721" s="144"/>
      <c r="C721" s="144"/>
      <c r="D721" s="144"/>
      <c r="E721" s="144"/>
      <c r="F721" s="144"/>
      <c r="G721" s="144"/>
      <c r="H721" s="144"/>
      <c r="I721" s="144"/>
      <c r="J721" s="144"/>
      <c r="K721" s="144"/>
      <c r="L721" s="144"/>
      <c r="M721" s="144"/>
      <c r="N721" s="145"/>
      <c r="O721" s="144"/>
      <c r="P721" s="144"/>
      <c r="Q721" s="144"/>
      <c r="R721" s="144"/>
      <c r="S721" s="144"/>
      <c r="T721" s="144"/>
      <c r="U721" s="144"/>
      <c r="V721" s="37"/>
      <c r="W721" s="145"/>
      <c r="X721" s="146"/>
      <c r="Y721" s="145"/>
      <c r="Z721" s="144"/>
      <c r="AA721" s="144"/>
      <c r="AB721" s="144"/>
      <c r="AC721" s="144"/>
      <c r="AD721" s="144"/>
      <c r="AE721" s="144"/>
      <c r="AF721" s="144"/>
      <c r="AG721" s="147"/>
      <c r="AH721" s="144"/>
      <c r="AI721" s="144"/>
      <c r="AJ721" s="144"/>
      <c r="AK721" s="144"/>
      <c r="AL721" s="144"/>
      <c r="AM721" s="144"/>
      <c r="AN721" s="144"/>
      <c r="AO721" s="144"/>
      <c r="AP721" s="144"/>
      <c r="AQ721" s="144"/>
      <c r="AR721" s="144"/>
      <c r="AS721" s="144"/>
    </row>
    <row r="722" spans="1:45">
      <c r="A722" s="144"/>
      <c r="B722" s="144"/>
      <c r="C722" s="144"/>
      <c r="D722" s="144"/>
      <c r="E722" s="144"/>
      <c r="F722" s="144"/>
      <c r="G722" s="144"/>
      <c r="H722" s="144"/>
      <c r="I722" s="144"/>
      <c r="J722" s="144"/>
      <c r="K722" s="144"/>
      <c r="L722" s="144"/>
      <c r="M722" s="144"/>
      <c r="N722" s="145"/>
      <c r="O722" s="144"/>
      <c r="P722" s="144"/>
      <c r="Q722" s="144"/>
      <c r="R722" s="144"/>
      <c r="S722" s="144"/>
      <c r="T722" s="144"/>
      <c r="U722" s="144"/>
      <c r="V722" s="37"/>
      <c r="W722" s="145"/>
      <c r="X722" s="146"/>
      <c r="Y722" s="145"/>
      <c r="Z722" s="144"/>
      <c r="AA722" s="144"/>
      <c r="AB722" s="144"/>
      <c r="AC722" s="144"/>
      <c r="AD722" s="144"/>
      <c r="AE722" s="144"/>
      <c r="AF722" s="144"/>
      <c r="AG722" s="147"/>
      <c r="AH722" s="144"/>
      <c r="AI722" s="144"/>
      <c r="AJ722" s="144"/>
      <c r="AK722" s="144"/>
      <c r="AL722" s="144"/>
      <c r="AM722" s="144"/>
      <c r="AN722" s="144"/>
      <c r="AO722" s="144"/>
      <c r="AP722" s="144"/>
      <c r="AQ722" s="144"/>
      <c r="AR722" s="144"/>
      <c r="AS722" s="144"/>
    </row>
    <row r="723" spans="1:45">
      <c r="A723" s="144"/>
      <c r="B723" s="144"/>
      <c r="C723" s="144"/>
      <c r="D723" s="144"/>
      <c r="E723" s="144"/>
      <c r="F723" s="144"/>
      <c r="G723" s="144"/>
      <c r="H723" s="144"/>
      <c r="I723" s="144"/>
      <c r="J723" s="144"/>
      <c r="K723" s="144"/>
      <c r="L723" s="144"/>
      <c r="M723" s="144"/>
      <c r="N723" s="145"/>
      <c r="O723" s="144"/>
      <c r="P723" s="144"/>
      <c r="Q723" s="144"/>
      <c r="R723" s="144"/>
      <c r="S723" s="144"/>
      <c r="T723" s="144"/>
      <c r="U723" s="144"/>
      <c r="V723" s="37"/>
      <c r="W723" s="145"/>
      <c r="X723" s="146"/>
      <c r="Y723" s="145"/>
      <c r="Z723" s="144"/>
      <c r="AA723" s="144"/>
      <c r="AB723" s="144"/>
      <c r="AC723" s="144"/>
      <c r="AD723" s="144"/>
      <c r="AE723" s="144"/>
      <c r="AF723" s="144"/>
      <c r="AG723" s="147"/>
      <c r="AH723" s="144"/>
      <c r="AI723" s="144"/>
      <c r="AJ723" s="144"/>
      <c r="AK723" s="144"/>
      <c r="AL723" s="144"/>
      <c r="AM723" s="144"/>
      <c r="AN723" s="144"/>
      <c r="AO723" s="144"/>
      <c r="AP723" s="144"/>
      <c r="AQ723" s="144"/>
      <c r="AR723" s="144"/>
      <c r="AS723" s="144"/>
    </row>
    <row r="724" spans="1:45">
      <c r="A724" s="144"/>
      <c r="B724" s="144"/>
      <c r="C724" s="144"/>
      <c r="D724" s="144"/>
      <c r="E724" s="144"/>
      <c r="F724" s="144"/>
      <c r="G724" s="144"/>
      <c r="H724" s="144"/>
      <c r="I724" s="144"/>
      <c r="J724" s="144"/>
      <c r="K724" s="144"/>
      <c r="L724" s="144"/>
      <c r="M724" s="144"/>
      <c r="N724" s="145"/>
      <c r="O724" s="144"/>
      <c r="P724" s="144"/>
      <c r="Q724" s="144"/>
      <c r="R724" s="144"/>
      <c r="S724" s="144"/>
      <c r="T724" s="144"/>
      <c r="U724" s="144"/>
      <c r="V724" s="37"/>
      <c r="W724" s="145"/>
      <c r="X724" s="146"/>
      <c r="Y724" s="145"/>
      <c r="Z724" s="144"/>
      <c r="AA724" s="144"/>
      <c r="AB724" s="144"/>
      <c r="AC724" s="144"/>
      <c r="AD724" s="144"/>
      <c r="AE724" s="144"/>
      <c r="AF724" s="144"/>
      <c r="AG724" s="147"/>
      <c r="AH724" s="144"/>
      <c r="AI724" s="144"/>
      <c r="AJ724" s="144"/>
      <c r="AK724" s="144"/>
      <c r="AL724" s="144"/>
      <c r="AM724" s="144"/>
      <c r="AN724" s="144"/>
      <c r="AO724" s="144"/>
      <c r="AP724" s="144"/>
      <c r="AQ724" s="144"/>
      <c r="AR724" s="144"/>
      <c r="AS724" s="144"/>
    </row>
    <row r="725" spans="1:45">
      <c r="A725" s="144"/>
      <c r="B725" s="144"/>
      <c r="C725" s="144"/>
      <c r="D725" s="144"/>
      <c r="E725" s="144"/>
      <c r="F725" s="144"/>
      <c r="G725" s="144"/>
      <c r="H725" s="144"/>
      <c r="I725" s="144"/>
      <c r="J725" s="144"/>
      <c r="K725" s="144"/>
      <c r="L725" s="144"/>
      <c r="M725" s="144"/>
      <c r="N725" s="145"/>
      <c r="O725" s="144"/>
      <c r="P725" s="144"/>
      <c r="Q725" s="144"/>
      <c r="R725" s="144"/>
      <c r="S725" s="144"/>
      <c r="T725" s="144"/>
      <c r="U725" s="144"/>
      <c r="V725" s="37"/>
      <c r="W725" s="145"/>
      <c r="X725" s="146"/>
      <c r="Y725" s="145"/>
      <c r="Z725" s="144"/>
      <c r="AA725" s="144"/>
      <c r="AB725" s="144"/>
      <c r="AC725" s="144"/>
      <c r="AD725" s="144"/>
      <c r="AE725" s="144"/>
      <c r="AF725" s="144"/>
      <c r="AG725" s="147"/>
      <c r="AH725" s="144"/>
      <c r="AI725" s="144"/>
      <c r="AJ725" s="144"/>
      <c r="AK725" s="144"/>
      <c r="AL725" s="144"/>
      <c r="AM725" s="144"/>
      <c r="AN725" s="144"/>
      <c r="AO725" s="144"/>
      <c r="AP725" s="144"/>
      <c r="AQ725" s="144"/>
      <c r="AR725" s="144"/>
      <c r="AS725" s="144"/>
    </row>
    <row r="726" spans="1:45">
      <c r="A726" s="144"/>
      <c r="B726" s="144"/>
      <c r="C726" s="144"/>
      <c r="D726" s="144"/>
      <c r="E726" s="144"/>
      <c r="F726" s="144"/>
      <c r="G726" s="144"/>
      <c r="H726" s="144"/>
      <c r="I726" s="144"/>
      <c r="J726" s="144"/>
      <c r="K726" s="144"/>
      <c r="L726" s="144"/>
      <c r="M726" s="144"/>
      <c r="N726" s="145"/>
      <c r="O726" s="144"/>
      <c r="P726" s="144"/>
      <c r="Q726" s="144"/>
      <c r="R726" s="144"/>
      <c r="S726" s="144"/>
      <c r="T726" s="144"/>
      <c r="U726" s="144"/>
      <c r="V726" s="37"/>
      <c r="W726" s="145"/>
      <c r="X726" s="146"/>
      <c r="Y726" s="145"/>
      <c r="Z726" s="144"/>
      <c r="AA726" s="144"/>
      <c r="AB726" s="144"/>
      <c r="AC726" s="144"/>
      <c r="AD726" s="144"/>
      <c r="AE726" s="144"/>
      <c r="AF726" s="144"/>
      <c r="AG726" s="147"/>
      <c r="AH726" s="144"/>
      <c r="AI726" s="144"/>
      <c r="AJ726" s="144"/>
      <c r="AK726" s="144"/>
      <c r="AL726" s="144"/>
      <c r="AM726" s="144"/>
      <c r="AN726" s="144"/>
      <c r="AO726" s="144"/>
      <c r="AP726" s="144"/>
      <c r="AQ726" s="144"/>
      <c r="AR726" s="144"/>
      <c r="AS726" s="144"/>
    </row>
    <row r="727" spans="1:45">
      <c r="A727" s="144"/>
      <c r="B727" s="144"/>
      <c r="C727" s="144"/>
      <c r="D727" s="144"/>
      <c r="E727" s="144"/>
      <c r="F727" s="144"/>
      <c r="G727" s="144"/>
      <c r="H727" s="144"/>
      <c r="I727" s="144"/>
      <c r="J727" s="144"/>
      <c r="K727" s="144"/>
      <c r="L727" s="144"/>
      <c r="M727" s="144"/>
      <c r="N727" s="145"/>
      <c r="O727" s="144"/>
      <c r="P727" s="144"/>
      <c r="Q727" s="144"/>
      <c r="R727" s="144"/>
      <c r="S727" s="144"/>
      <c r="T727" s="144"/>
      <c r="U727" s="144"/>
      <c r="V727" s="37"/>
      <c r="W727" s="145"/>
      <c r="X727" s="146"/>
      <c r="Y727" s="145"/>
      <c r="Z727" s="144"/>
      <c r="AA727" s="144"/>
      <c r="AB727" s="144"/>
      <c r="AC727" s="144"/>
      <c r="AD727" s="144"/>
      <c r="AE727" s="144"/>
      <c r="AF727" s="144"/>
      <c r="AG727" s="147"/>
      <c r="AH727" s="144"/>
      <c r="AI727" s="144"/>
      <c r="AJ727" s="144"/>
      <c r="AK727" s="144"/>
      <c r="AL727" s="144"/>
      <c r="AM727" s="144"/>
      <c r="AN727" s="144"/>
      <c r="AO727" s="144"/>
      <c r="AP727" s="144"/>
      <c r="AQ727" s="144"/>
      <c r="AR727" s="144"/>
      <c r="AS727" s="144"/>
    </row>
    <row r="728" spans="1:45">
      <c r="A728" s="144"/>
      <c r="B728" s="144"/>
      <c r="C728" s="144"/>
      <c r="D728" s="144"/>
      <c r="E728" s="144"/>
      <c r="F728" s="144"/>
      <c r="G728" s="144"/>
      <c r="H728" s="144"/>
      <c r="I728" s="144"/>
      <c r="J728" s="144"/>
      <c r="K728" s="144"/>
      <c r="L728" s="144"/>
      <c r="M728" s="144"/>
      <c r="N728" s="145"/>
      <c r="O728" s="144"/>
      <c r="P728" s="144"/>
      <c r="Q728" s="144"/>
      <c r="R728" s="144"/>
      <c r="S728" s="144"/>
      <c r="T728" s="144"/>
      <c r="U728" s="144"/>
      <c r="V728" s="37"/>
      <c r="W728" s="145"/>
      <c r="X728" s="146"/>
      <c r="Y728" s="145"/>
      <c r="Z728" s="144"/>
      <c r="AA728" s="144"/>
      <c r="AB728" s="144"/>
      <c r="AC728" s="144"/>
      <c r="AD728" s="144"/>
      <c r="AE728" s="144"/>
      <c r="AF728" s="144"/>
      <c r="AG728" s="147"/>
      <c r="AH728" s="144"/>
      <c r="AI728" s="144"/>
      <c r="AJ728" s="144"/>
      <c r="AK728" s="144"/>
      <c r="AL728" s="144"/>
      <c r="AM728" s="144"/>
      <c r="AN728" s="144"/>
      <c r="AO728" s="144"/>
      <c r="AP728" s="144"/>
      <c r="AQ728" s="144"/>
      <c r="AR728" s="144"/>
      <c r="AS728" s="144"/>
    </row>
    <row r="729" spans="1:45">
      <c r="A729" s="144"/>
      <c r="B729" s="144"/>
      <c r="C729" s="144"/>
      <c r="D729" s="144"/>
      <c r="E729" s="144"/>
      <c r="F729" s="144"/>
      <c r="G729" s="144"/>
      <c r="H729" s="144"/>
      <c r="I729" s="144"/>
      <c r="J729" s="144"/>
      <c r="K729" s="144"/>
      <c r="L729" s="144"/>
      <c r="M729" s="144"/>
      <c r="N729" s="145"/>
      <c r="O729" s="144"/>
      <c r="P729" s="144"/>
      <c r="Q729" s="144"/>
      <c r="R729" s="144"/>
      <c r="S729" s="144"/>
      <c r="T729" s="144"/>
      <c r="U729" s="144"/>
      <c r="V729" s="37"/>
      <c r="W729" s="145"/>
      <c r="X729" s="146"/>
      <c r="Y729" s="145"/>
      <c r="Z729" s="144"/>
      <c r="AA729" s="144"/>
      <c r="AB729" s="144"/>
      <c r="AC729" s="144"/>
      <c r="AD729" s="144"/>
      <c r="AE729" s="144"/>
      <c r="AF729" s="144"/>
      <c r="AG729" s="147"/>
      <c r="AH729" s="144"/>
      <c r="AI729" s="144"/>
      <c r="AJ729" s="144"/>
      <c r="AK729" s="144"/>
      <c r="AL729" s="144"/>
      <c r="AM729" s="144"/>
      <c r="AN729" s="144"/>
      <c r="AO729" s="144"/>
      <c r="AP729" s="144"/>
      <c r="AQ729" s="144"/>
      <c r="AR729" s="144"/>
      <c r="AS729" s="144"/>
    </row>
    <row r="730" spans="1:45">
      <c r="A730" s="144"/>
      <c r="B730" s="144"/>
      <c r="C730" s="144"/>
      <c r="D730" s="144"/>
      <c r="E730" s="144"/>
      <c r="F730" s="144"/>
      <c r="G730" s="144"/>
      <c r="H730" s="144"/>
      <c r="I730" s="144"/>
      <c r="J730" s="144"/>
      <c r="K730" s="144"/>
      <c r="L730" s="144"/>
      <c r="M730" s="144"/>
      <c r="N730" s="145"/>
      <c r="O730" s="144"/>
      <c r="P730" s="144"/>
      <c r="Q730" s="144"/>
      <c r="R730" s="144"/>
      <c r="S730" s="144"/>
      <c r="T730" s="144"/>
      <c r="U730" s="144"/>
      <c r="V730" s="37"/>
      <c r="W730" s="145"/>
      <c r="X730" s="146"/>
      <c r="Y730" s="145"/>
      <c r="Z730" s="144"/>
      <c r="AA730" s="144"/>
      <c r="AB730" s="144"/>
      <c r="AC730" s="144"/>
      <c r="AD730" s="144"/>
      <c r="AE730" s="144"/>
      <c r="AF730" s="144"/>
      <c r="AG730" s="147"/>
      <c r="AH730" s="144"/>
      <c r="AI730" s="144"/>
      <c r="AJ730" s="144"/>
      <c r="AK730" s="144"/>
      <c r="AL730" s="144"/>
      <c r="AM730" s="144"/>
      <c r="AN730" s="144"/>
      <c r="AO730" s="144"/>
      <c r="AP730" s="144"/>
      <c r="AQ730" s="144"/>
      <c r="AR730" s="144"/>
      <c r="AS730" s="144"/>
    </row>
    <row r="731" spans="1:45">
      <c r="A731" s="144"/>
      <c r="B731" s="144"/>
      <c r="C731" s="144"/>
      <c r="D731" s="144"/>
      <c r="E731" s="144"/>
      <c r="F731" s="144"/>
      <c r="G731" s="144"/>
      <c r="H731" s="144"/>
      <c r="I731" s="144"/>
      <c r="J731" s="144"/>
      <c r="K731" s="144"/>
      <c r="L731" s="144"/>
      <c r="M731" s="144"/>
      <c r="N731" s="145"/>
      <c r="O731" s="144"/>
      <c r="P731" s="144"/>
      <c r="Q731" s="144"/>
      <c r="R731" s="144"/>
      <c r="S731" s="144"/>
      <c r="T731" s="144"/>
      <c r="U731" s="144"/>
      <c r="V731" s="37"/>
      <c r="W731" s="145"/>
      <c r="X731" s="146"/>
      <c r="Y731" s="145"/>
      <c r="Z731" s="144"/>
      <c r="AA731" s="144"/>
      <c r="AB731" s="144"/>
      <c r="AC731" s="144"/>
      <c r="AD731" s="144"/>
      <c r="AE731" s="144"/>
      <c r="AF731" s="144"/>
      <c r="AG731" s="147"/>
      <c r="AH731" s="144"/>
      <c r="AI731" s="144"/>
      <c r="AJ731" s="144"/>
      <c r="AK731" s="144"/>
      <c r="AL731" s="144"/>
      <c r="AM731" s="144"/>
      <c r="AN731" s="144"/>
      <c r="AO731" s="144"/>
      <c r="AP731" s="144"/>
      <c r="AQ731" s="144"/>
      <c r="AR731" s="144"/>
      <c r="AS731" s="144"/>
    </row>
    <row r="732" spans="1:45">
      <c r="A732" s="144"/>
      <c r="B732" s="144"/>
      <c r="C732" s="144"/>
      <c r="D732" s="144"/>
      <c r="E732" s="144"/>
      <c r="F732" s="144"/>
      <c r="G732" s="144"/>
      <c r="H732" s="144"/>
      <c r="I732" s="144"/>
      <c r="J732" s="144"/>
      <c r="K732" s="144"/>
      <c r="L732" s="144"/>
      <c r="M732" s="144"/>
      <c r="N732" s="145"/>
      <c r="O732" s="144"/>
      <c r="P732" s="144"/>
      <c r="Q732" s="144"/>
      <c r="R732" s="144"/>
      <c r="S732" s="144"/>
      <c r="T732" s="144"/>
      <c r="U732" s="144"/>
      <c r="V732" s="37"/>
      <c r="W732" s="145"/>
      <c r="X732" s="146"/>
      <c r="Y732" s="145"/>
      <c r="Z732" s="144"/>
      <c r="AA732" s="144"/>
      <c r="AB732" s="144"/>
      <c r="AC732" s="144"/>
      <c r="AD732" s="144"/>
      <c r="AE732" s="144"/>
      <c r="AF732" s="144"/>
      <c r="AG732" s="147"/>
      <c r="AH732" s="144"/>
      <c r="AI732" s="144"/>
      <c r="AJ732" s="144"/>
      <c r="AK732" s="144"/>
      <c r="AL732" s="144"/>
      <c r="AM732" s="144"/>
      <c r="AN732" s="144"/>
      <c r="AO732" s="144"/>
      <c r="AP732" s="144"/>
      <c r="AQ732" s="144"/>
      <c r="AR732" s="144"/>
      <c r="AS732" s="144"/>
    </row>
    <row r="733" spans="1:45">
      <c r="A733" s="144"/>
      <c r="B733" s="144"/>
      <c r="C733" s="144"/>
      <c r="D733" s="144"/>
      <c r="E733" s="144"/>
      <c r="F733" s="144"/>
      <c r="G733" s="144"/>
      <c r="H733" s="144"/>
      <c r="I733" s="144"/>
      <c r="J733" s="144"/>
      <c r="K733" s="144"/>
      <c r="L733" s="144"/>
      <c r="M733" s="144"/>
      <c r="N733" s="145"/>
      <c r="O733" s="144"/>
      <c r="P733" s="144"/>
      <c r="Q733" s="144"/>
      <c r="R733" s="144"/>
      <c r="S733" s="144"/>
      <c r="T733" s="144"/>
      <c r="U733" s="144"/>
      <c r="V733" s="37"/>
      <c r="W733" s="145"/>
      <c r="X733" s="146"/>
      <c r="Y733" s="145"/>
      <c r="Z733" s="144"/>
      <c r="AA733" s="144"/>
      <c r="AB733" s="144"/>
      <c r="AC733" s="144"/>
      <c r="AD733" s="144"/>
      <c r="AE733" s="144"/>
      <c r="AF733" s="144"/>
      <c r="AG733" s="147"/>
      <c r="AH733" s="144"/>
      <c r="AI733" s="144"/>
      <c r="AJ733" s="144"/>
      <c r="AK733" s="144"/>
      <c r="AL733" s="144"/>
      <c r="AM733" s="144"/>
      <c r="AN733" s="144"/>
      <c r="AO733" s="144"/>
      <c r="AP733" s="144"/>
      <c r="AQ733" s="144"/>
      <c r="AR733" s="144"/>
      <c r="AS733" s="144"/>
    </row>
    <row r="734" spans="1:45">
      <c r="A734" s="144"/>
      <c r="B734" s="144"/>
      <c r="C734" s="144"/>
      <c r="D734" s="144"/>
      <c r="E734" s="144"/>
      <c r="F734" s="144"/>
      <c r="G734" s="144"/>
      <c r="H734" s="144"/>
      <c r="I734" s="144"/>
      <c r="J734" s="144"/>
      <c r="K734" s="144"/>
      <c r="L734" s="144"/>
      <c r="M734" s="144"/>
      <c r="N734" s="145"/>
      <c r="O734" s="144"/>
      <c r="P734" s="144"/>
      <c r="Q734" s="144"/>
      <c r="R734" s="144"/>
      <c r="S734" s="144"/>
      <c r="T734" s="144"/>
      <c r="U734" s="144"/>
      <c r="V734" s="37"/>
      <c r="W734" s="145"/>
      <c r="X734" s="146"/>
      <c r="Y734" s="145"/>
      <c r="Z734" s="144"/>
      <c r="AA734" s="144"/>
      <c r="AB734" s="144"/>
      <c r="AC734" s="144"/>
      <c r="AD734" s="144"/>
      <c r="AE734" s="144"/>
      <c r="AF734" s="144"/>
      <c r="AG734" s="147"/>
      <c r="AH734" s="144"/>
      <c r="AI734" s="144"/>
      <c r="AJ734" s="144"/>
      <c r="AK734" s="144"/>
      <c r="AL734" s="144"/>
      <c r="AM734" s="144"/>
      <c r="AN734" s="144"/>
      <c r="AO734" s="144"/>
      <c r="AP734" s="144"/>
      <c r="AQ734" s="144"/>
      <c r="AR734" s="144"/>
      <c r="AS734" s="144"/>
    </row>
    <row r="735" spans="1:45">
      <c r="A735" s="144"/>
      <c r="B735" s="144"/>
      <c r="C735" s="144"/>
      <c r="D735" s="144"/>
      <c r="E735" s="144"/>
      <c r="F735" s="144"/>
      <c r="G735" s="144"/>
      <c r="H735" s="144"/>
      <c r="I735" s="144"/>
      <c r="J735" s="144"/>
      <c r="K735" s="144"/>
      <c r="L735" s="144"/>
      <c r="M735" s="144"/>
      <c r="N735" s="145"/>
      <c r="O735" s="144"/>
      <c r="P735" s="144"/>
      <c r="Q735" s="144"/>
      <c r="R735" s="144"/>
      <c r="S735" s="144"/>
      <c r="T735" s="144"/>
      <c r="U735" s="144"/>
      <c r="V735" s="37"/>
      <c r="W735" s="145"/>
      <c r="X735" s="146"/>
      <c r="Y735" s="145"/>
      <c r="Z735" s="144"/>
      <c r="AA735" s="144"/>
      <c r="AB735" s="144"/>
      <c r="AC735" s="144"/>
      <c r="AD735" s="144"/>
      <c r="AE735" s="144"/>
      <c r="AF735" s="144"/>
      <c r="AG735" s="147"/>
      <c r="AH735" s="144"/>
      <c r="AI735" s="144"/>
      <c r="AJ735" s="144"/>
      <c r="AK735" s="144"/>
      <c r="AL735" s="144"/>
      <c r="AM735" s="144"/>
      <c r="AN735" s="144"/>
      <c r="AO735" s="144"/>
      <c r="AP735" s="144"/>
      <c r="AQ735" s="144"/>
      <c r="AR735" s="144"/>
      <c r="AS735" s="144"/>
    </row>
    <row r="736" spans="1:45">
      <c r="A736" s="144"/>
      <c r="B736" s="144"/>
      <c r="C736" s="144"/>
      <c r="D736" s="144"/>
      <c r="E736" s="144"/>
      <c r="F736" s="144"/>
      <c r="G736" s="144"/>
      <c r="H736" s="144"/>
      <c r="I736" s="144"/>
      <c r="J736" s="144"/>
      <c r="K736" s="144"/>
      <c r="L736" s="144"/>
      <c r="M736" s="144"/>
      <c r="N736" s="145"/>
      <c r="O736" s="144"/>
      <c r="P736" s="144"/>
      <c r="Q736" s="144"/>
      <c r="R736" s="144"/>
      <c r="S736" s="144"/>
      <c r="T736" s="144"/>
      <c r="U736" s="144"/>
      <c r="V736" s="37"/>
      <c r="W736" s="145"/>
      <c r="X736" s="146"/>
      <c r="Y736" s="145"/>
      <c r="Z736" s="144"/>
      <c r="AA736" s="144"/>
      <c r="AB736" s="144"/>
      <c r="AC736" s="144"/>
      <c r="AD736" s="144"/>
      <c r="AE736" s="144"/>
      <c r="AF736" s="144"/>
      <c r="AG736" s="147"/>
      <c r="AH736" s="144"/>
      <c r="AI736" s="144"/>
      <c r="AJ736" s="144"/>
      <c r="AK736" s="144"/>
      <c r="AL736" s="144"/>
      <c r="AM736" s="144"/>
      <c r="AN736" s="144"/>
      <c r="AO736" s="144"/>
      <c r="AP736" s="144"/>
      <c r="AQ736" s="144"/>
      <c r="AR736" s="144"/>
      <c r="AS736" s="144"/>
    </row>
    <row r="737" spans="1:45">
      <c r="A737" s="144"/>
      <c r="B737" s="144"/>
      <c r="C737" s="144"/>
      <c r="D737" s="144"/>
      <c r="E737" s="144"/>
      <c r="F737" s="144"/>
      <c r="G737" s="144"/>
      <c r="H737" s="144"/>
      <c r="I737" s="144"/>
      <c r="J737" s="144"/>
      <c r="K737" s="144"/>
      <c r="L737" s="144"/>
      <c r="M737" s="144"/>
      <c r="N737" s="145"/>
      <c r="O737" s="144"/>
      <c r="P737" s="144"/>
      <c r="Q737" s="144"/>
      <c r="R737" s="144"/>
      <c r="S737" s="144"/>
      <c r="T737" s="144"/>
      <c r="U737" s="144"/>
      <c r="V737" s="37"/>
      <c r="W737" s="145"/>
      <c r="X737" s="146"/>
      <c r="Y737" s="145"/>
      <c r="Z737" s="144"/>
      <c r="AA737" s="144"/>
      <c r="AB737" s="144"/>
      <c r="AC737" s="144"/>
      <c r="AD737" s="144"/>
      <c r="AE737" s="144"/>
      <c r="AF737" s="144"/>
      <c r="AG737" s="147"/>
      <c r="AH737" s="144"/>
      <c r="AI737" s="144"/>
      <c r="AJ737" s="144"/>
      <c r="AK737" s="144"/>
      <c r="AL737" s="144"/>
      <c r="AM737" s="144"/>
      <c r="AN737" s="144"/>
      <c r="AO737" s="144"/>
      <c r="AP737" s="144"/>
      <c r="AQ737" s="144"/>
      <c r="AR737" s="144"/>
      <c r="AS737" s="144"/>
    </row>
    <row r="738" spans="1:45">
      <c r="A738" s="144"/>
      <c r="B738" s="144"/>
      <c r="C738" s="144"/>
      <c r="D738" s="144"/>
      <c r="E738" s="144"/>
      <c r="F738" s="144"/>
      <c r="G738" s="144"/>
      <c r="H738" s="144"/>
      <c r="I738" s="144"/>
      <c r="J738" s="144"/>
      <c r="K738" s="144"/>
      <c r="L738" s="144"/>
      <c r="M738" s="144"/>
      <c r="N738" s="145"/>
      <c r="O738" s="144"/>
      <c r="P738" s="144"/>
      <c r="Q738" s="144"/>
      <c r="R738" s="144"/>
      <c r="S738" s="144"/>
      <c r="T738" s="144"/>
      <c r="U738" s="144"/>
      <c r="V738" s="37"/>
      <c r="W738" s="145"/>
      <c r="X738" s="146"/>
      <c r="Y738" s="145"/>
      <c r="Z738" s="144"/>
      <c r="AA738" s="144"/>
      <c r="AB738" s="144"/>
      <c r="AC738" s="144"/>
      <c r="AD738" s="144"/>
      <c r="AE738" s="144"/>
      <c r="AF738" s="144"/>
      <c r="AG738" s="147"/>
      <c r="AH738" s="144"/>
      <c r="AI738" s="144"/>
      <c r="AJ738" s="144"/>
      <c r="AK738" s="144"/>
      <c r="AL738" s="144"/>
      <c r="AM738" s="144"/>
      <c r="AN738" s="144"/>
      <c r="AO738" s="144"/>
      <c r="AP738" s="144"/>
      <c r="AQ738" s="144"/>
      <c r="AR738" s="144"/>
      <c r="AS738" s="144"/>
    </row>
    <row r="739" spans="1:45">
      <c r="A739" s="144"/>
      <c r="B739" s="144"/>
      <c r="C739" s="144"/>
      <c r="D739" s="144"/>
      <c r="E739" s="144"/>
      <c r="F739" s="144"/>
      <c r="G739" s="144"/>
      <c r="H739" s="144"/>
      <c r="I739" s="144"/>
      <c r="J739" s="144"/>
      <c r="K739" s="144"/>
      <c r="L739" s="144"/>
      <c r="M739" s="144"/>
      <c r="N739" s="145"/>
      <c r="O739" s="144"/>
      <c r="P739" s="144"/>
      <c r="Q739" s="144"/>
      <c r="R739" s="144"/>
      <c r="S739" s="144"/>
      <c r="T739" s="144"/>
      <c r="U739" s="144"/>
      <c r="V739" s="37"/>
      <c r="W739" s="145"/>
      <c r="X739" s="146"/>
      <c r="Y739" s="145"/>
      <c r="Z739" s="144"/>
      <c r="AA739" s="144"/>
      <c r="AB739" s="144"/>
      <c r="AC739" s="144"/>
      <c r="AD739" s="144"/>
      <c r="AE739" s="144"/>
      <c r="AF739" s="144"/>
      <c r="AG739" s="147"/>
      <c r="AH739" s="144"/>
      <c r="AI739" s="144"/>
      <c r="AJ739" s="144"/>
      <c r="AK739" s="144"/>
      <c r="AL739" s="144"/>
      <c r="AM739" s="144"/>
      <c r="AN739" s="144"/>
      <c r="AO739" s="144"/>
      <c r="AP739" s="144"/>
      <c r="AQ739" s="144"/>
      <c r="AR739" s="144"/>
      <c r="AS739" s="144"/>
    </row>
    <row r="740" spans="1:45">
      <c r="A740" s="144"/>
      <c r="B740" s="144"/>
      <c r="C740" s="144"/>
      <c r="D740" s="144"/>
      <c r="E740" s="144"/>
      <c r="F740" s="144"/>
      <c r="G740" s="144"/>
      <c r="H740" s="144"/>
      <c r="I740" s="144"/>
      <c r="J740" s="144"/>
      <c r="K740" s="144"/>
      <c r="L740" s="144"/>
      <c r="M740" s="144"/>
      <c r="N740" s="145"/>
      <c r="O740" s="144"/>
      <c r="P740" s="144"/>
      <c r="Q740" s="144"/>
      <c r="R740" s="144"/>
      <c r="S740" s="144"/>
      <c r="T740" s="144"/>
      <c r="U740" s="144"/>
      <c r="V740" s="37"/>
      <c r="W740" s="145"/>
      <c r="X740" s="146"/>
      <c r="Y740" s="145"/>
      <c r="Z740" s="144"/>
      <c r="AA740" s="144"/>
      <c r="AB740" s="144"/>
      <c r="AC740" s="144"/>
      <c r="AD740" s="144"/>
      <c r="AE740" s="144"/>
      <c r="AF740" s="144"/>
      <c r="AG740" s="147"/>
      <c r="AH740" s="144"/>
      <c r="AI740" s="144"/>
      <c r="AJ740" s="144"/>
      <c r="AK740" s="144"/>
      <c r="AL740" s="144"/>
      <c r="AM740" s="144"/>
      <c r="AN740" s="144"/>
      <c r="AO740" s="144"/>
      <c r="AP740" s="144"/>
      <c r="AQ740" s="144"/>
      <c r="AR740" s="144"/>
      <c r="AS740" s="144"/>
    </row>
    <row r="741" spans="1:45">
      <c r="A741" s="144"/>
      <c r="B741" s="144"/>
      <c r="C741" s="144"/>
      <c r="D741" s="144"/>
      <c r="E741" s="144"/>
      <c r="F741" s="144"/>
      <c r="G741" s="144"/>
      <c r="H741" s="144"/>
      <c r="I741" s="144"/>
      <c r="J741" s="144"/>
      <c r="K741" s="144"/>
      <c r="L741" s="144"/>
      <c r="M741" s="144"/>
      <c r="N741" s="145"/>
      <c r="O741" s="144"/>
      <c r="P741" s="144"/>
      <c r="Q741" s="144"/>
      <c r="R741" s="144"/>
      <c r="S741" s="144"/>
      <c r="T741" s="144"/>
      <c r="U741" s="144"/>
      <c r="V741" s="37"/>
      <c r="W741" s="145"/>
      <c r="X741" s="146"/>
      <c r="Y741" s="145"/>
      <c r="Z741" s="144"/>
      <c r="AA741" s="144"/>
      <c r="AB741" s="144"/>
      <c r="AC741" s="144"/>
      <c r="AD741" s="144"/>
      <c r="AE741" s="144"/>
      <c r="AF741" s="144"/>
      <c r="AG741" s="147"/>
      <c r="AH741" s="144"/>
      <c r="AI741" s="144"/>
      <c r="AJ741" s="144"/>
      <c r="AK741" s="144"/>
      <c r="AL741" s="144"/>
      <c r="AM741" s="144"/>
      <c r="AN741" s="144"/>
      <c r="AO741" s="144"/>
      <c r="AP741" s="144"/>
      <c r="AQ741" s="144"/>
      <c r="AR741" s="144"/>
      <c r="AS741" s="144"/>
    </row>
    <row r="742" spans="1:45">
      <c r="A742" s="144"/>
      <c r="B742" s="144"/>
      <c r="C742" s="144"/>
      <c r="D742" s="144"/>
      <c r="E742" s="144"/>
      <c r="F742" s="144"/>
      <c r="G742" s="144"/>
      <c r="H742" s="144"/>
      <c r="I742" s="144"/>
      <c r="J742" s="144"/>
      <c r="K742" s="144"/>
      <c r="L742" s="144"/>
      <c r="M742" s="144"/>
      <c r="N742" s="145"/>
      <c r="O742" s="144"/>
      <c r="P742" s="144"/>
      <c r="Q742" s="144"/>
      <c r="R742" s="144"/>
      <c r="S742" s="144"/>
      <c r="T742" s="144"/>
      <c r="U742" s="144"/>
      <c r="V742" s="37"/>
      <c r="W742" s="145"/>
      <c r="X742" s="146"/>
      <c r="Y742" s="145"/>
      <c r="Z742" s="144"/>
      <c r="AA742" s="144"/>
      <c r="AB742" s="144"/>
      <c r="AC742" s="144"/>
      <c r="AD742" s="144"/>
      <c r="AE742" s="144"/>
      <c r="AF742" s="144"/>
      <c r="AG742" s="147"/>
      <c r="AH742" s="144"/>
      <c r="AI742" s="144"/>
      <c r="AJ742" s="144"/>
      <c r="AK742" s="144"/>
      <c r="AL742" s="144"/>
      <c r="AM742" s="144"/>
      <c r="AN742" s="144"/>
      <c r="AO742" s="144"/>
      <c r="AP742" s="144"/>
      <c r="AQ742" s="144"/>
      <c r="AR742" s="144"/>
      <c r="AS742" s="144"/>
    </row>
    <row r="743" spans="1:45">
      <c r="A743" s="144"/>
      <c r="B743" s="144"/>
      <c r="C743" s="144"/>
      <c r="D743" s="144"/>
      <c r="E743" s="144"/>
      <c r="F743" s="144"/>
      <c r="G743" s="144"/>
      <c r="H743" s="144"/>
      <c r="I743" s="144"/>
      <c r="J743" s="144"/>
      <c r="K743" s="144"/>
      <c r="L743" s="144"/>
      <c r="M743" s="144"/>
      <c r="N743" s="145"/>
      <c r="O743" s="144"/>
      <c r="P743" s="144"/>
      <c r="Q743" s="144"/>
      <c r="R743" s="144"/>
      <c r="S743" s="144"/>
      <c r="T743" s="144"/>
      <c r="U743" s="144"/>
      <c r="V743" s="37"/>
      <c r="W743" s="145"/>
      <c r="X743" s="146"/>
      <c r="Y743" s="145"/>
      <c r="Z743" s="144"/>
      <c r="AA743" s="144"/>
      <c r="AB743" s="144"/>
      <c r="AC743" s="144"/>
      <c r="AD743" s="144"/>
      <c r="AE743" s="144"/>
      <c r="AF743" s="144"/>
      <c r="AG743" s="147"/>
      <c r="AH743" s="144"/>
      <c r="AI743" s="144"/>
      <c r="AJ743" s="144"/>
      <c r="AK743" s="144"/>
      <c r="AL743" s="144"/>
      <c r="AM743" s="144"/>
      <c r="AN743" s="144"/>
      <c r="AO743" s="144"/>
      <c r="AP743" s="144"/>
      <c r="AQ743" s="144"/>
      <c r="AR743" s="144"/>
      <c r="AS743" s="144"/>
    </row>
    <row r="744" spans="1:45">
      <c r="A744" s="144"/>
      <c r="B744" s="144"/>
      <c r="C744" s="144"/>
      <c r="D744" s="144"/>
      <c r="E744" s="144"/>
      <c r="F744" s="144"/>
      <c r="G744" s="144"/>
      <c r="H744" s="144"/>
      <c r="I744" s="144"/>
      <c r="J744" s="144"/>
      <c r="K744" s="144"/>
      <c r="L744" s="144"/>
      <c r="M744" s="144"/>
      <c r="N744" s="145"/>
      <c r="O744" s="144"/>
      <c r="P744" s="144"/>
      <c r="Q744" s="144"/>
      <c r="R744" s="144"/>
      <c r="S744" s="144"/>
      <c r="T744" s="144"/>
      <c r="U744" s="144"/>
      <c r="V744" s="37"/>
      <c r="W744" s="145"/>
      <c r="X744" s="146"/>
      <c r="Y744" s="145"/>
      <c r="Z744" s="144"/>
      <c r="AA744" s="144"/>
      <c r="AB744" s="144"/>
      <c r="AC744" s="144"/>
      <c r="AD744" s="144"/>
      <c r="AE744" s="144"/>
      <c r="AF744" s="144"/>
      <c r="AG744" s="147"/>
      <c r="AH744" s="144"/>
      <c r="AI744" s="144"/>
      <c r="AJ744" s="144"/>
      <c r="AK744" s="144"/>
      <c r="AL744" s="144"/>
      <c r="AM744" s="144"/>
      <c r="AN744" s="144"/>
      <c r="AO744" s="144"/>
      <c r="AP744" s="144"/>
      <c r="AQ744" s="144"/>
      <c r="AR744" s="144"/>
      <c r="AS744" s="144"/>
    </row>
    <row r="745" spans="1:45">
      <c r="A745" s="144"/>
      <c r="B745" s="144"/>
      <c r="C745" s="144"/>
      <c r="D745" s="144"/>
      <c r="E745" s="144"/>
      <c r="F745" s="144"/>
      <c r="G745" s="144"/>
      <c r="H745" s="144"/>
      <c r="I745" s="144"/>
      <c r="J745" s="144"/>
      <c r="K745" s="144"/>
      <c r="L745" s="144"/>
      <c r="M745" s="144"/>
      <c r="N745" s="145"/>
      <c r="O745" s="144"/>
      <c r="P745" s="144"/>
      <c r="Q745" s="144"/>
      <c r="R745" s="144"/>
      <c r="S745" s="144"/>
      <c r="T745" s="144"/>
      <c r="U745" s="144"/>
      <c r="V745" s="37"/>
      <c r="W745" s="145"/>
      <c r="X745" s="146"/>
      <c r="Y745" s="145"/>
      <c r="Z745" s="144"/>
      <c r="AA745" s="144"/>
      <c r="AB745" s="144"/>
      <c r="AC745" s="144"/>
      <c r="AD745" s="144"/>
      <c r="AE745" s="144"/>
      <c r="AF745" s="144"/>
      <c r="AG745" s="147"/>
      <c r="AH745" s="144"/>
      <c r="AI745" s="144"/>
      <c r="AJ745" s="144"/>
      <c r="AK745" s="144"/>
      <c r="AL745" s="144"/>
      <c r="AM745" s="144"/>
      <c r="AN745" s="144"/>
      <c r="AO745" s="144"/>
      <c r="AP745" s="144"/>
      <c r="AQ745" s="144"/>
      <c r="AR745" s="144"/>
      <c r="AS745" s="144"/>
    </row>
    <row r="746" spans="1:45">
      <c r="A746" s="144"/>
      <c r="B746" s="144"/>
      <c r="C746" s="144"/>
      <c r="D746" s="144"/>
      <c r="E746" s="144"/>
      <c r="F746" s="144"/>
      <c r="G746" s="144"/>
      <c r="H746" s="144"/>
      <c r="I746" s="144"/>
      <c r="J746" s="144"/>
      <c r="K746" s="144"/>
      <c r="L746" s="144"/>
      <c r="M746" s="144"/>
      <c r="N746" s="145"/>
      <c r="O746" s="144"/>
      <c r="P746" s="144"/>
      <c r="Q746" s="144"/>
      <c r="R746" s="144"/>
      <c r="S746" s="144"/>
      <c r="T746" s="144"/>
      <c r="U746" s="144"/>
      <c r="V746" s="37"/>
      <c r="W746" s="145"/>
      <c r="X746" s="146"/>
      <c r="Y746" s="145"/>
      <c r="Z746" s="144"/>
      <c r="AA746" s="144"/>
      <c r="AB746" s="144"/>
      <c r="AC746" s="144"/>
      <c r="AD746" s="144"/>
      <c r="AE746" s="144"/>
      <c r="AF746" s="144"/>
      <c r="AG746" s="147"/>
      <c r="AH746" s="144"/>
      <c r="AI746" s="144"/>
      <c r="AJ746" s="144"/>
      <c r="AK746" s="144"/>
      <c r="AL746" s="144"/>
      <c r="AM746" s="144"/>
      <c r="AN746" s="144"/>
      <c r="AO746" s="144"/>
      <c r="AP746" s="144"/>
      <c r="AQ746" s="144"/>
      <c r="AR746" s="144"/>
      <c r="AS746" s="144"/>
    </row>
    <row r="747" spans="1:45">
      <c r="A747" s="144"/>
      <c r="B747" s="144"/>
      <c r="C747" s="144"/>
      <c r="D747" s="144"/>
      <c r="E747" s="144"/>
      <c r="F747" s="144"/>
      <c r="G747" s="144"/>
      <c r="H747" s="144"/>
      <c r="I747" s="144"/>
      <c r="J747" s="144"/>
      <c r="K747" s="144"/>
      <c r="L747" s="144"/>
      <c r="M747" s="144"/>
      <c r="N747" s="145"/>
      <c r="O747" s="144"/>
      <c r="P747" s="144"/>
      <c r="Q747" s="144"/>
      <c r="R747" s="144"/>
      <c r="S747" s="144"/>
      <c r="T747" s="144"/>
      <c r="U747" s="144"/>
      <c r="V747" s="37"/>
      <c r="W747" s="145"/>
      <c r="X747" s="146"/>
      <c r="Y747" s="145"/>
      <c r="Z747" s="144"/>
      <c r="AA747" s="144"/>
      <c r="AB747" s="144"/>
      <c r="AC747" s="144"/>
      <c r="AD747" s="144"/>
      <c r="AE747" s="144"/>
      <c r="AF747" s="144"/>
      <c r="AG747" s="147"/>
      <c r="AH747" s="144"/>
      <c r="AI747" s="144"/>
      <c r="AJ747" s="144"/>
      <c r="AK747" s="144"/>
      <c r="AL747" s="144"/>
      <c r="AM747" s="144"/>
      <c r="AN747" s="144"/>
      <c r="AO747" s="144"/>
      <c r="AP747" s="144"/>
      <c r="AQ747" s="144"/>
      <c r="AR747" s="144"/>
      <c r="AS747" s="144"/>
    </row>
    <row r="748" spans="1:45">
      <c r="A748" s="144"/>
      <c r="B748" s="144"/>
      <c r="C748" s="144"/>
      <c r="D748" s="144"/>
      <c r="E748" s="144"/>
      <c r="F748" s="144"/>
      <c r="G748" s="144"/>
      <c r="H748" s="144"/>
      <c r="I748" s="144"/>
      <c r="J748" s="144"/>
      <c r="K748" s="144"/>
      <c r="L748" s="144"/>
      <c r="M748" s="144"/>
      <c r="N748" s="145"/>
      <c r="O748" s="144"/>
      <c r="P748" s="144"/>
      <c r="Q748" s="144"/>
      <c r="R748" s="144"/>
      <c r="S748" s="144"/>
      <c r="T748" s="144"/>
      <c r="U748" s="144"/>
      <c r="V748" s="37"/>
      <c r="W748" s="145"/>
      <c r="X748" s="146"/>
      <c r="Y748" s="145"/>
      <c r="Z748" s="144"/>
      <c r="AA748" s="144"/>
      <c r="AB748" s="144"/>
      <c r="AC748" s="144"/>
      <c r="AD748" s="144"/>
      <c r="AE748" s="144"/>
      <c r="AF748" s="144"/>
      <c r="AG748" s="147"/>
      <c r="AH748" s="144"/>
      <c r="AI748" s="144"/>
      <c r="AJ748" s="144"/>
      <c r="AK748" s="144"/>
      <c r="AL748" s="144"/>
      <c r="AM748" s="144"/>
      <c r="AN748" s="144"/>
      <c r="AO748" s="144"/>
      <c r="AP748" s="144"/>
      <c r="AQ748" s="144"/>
      <c r="AR748" s="144"/>
      <c r="AS748" s="144"/>
    </row>
    <row r="749" spans="1:45">
      <c r="A749" s="144"/>
      <c r="B749" s="144"/>
      <c r="C749" s="144"/>
      <c r="D749" s="144"/>
      <c r="E749" s="144"/>
      <c r="F749" s="144"/>
      <c r="G749" s="144"/>
      <c r="H749" s="144"/>
      <c r="I749" s="144"/>
      <c r="J749" s="144"/>
      <c r="K749" s="144"/>
      <c r="L749" s="144"/>
      <c r="M749" s="144"/>
      <c r="N749" s="145"/>
      <c r="O749" s="144"/>
      <c r="P749" s="144"/>
      <c r="Q749" s="144"/>
      <c r="R749" s="144"/>
      <c r="S749" s="144"/>
      <c r="T749" s="144"/>
      <c r="U749" s="144"/>
      <c r="V749" s="37"/>
      <c r="W749" s="145"/>
      <c r="X749" s="146"/>
      <c r="Y749" s="145"/>
      <c r="Z749" s="144"/>
      <c r="AA749" s="144"/>
      <c r="AB749" s="144"/>
      <c r="AC749" s="144"/>
      <c r="AD749" s="144"/>
      <c r="AE749" s="144"/>
      <c r="AF749" s="144"/>
      <c r="AG749" s="147"/>
      <c r="AH749" s="144"/>
      <c r="AI749" s="144"/>
      <c r="AJ749" s="144"/>
      <c r="AK749" s="144"/>
      <c r="AL749" s="144"/>
      <c r="AM749" s="144"/>
      <c r="AN749" s="144"/>
      <c r="AO749" s="144"/>
      <c r="AP749" s="144"/>
      <c r="AQ749" s="144"/>
      <c r="AR749" s="144"/>
      <c r="AS749" s="144"/>
    </row>
    <row r="750" spans="1:45">
      <c r="A750" s="144"/>
      <c r="B750" s="144"/>
      <c r="C750" s="144"/>
      <c r="D750" s="144"/>
      <c r="E750" s="144"/>
      <c r="F750" s="144"/>
      <c r="G750" s="144"/>
      <c r="H750" s="144"/>
      <c r="I750" s="144"/>
      <c r="J750" s="144"/>
      <c r="K750" s="144"/>
      <c r="L750" s="144"/>
      <c r="M750" s="144"/>
      <c r="N750" s="145"/>
      <c r="O750" s="144"/>
      <c r="P750" s="144"/>
      <c r="Q750" s="144"/>
      <c r="R750" s="144"/>
      <c r="S750" s="144"/>
      <c r="T750" s="144"/>
      <c r="U750" s="144"/>
      <c r="V750" s="37"/>
      <c r="W750" s="145"/>
      <c r="X750" s="146"/>
      <c r="Y750" s="145"/>
      <c r="Z750" s="144"/>
      <c r="AA750" s="144"/>
      <c r="AB750" s="144"/>
      <c r="AC750" s="144"/>
      <c r="AD750" s="144"/>
      <c r="AE750" s="144"/>
      <c r="AF750" s="144"/>
      <c r="AG750" s="147"/>
      <c r="AH750" s="144"/>
      <c r="AI750" s="144"/>
      <c r="AJ750" s="144"/>
      <c r="AK750" s="144"/>
      <c r="AL750" s="144"/>
      <c r="AM750" s="144"/>
      <c r="AN750" s="144"/>
      <c r="AO750" s="144"/>
      <c r="AP750" s="144"/>
      <c r="AQ750" s="144"/>
      <c r="AR750" s="144"/>
      <c r="AS750" s="144"/>
    </row>
    <row r="751" spans="1:45">
      <c r="A751" s="144"/>
      <c r="B751" s="144"/>
      <c r="C751" s="144"/>
      <c r="D751" s="144"/>
      <c r="E751" s="144"/>
      <c r="F751" s="144"/>
      <c r="G751" s="144"/>
      <c r="H751" s="144"/>
      <c r="I751" s="144"/>
      <c r="J751" s="144"/>
      <c r="K751" s="144"/>
      <c r="L751" s="144"/>
      <c r="M751" s="144"/>
      <c r="N751" s="145"/>
      <c r="O751" s="144"/>
      <c r="P751" s="144"/>
      <c r="Q751" s="144"/>
      <c r="R751" s="144"/>
      <c r="S751" s="144"/>
      <c r="T751" s="144"/>
      <c r="U751" s="144"/>
      <c r="V751" s="37"/>
      <c r="W751" s="145"/>
      <c r="X751" s="146"/>
      <c r="Y751" s="145"/>
      <c r="Z751" s="144"/>
      <c r="AA751" s="144"/>
      <c r="AB751" s="144"/>
      <c r="AC751" s="144"/>
      <c r="AD751" s="144"/>
      <c r="AE751" s="144"/>
      <c r="AF751" s="144"/>
      <c r="AG751" s="147"/>
      <c r="AH751" s="144"/>
      <c r="AI751" s="144"/>
      <c r="AJ751" s="144"/>
      <c r="AK751" s="144"/>
      <c r="AL751" s="144"/>
      <c r="AM751" s="144"/>
      <c r="AN751" s="144"/>
      <c r="AO751" s="144"/>
      <c r="AP751" s="144"/>
      <c r="AQ751" s="144"/>
      <c r="AR751" s="144"/>
      <c r="AS751" s="144"/>
    </row>
    <row r="752" spans="1:45">
      <c r="A752" s="144"/>
      <c r="B752" s="144"/>
      <c r="C752" s="144"/>
      <c r="D752" s="144"/>
      <c r="E752" s="144"/>
      <c r="F752" s="144"/>
      <c r="G752" s="144"/>
      <c r="H752" s="144"/>
      <c r="I752" s="144"/>
      <c r="J752" s="144"/>
      <c r="K752" s="144"/>
      <c r="L752" s="144"/>
      <c r="M752" s="144"/>
      <c r="N752" s="145"/>
      <c r="O752" s="144"/>
      <c r="P752" s="144"/>
      <c r="Q752" s="144"/>
      <c r="R752" s="144"/>
      <c r="S752" s="144"/>
      <c r="T752" s="144"/>
      <c r="U752" s="144"/>
      <c r="V752" s="37"/>
      <c r="W752" s="145"/>
      <c r="X752" s="146"/>
      <c r="Y752" s="145"/>
      <c r="Z752" s="144"/>
      <c r="AA752" s="144"/>
      <c r="AB752" s="144"/>
      <c r="AC752" s="144"/>
      <c r="AD752" s="144"/>
      <c r="AE752" s="144"/>
      <c r="AF752" s="144"/>
      <c r="AG752" s="147"/>
      <c r="AH752" s="144"/>
      <c r="AI752" s="144"/>
      <c r="AJ752" s="144"/>
      <c r="AK752" s="144"/>
      <c r="AL752" s="144"/>
      <c r="AM752" s="144"/>
      <c r="AN752" s="144"/>
      <c r="AO752" s="144"/>
      <c r="AP752" s="144"/>
      <c r="AQ752" s="144"/>
      <c r="AR752" s="144"/>
      <c r="AS752" s="144"/>
    </row>
    <row r="753" spans="1:45">
      <c r="A753" s="144"/>
      <c r="B753" s="144"/>
      <c r="C753" s="144"/>
      <c r="D753" s="144"/>
      <c r="E753" s="144"/>
      <c r="F753" s="144"/>
      <c r="G753" s="144"/>
      <c r="H753" s="144"/>
      <c r="I753" s="144"/>
      <c r="J753" s="144"/>
      <c r="K753" s="144"/>
      <c r="L753" s="144"/>
      <c r="M753" s="144"/>
      <c r="N753" s="145"/>
      <c r="O753" s="144"/>
      <c r="P753" s="144"/>
      <c r="Q753" s="144"/>
      <c r="R753" s="144"/>
      <c r="S753" s="144"/>
      <c r="T753" s="144"/>
      <c r="U753" s="144"/>
      <c r="V753" s="37"/>
      <c r="W753" s="145"/>
      <c r="X753" s="146"/>
      <c r="Y753" s="145"/>
      <c r="Z753" s="144"/>
      <c r="AA753" s="144"/>
      <c r="AB753" s="144"/>
      <c r="AC753" s="144"/>
      <c r="AD753" s="144"/>
      <c r="AE753" s="144"/>
      <c r="AF753" s="144"/>
      <c r="AG753" s="147"/>
      <c r="AH753" s="144"/>
      <c r="AI753" s="144"/>
      <c r="AJ753" s="144"/>
      <c r="AK753" s="144"/>
      <c r="AL753" s="144"/>
      <c r="AM753" s="144"/>
      <c r="AN753" s="144"/>
      <c r="AO753" s="144"/>
      <c r="AP753" s="144"/>
      <c r="AQ753" s="144"/>
      <c r="AR753" s="144"/>
      <c r="AS753" s="144"/>
    </row>
    <row r="754" spans="1:45">
      <c r="A754" s="144"/>
      <c r="B754" s="144"/>
      <c r="C754" s="144"/>
      <c r="D754" s="144"/>
      <c r="E754" s="144"/>
      <c r="F754" s="144"/>
      <c r="G754" s="144"/>
      <c r="H754" s="144"/>
      <c r="I754" s="144"/>
      <c r="J754" s="144"/>
      <c r="K754" s="144"/>
      <c r="L754" s="144"/>
      <c r="M754" s="144"/>
      <c r="N754" s="145"/>
      <c r="O754" s="144"/>
      <c r="P754" s="144"/>
      <c r="Q754" s="144"/>
      <c r="R754" s="144"/>
      <c r="S754" s="144"/>
      <c r="T754" s="144"/>
      <c r="U754" s="144"/>
      <c r="V754" s="37"/>
      <c r="W754" s="145"/>
      <c r="X754" s="146"/>
      <c r="Y754" s="145"/>
      <c r="Z754" s="144"/>
      <c r="AA754" s="144"/>
      <c r="AB754" s="144"/>
      <c r="AC754" s="144"/>
      <c r="AD754" s="144"/>
      <c r="AE754" s="144"/>
      <c r="AF754" s="144"/>
      <c r="AG754" s="147"/>
      <c r="AH754" s="144"/>
      <c r="AI754" s="144"/>
      <c r="AJ754" s="144"/>
      <c r="AK754" s="144"/>
      <c r="AL754" s="144"/>
      <c r="AM754" s="144"/>
      <c r="AN754" s="144"/>
      <c r="AO754" s="144"/>
      <c r="AP754" s="144"/>
      <c r="AQ754" s="144"/>
      <c r="AR754" s="144"/>
      <c r="AS754" s="144"/>
    </row>
    <row r="755" spans="1:45">
      <c r="A755" s="144"/>
      <c r="B755" s="144"/>
      <c r="C755" s="144"/>
      <c r="D755" s="144"/>
      <c r="E755" s="144"/>
      <c r="F755" s="144"/>
      <c r="G755" s="144"/>
      <c r="H755" s="144"/>
      <c r="I755" s="144"/>
      <c r="J755" s="144"/>
      <c r="K755" s="144"/>
      <c r="L755" s="144"/>
      <c r="M755" s="144"/>
      <c r="N755" s="145"/>
      <c r="O755" s="144"/>
      <c r="P755" s="144"/>
      <c r="Q755" s="144"/>
      <c r="R755" s="144"/>
      <c r="S755" s="144"/>
      <c r="T755" s="144"/>
      <c r="U755" s="144"/>
      <c r="V755" s="37"/>
      <c r="W755" s="145"/>
      <c r="X755" s="146"/>
      <c r="Y755" s="145"/>
      <c r="Z755" s="144"/>
      <c r="AA755" s="144"/>
      <c r="AB755" s="144"/>
      <c r="AC755" s="144"/>
      <c r="AD755" s="144"/>
      <c r="AE755" s="144"/>
      <c r="AF755" s="144"/>
      <c r="AG755" s="147"/>
      <c r="AH755" s="144"/>
      <c r="AI755" s="144"/>
      <c r="AJ755" s="144"/>
      <c r="AK755" s="144"/>
      <c r="AL755" s="144"/>
      <c r="AM755" s="144"/>
      <c r="AN755" s="144"/>
      <c r="AO755" s="144"/>
      <c r="AP755" s="144"/>
      <c r="AQ755" s="144"/>
      <c r="AR755" s="144"/>
      <c r="AS755" s="144"/>
    </row>
    <row r="756" spans="1:45">
      <c r="A756" s="144"/>
      <c r="B756" s="144"/>
      <c r="C756" s="144"/>
      <c r="D756" s="144"/>
      <c r="E756" s="144"/>
      <c r="F756" s="144"/>
      <c r="G756" s="144"/>
      <c r="H756" s="144"/>
      <c r="I756" s="144"/>
      <c r="J756" s="144"/>
      <c r="K756" s="144"/>
      <c r="L756" s="144"/>
      <c r="M756" s="144"/>
      <c r="N756" s="145"/>
      <c r="O756" s="144"/>
      <c r="P756" s="144"/>
      <c r="Q756" s="144"/>
      <c r="R756" s="144"/>
      <c r="S756" s="144"/>
      <c r="T756" s="144"/>
      <c r="U756" s="144"/>
      <c r="V756" s="37"/>
      <c r="W756" s="145"/>
      <c r="X756" s="146"/>
      <c r="Y756" s="145"/>
      <c r="Z756" s="144"/>
      <c r="AA756" s="144"/>
      <c r="AB756" s="144"/>
      <c r="AC756" s="144"/>
      <c r="AD756" s="144"/>
      <c r="AE756" s="144"/>
      <c r="AF756" s="144"/>
      <c r="AG756" s="147"/>
      <c r="AH756" s="144"/>
      <c r="AI756" s="144"/>
      <c r="AJ756" s="144"/>
      <c r="AK756" s="144"/>
      <c r="AL756" s="144"/>
      <c r="AM756" s="144"/>
      <c r="AN756" s="144"/>
      <c r="AO756" s="144"/>
      <c r="AP756" s="144"/>
      <c r="AQ756" s="144"/>
      <c r="AR756" s="144"/>
      <c r="AS756" s="144"/>
    </row>
    <row r="757" spans="1:45">
      <c r="A757" s="144"/>
      <c r="B757" s="144"/>
      <c r="C757" s="144"/>
      <c r="D757" s="144"/>
      <c r="E757" s="144"/>
      <c r="F757" s="144"/>
      <c r="G757" s="144"/>
      <c r="H757" s="144"/>
      <c r="I757" s="144"/>
      <c r="J757" s="144"/>
      <c r="K757" s="144"/>
      <c r="L757" s="144"/>
      <c r="M757" s="144"/>
      <c r="N757" s="145"/>
      <c r="O757" s="144"/>
      <c r="P757" s="144"/>
      <c r="Q757" s="144"/>
      <c r="R757" s="144"/>
      <c r="S757" s="144"/>
      <c r="T757" s="144"/>
      <c r="U757" s="144"/>
      <c r="V757" s="37"/>
      <c r="W757" s="145"/>
      <c r="X757" s="146"/>
      <c r="Y757" s="145"/>
      <c r="Z757" s="144"/>
      <c r="AA757" s="144"/>
      <c r="AB757" s="144"/>
      <c r="AC757" s="144"/>
      <c r="AD757" s="144"/>
      <c r="AE757" s="144"/>
      <c r="AF757" s="144"/>
      <c r="AG757" s="147"/>
      <c r="AH757" s="144"/>
      <c r="AI757" s="144"/>
      <c r="AJ757" s="144"/>
      <c r="AK757" s="144"/>
      <c r="AL757" s="144"/>
      <c r="AM757" s="144"/>
      <c r="AN757" s="144"/>
      <c r="AO757" s="144"/>
      <c r="AP757" s="144"/>
      <c r="AQ757" s="144"/>
      <c r="AR757" s="144"/>
      <c r="AS757" s="144"/>
    </row>
    <row r="758" spans="1:45">
      <c r="A758" s="144"/>
      <c r="B758" s="144"/>
      <c r="C758" s="144"/>
      <c r="D758" s="144"/>
      <c r="E758" s="144"/>
      <c r="F758" s="144"/>
      <c r="G758" s="144"/>
      <c r="H758" s="144"/>
      <c r="I758" s="144"/>
      <c r="J758" s="144"/>
      <c r="K758" s="144"/>
      <c r="L758" s="144"/>
      <c r="M758" s="144"/>
      <c r="N758" s="145"/>
      <c r="O758" s="144"/>
      <c r="P758" s="144"/>
      <c r="Q758" s="144"/>
      <c r="R758" s="144"/>
      <c r="S758" s="144"/>
      <c r="T758" s="144"/>
      <c r="U758" s="144"/>
      <c r="V758" s="37"/>
      <c r="W758" s="145"/>
      <c r="X758" s="146"/>
      <c r="Y758" s="145"/>
      <c r="Z758" s="144"/>
      <c r="AA758" s="144"/>
      <c r="AB758" s="144"/>
      <c r="AC758" s="144"/>
      <c r="AD758" s="144"/>
      <c r="AE758" s="144"/>
      <c r="AF758" s="144"/>
      <c r="AG758" s="147"/>
      <c r="AH758" s="144"/>
      <c r="AI758" s="144"/>
      <c r="AJ758" s="144"/>
      <c r="AK758" s="144"/>
      <c r="AL758" s="144"/>
      <c r="AM758" s="144"/>
      <c r="AN758" s="144"/>
      <c r="AO758" s="144"/>
      <c r="AP758" s="144"/>
      <c r="AQ758" s="144"/>
      <c r="AR758" s="144"/>
      <c r="AS758" s="144"/>
    </row>
    <row r="759" spans="1:45">
      <c r="A759" s="144"/>
      <c r="B759" s="144"/>
      <c r="C759" s="144"/>
      <c r="D759" s="144"/>
      <c r="E759" s="144"/>
      <c r="F759" s="144"/>
      <c r="G759" s="144"/>
      <c r="H759" s="144"/>
      <c r="I759" s="144"/>
      <c r="J759" s="144"/>
      <c r="K759" s="144"/>
      <c r="L759" s="144"/>
      <c r="M759" s="144"/>
      <c r="N759" s="145"/>
      <c r="O759" s="144"/>
      <c r="P759" s="144"/>
      <c r="Q759" s="144"/>
      <c r="R759" s="144"/>
      <c r="S759" s="144"/>
      <c r="T759" s="144"/>
      <c r="U759" s="144"/>
      <c r="V759" s="37"/>
      <c r="W759" s="145"/>
      <c r="X759" s="146"/>
      <c r="Y759" s="145"/>
      <c r="Z759" s="144"/>
      <c r="AA759" s="144"/>
      <c r="AB759" s="144"/>
      <c r="AC759" s="144"/>
      <c r="AD759" s="144"/>
      <c r="AE759" s="144"/>
      <c r="AF759" s="144"/>
      <c r="AG759" s="147"/>
      <c r="AH759" s="144"/>
      <c r="AI759" s="144"/>
      <c r="AJ759" s="144"/>
      <c r="AK759" s="144"/>
      <c r="AL759" s="144"/>
      <c r="AM759" s="144"/>
      <c r="AN759" s="144"/>
      <c r="AO759" s="144"/>
      <c r="AP759" s="144"/>
      <c r="AQ759" s="144"/>
      <c r="AR759" s="144"/>
      <c r="AS759" s="144"/>
    </row>
    <row r="760" spans="1:45">
      <c r="A760" s="144"/>
      <c r="B760" s="144"/>
      <c r="C760" s="144"/>
      <c r="D760" s="144"/>
      <c r="E760" s="144"/>
      <c r="F760" s="144"/>
      <c r="G760" s="144"/>
      <c r="H760" s="144"/>
      <c r="I760" s="144"/>
      <c r="J760" s="144"/>
      <c r="K760" s="144"/>
      <c r="L760" s="144"/>
      <c r="M760" s="144"/>
      <c r="N760" s="145"/>
      <c r="O760" s="144"/>
      <c r="P760" s="144"/>
      <c r="Q760" s="144"/>
      <c r="R760" s="144"/>
      <c r="S760" s="144"/>
      <c r="T760" s="144"/>
      <c r="U760" s="144"/>
      <c r="V760" s="37"/>
      <c r="W760" s="145"/>
      <c r="X760" s="146"/>
      <c r="Y760" s="145"/>
      <c r="Z760" s="144"/>
      <c r="AA760" s="144"/>
      <c r="AB760" s="144"/>
      <c r="AC760" s="144"/>
      <c r="AD760" s="144"/>
      <c r="AE760" s="144"/>
      <c r="AF760" s="144"/>
      <c r="AG760" s="147"/>
      <c r="AH760" s="144"/>
      <c r="AI760" s="144"/>
      <c r="AJ760" s="144"/>
      <c r="AK760" s="144"/>
      <c r="AL760" s="144"/>
      <c r="AM760" s="144"/>
      <c r="AN760" s="144"/>
      <c r="AO760" s="144"/>
      <c r="AP760" s="144"/>
      <c r="AQ760" s="144"/>
      <c r="AR760" s="144"/>
      <c r="AS760" s="144"/>
    </row>
    <row r="761" spans="1:45">
      <c r="A761" s="144"/>
      <c r="B761" s="144"/>
      <c r="C761" s="144"/>
      <c r="D761" s="144"/>
      <c r="E761" s="144"/>
      <c r="F761" s="144"/>
      <c r="G761" s="144"/>
      <c r="H761" s="144"/>
      <c r="I761" s="144"/>
      <c r="J761" s="144"/>
      <c r="K761" s="144"/>
      <c r="L761" s="144"/>
      <c r="M761" s="144"/>
      <c r="N761" s="145"/>
      <c r="O761" s="144"/>
      <c r="P761" s="144"/>
      <c r="Q761" s="144"/>
      <c r="R761" s="144"/>
      <c r="S761" s="144"/>
      <c r="T761" s="144"/>
      <c r="U761" s="144"/>
      <c r="V761" s="37"/>
      <c r="W761" s="145"/>
      <c r="X761" s="146"/>
      <c r="Y761" s="145"/>
      <c r="Z761" s="144"/>
      <c r="AA761" s="144"/>
      <c r="AB761" s="144"/>
      <c r="AC761" s="144"/>
      <c r="AD761" s="144"/>
      <c r="AE761" s="144"/>
      <c r="AF761" s="144"/>
      <c r="AG761" s="147"/>
      <c r="AH761" s="144"/>
      <c r="AI761" s="144"/>
      <c r="AJ761" s="144"/>
      <c r="AK761" s="144"/>
      <c r="AL761" s="144"/>
      <c r="AM761" s="144"/>
      <c r="AN761" s="144"/>
      <c r="AO761" s="144"/>
      <c r="AP761" s="144"/>
      <c r="AQ761" s="144"/>
      <c r="AR761" s="144"/>
      <c r="AS761" s="144"/>
    </row>
    <row r="762" spans="1:45">
      <c r="A762" s="144"/>
      <c r="B762" s="144"/>
      <c r="C762" s="144"/>
      <c r="D762" s="144"/>
      <c r="E762" s="144"/>
      <c r="F762" s="144"/>
      <c r="G762" s="144"/>
      <c r="H762" s="144"/>
      <c r="I762" s="144"/>
      <c r="J762" s="144"/>
      <c r="K762" s="144"/>
      <c r="L762" s="144"/>
      <c r="M762" s="144"/>
      <c r="N762" s="145"/>
      <c r="O762" s="144"/>
      <c r="P762" s="144"/>
      <c r="Q762" s="144"/>
      <c r="R762" s="144"/>
      <c r="S762" s="144"/>
      <c r="T762" s="144"/>
      <c r="U762" s="144"/>
      <c r="V762" s="37"/>
      <c r="W762" s="145"/>
      <c r="X762" s="146"/>
      <c r="Y762" s="145"/>
      <c r="Z762" s="144"/>
      <c r="AA762" s="144"/>
      <c r="AB762" s="144"/>
      <c r="AC762" s="144"/>
      <c r="AD762" s="144"/>
      <c r="AE762" s="144"/>
      <c r="AF762" s="144"/>
      <c r="AG762" s="147"/>
      <c r="AH762" s="144"/>
      <c r="AI762" s="144"/>
      <c r="AJ762" s="144"/>
      <c r="AK762" s="144"/>
      <c r="AL762" s="144"/>
      <c r="AM762" s="144"/>
      <c r="AN762" s="144"/>
      <c r="AO762" s="144"/>
      <c r="AP762" s="144"/>
      <c r="AQ762" s="144"/>
      <c r="AR762" s="144"/>
      <c r="AS762" s="144"/>
    </row>
    <row r="763" spans="1:45">
      <c r="A763" s="144"/>
      <c r="B763" s="144"/>
      <c r="C763" s="144"/>
      <c r="D763" s="144"/>
      <c r="E763" s="144"/>
      <c r="F763" s="144"/>
      <c r="G763" s="144"/>
      <c r="H763" s="144"/>
      <c r="I763" s="144"/>
      <c r="J763" s="144"/>
      <c r="K763" s="144"/>
      <c r="L763" s="144"/>
      <c r="M763" s="144"/>
      <c r="N763" s="145"/>
      <c r="O763" s="144"/>
      <c r="P763" s="144"/>
      <c r="Q763" s="144"/>
      <c r="R763" s="144"/>
      <c r="S763" s="144"/>
      <c r="T763" s="144"/>
      <c r="U763" s="144"/>
      <c r="V763" s="37"/>
      <c r="W763" s="145"/>
      <c r="X763" s="146"/>
      <c r="Y763" s="145"/>
      <c r="Z763" s="144"/>
      <c r="AA763" s="144"/>
      <c r="AB763" s="144"/>
      <c r="AC763" s="144"/>
      <c r="AD763" s="144"/>
      <c r="AE763" s="144"/>
      <c r="AF763" s="144"/>
      <c r="AG763" s="147"/>
      <c r="AH763" s="144"/>
      <c r="AI763" s="144"/>
      <c r="AJ763" s="144"/>
      <c r="AK763" s="144"/>
      <c r="AL763" s="144"/>
      <c r="AM763" s="144"/>
      <c r="AN763" s="144"/>
      <c r="AO763" s="144"/>
      <c r="AP763" s="144"/>
      <c r="AQ763" s="144"/>
      <c r="AR763" s="144"/>
      <c r="AS763" s="144"/>
    </row>
    <row r="764" spans="1:45">
      <c r="A764" s="144"/>
      <c r="B764" s="144"/>
      <c r="C764" s="144"/>
      <c r="D764" s="144"/>
      <c r="E764" s="144"/>
      <c r="F764" s="144"/>
      <c r="G764" s="144"/>
      <c r="H764" s="144"/>
      <c r="I764" s="144"/>
      <c r="J764" s="144"/>
      <c r="K764" s="144"/>
      <c r="L764" s="144"/>
      <c r="M764" s="144"/>
      <c r="N764" s="145"/>
      <c r="O764" s="144"/>
      <c r="P764" s="144"/>
      <c r="Q764" s="144"/>
      <c r="R764" s="144"/>
      <c r="S764" s="144"/>
      <c r="T764" s="144"/>
      <c r="U764" s="144"/>
      <c r="V764" s="37"/>
      <c r="W764" s="145"/>
      <c r="X764" s="146"/>
      <c r="Y764" s="145"/>
      <c r="Z764" s="144"/>
      <c r="AA764" s="144"/>
      <c r="AB764" s="144"/>
      <c r="AC764" s="144"/>
      <c r="AD764" s="144"/>
      <c r="AE764" s="144"/>
      <c r="AF764" s="144"/>
      <c r="AG764" s="147"/>
      <c r="AH764" s="144"/>
      <c r="AI764" s="144"/>
      <c r="AJ764" s="144"/>
      <c r="AK764" s="144"/>
      <c r="AL764" s="144"/>
      <c r="AM764" s="144"/>
      <c r="AN764" s="144"/>
      <c r="AO764" s="144"/>
      <c r="AP764" s="144"/>
      <c r="AQ764" s="144"/>
      <c r="AR764" s="144"/>
      <c r="AS764" s="144"/>
    </row>
    <row r="765" spans="1:45">
      <c r="A765" s="144"/>
      <c r="B765" s="144"/>
      <c r="C765" s="144"/>
      <c r="D765" s="144"/>
      <c r="E765" s="144"/>
      <c r="F765" s="144"/>
      <c r="G765" s="144"/>
      <c r="H765" s="144"/>
      <c r="I765" s="144"/>
      <c r="J765" s="144"/>
      <c r="K765" s="144"/>
      <c r="L765" s="144"/>
      <c r="M765" s="144"/>
      <c r="N765" s="145"/>
      <c r="O765" s="144"/>
      <c r="P765" s="144"/>
      <c r="Q765" s="144"/>
      <c r="R765" s="144"/>
      <c r="S765" s="144"/>
      <c r="T765" s="144"/>
      <c r="U765" s="144"/>
      <c r="V765" s="37"/>
      <c r="W765" s="145"/>
      <c r="X765" s="146"/>
      <c r="Y765" s="145"/>
      <c r="Z765" s="144"/>
      <c r="AA765" s="144"/>
      <c r="AB765" s="144"/>
      <c r="AC765" s="144"/>
      <c r="AD765" s="144"/>
      <c r="AE765" s="144"/>
      <c r="AF765" s="144"/>
      <c r="AG765" s="147"/>
      <c r="AH765" s="144"/>
      <c r="AI765" s="144"/>
      <c r="AJ765" s="144"/>
      <c r="AK765" s="144"/>
      <c r="AL765" s="144"/>
      <c r="AM765" s="144"/>
      <c r="AN765" s="144"/>
      <c r="AO765" s="144"/>
      <c r="AP765" s="144"/>
      <c r="AQ765" s="144"/>
      <c r="AR765" s="144"/>
      <c r="AS765" s="144"/>
    </row>
    <row r="766" spans="1:45">
      <c r="A766" s="144"/>
      <c r="B766" s="144"/>
      <c r="C766" s="144"/>
      <c r="D766" s="144"/>
      <c r="E766" s="144"/>
      <c r="F766" s="144"/>
      <c r="G766" s="144"/>
      <c r="H766" s="144"/>
      <c r="I766" s="144"/>
      <c r="J766" s="144"/>
      <c r="K766" s="144"/>
      <c r="L766" s="144"/>
      <c r="M766" s="144"/>
      <c r="N766" s="145"/>
      <c r="O766" s="144"/>
      <c r="P766" s="144"/>
      <c r="Q766" s="144"/>
      <c r="R766" s="144"/>
      <c r="S766" s="144"/>
      <c r="T766" s="144"/>
      <c r="U766" s="144"/>
      <c r="V766" s="37"/>
      <c r="W766" s="145"/>
      <c r="X766" s="146"/>
      <c r="Y766" s="145"/>
      <c r="Z766" s="144"/>
      <c r="AA766" s="144"/>
      <c r="AB766" s="144"/>
      <c r="AC766" s="144"/>
      <c r="AD766" s="144"/>
      <c r="AE766" s="144"/>
      <c r="AF766" s="144"/>
      <c r="AG766" s="147"/>
      <c r="AH766" s="144"/>
      <c r="AI766" s="144"/>
      <c r="AJ766" s="144"/>
      <c r="AK766" s="144"/>
      <c r="AL766" s="144"/>
      <c r="AM766" s="144"/>
      <c r="AN766" s="144"/>
      <c r="AO766" s="144"/>
      <c r="AP766" s="144"/>
      <c r="AQ766" s="144"/>
      <c r="AR766" s="144"/>
      <c r="AS766" s="144"/>
    </row>
    <row r="767" spans="1:45">
      <c r="A767" s="144"/>
      <c r="B767" s="144"/>
      <c r="C767" s="144"/>
      <c r="D767" s="144"/>
      <c r="E767" s="144"/>
      <c r="F767" s="144"/>
      <c r="G767" s="144"/>
      <c r="H767" s="144"/>
      <c r="I767" s="144"/>
      <c r="J767" s="144"/>
      <c r="K767" s="144"/>
      <c r="L767" s="144"/>
      <c r="M767" s="144"/>
      <c r="N767" s="145"/>
      <c r="O767" s="144"/>
      <c r="P767" s="144"/>
      <c r="Q767" s="144"/>
      <c r="R767" s="144"/>
      <c r="S767" s="144"/>
      <c r="T767" s="144"/>
      <c r="U767" s="144"/>
      <c r="V767" s="37"/>
      <c r="W767" s="145"/>
      <c r="X767" s="146"/>
      <c r="Y767" s="145"/>
      <c r="Z767" s="144"/>
      <c r="AA767" s="144"/>
      <c r="AB767" s="144"/>
      <c r="AC767" s="144"/>
      <c r="AD767" s="144"/>
      <c r="AE767" s="144"/>
      <c r="AF767" s="144"/>
      <c r="AG767" s="147"/>
      <c r="AH767" s="144"/>
      <c r="AI767" s="144"/>
      <c r="AJ767" s="144"/>
      <c r="AK767" s="144"/>
      <c r="AL767" s="144"/>
      <c r="AM767" s="144"/>
      <c r="AN767" s="144"/>
      <c r="AO767" s="144"/>
      <c r="AP767" s="144"/>
      <c r="AQ767" s="144"/>
      <c r="AR767" s="144"/>
      <c r="AS767" s="144"/>
    </row>
    <row r="768" spans="1:45">
      <c r="A768" s="144"/>
      <c r="B768" s="144"/>
      <c r="C768" s="144"/>
      <c r="D768" s="144"/>
      <c r="E768" s="144"/>
      <c r="F768" s="144"/>
      <c r="G768" s="144"/>
      <c r="H768" s="144"/>
      <c r="I768" s="144"/>
      <c r="J768" s="144"/>
      <c r="K768" s="144"/>
      <c r="L768" s="144"/>
      <c r="M768" s="144"/>
      <c r="N768" s="145"/>
      <c r="O768" s="144"/>
      <c r="P768" s="144"/>
      <c r="Q768" s="144"/>
      <c r="R768" s="144"/>
      <c r="S768" s="144"/>
      <c r="T768" s="144"/>
      <c r="U768" s="144"/>
      <c r="V768" s="37"/>
      <c r="W768" s="145"/>
      <c r="X768" s="146"/>
      <c r="Y768" s="145"/>
      <c r="Z768" s="144"/>
      <c r="AA768" s="144"/>
      <c r="AB768" s="144"/>
      <c r="AC768" s="144"/>
      <c r="AD768" s="144"/>
      <c r="AE768" s="144"/>
      <c r="AF768" s="144"/>
      <c r="AG768" s="147"/>
      <c r="AH768" s="144"/>
      <c r="AI768" s="144"/>
      <c r="AJ768" s="144"/>
      <c r="AK768" s="144"/>
      <c r="AL768" s="144"/>
      <c r="AM768" s="144"/>
      <c r="AN768" s="144"/>
      <c r="AO768" s="144"/>
      <c r="AP768" s="144"/>
      <c r="AQ768" s="144"/>
      <c r="AR768" s="144"/>
      <c r="AS768" s="144"/>
    </row>
    <row r="769" spans="1:45">
      <c r="A769" s="144"/>
      <c r="B769" s="144"/>
      <c r="C769" s="144"/>
      <c r="D769" s="144"/>
      <c r="E769" s="144"/>
      <c r="F769" s="144"/>
      <c r="G769" s="144"/>
      <c r="H769" s="144"/>
      <c r="I769" s="144"/>
      <c r="J769" s="144"/>
      <c r="K769" s="144"/>
      <c r="L769" s="144"/>
      <c r="M769" s="144"/>
      <c r="N769" s="145"/>
      <c r="O769" s="144"/>
      <c r="P769" s="144"/>
      <c r="Q769" s="144"/>
      <c r="R769" s="144"/>
      <c r="S769" s="144"/>
      <c r="T769" s="144"/>
      <c r="U769" s="144"/>
      <c r="V769" s="37"/>
      <c r="W769" s="145"/>
      <c r="X769" s="146"/>
      <c r="Y769" s="145"/>
      <c r="Z769" s="144"/>
      <c r="AA769" s="144"/>
      <c r="AB769" s="144"/>
      <c r="AC769" s="144"/>
      <c r="AD769" s="144"/>
      <c r="AE769" s="144"/>
      <c r="AF769" s="144"/>
      <c r="AG769" s="147"/>
      <c r="AH769" s="144"/>
      <c r="AI769" s="144"/>
      <c r="AJ769" s="144"/>
      <c r="AK769" s="144"/>
      <c r="AL769" s="144"/>
      <c r="AM769" s="144"/>
      <c r="AN769" s="144"/>
      <c r="AO769" s="144"/>
      <c r="AP769" s="144"/>
      <c r="AQ769" s="144"/>
      <c r="AR769" s="144"/>
      <c r="AS769" s="144"/>
    </row>
    <row r="770" spans="1:45">
      <c r="A770" s="144"/>
      <c r="B770" s="144"/>
      <c r="C770" s="144"/>
      <c r="D770" s="144"/>
      <c r="E770" s="144"/>
      <c r="F770" s="144"/>
      <c r="G770" s="144"/>
      <c r="H770" s="144"/>
      <c r="I770" s="144"/>
      <c r="J770" s="144"/>
      <c r="K770" s="144"/>
      <c r="L770" s="144"/>
      <c r="M770" s="144"/>
      <c r="N770" s="145"/>
      <c r="O770" s="144"/>
      <c r="P770" s="144"/>
      <c r="Q770" s="144"/>
      <c r="R770" s="144"/>
      <c r="S770" s="144"/>
      <c r="T770" s="144"/>
      <c r="U770" s="144"/>
      <c r="V770" s="37"/>
      <c r="W770" s="145"/>
      <c r="X770" s="146"/>
      <c r="Y770" s="145"/>
      <c r="Z770" s="144"/>
      <c r="AA770" s="144"/>
      <c r="AB770" s="144"/>
      <c r="AC770" s="144"/>
      <c r="AD770" s="144"/>
      <c r="AE770" s="144"/>
      <c r="AF770" s="144"/>
      <c r="AG770" s="147"/>
      <c r="AH770" s="144"/>
      <c r="AI770" s="144"/>
      <c r="AJ770" s="144"/>
      <c r="AK770" s="144"/>
      <c r="AL770" s="144"/>
      <c r="AM770" s="144"/>
      <c r="AN770" s="144"/>
      <c r="AO770" s="144"/>
      <c r="AP770" s="144"/>
      <c r="AQ770" s="144"/>
      <c r="AR770" s="144"/>
      <c r="AS770" s="144"/>
    </row>
    <row r="771" spans="1:45">
      <c r="A771" s="144"/>
      <c r="B771" s="144"/>
      <c r="C771" s="144"/>
      <c r="D771" s="144"/>
      <c r="E771" s="144"/>
      <c r="F771" s="144"/>
      <c r="G771" s="144"/>
      <c r="H771" s="144"/>
      <c r="I771" s="144"/>
      <c r="J771" s="144"/>
      <c r="K771" s="144"/>
      <c r="L771" s="144"/>
      <c r="M771" s="144"/>
      <c r="N771" s="145"/>
      <c r="O771" s="144"/>
      <c r="P771" s="144"/>
      <c r="Q771" s="144"/>
      <c r="R771" s="144"/>
      <c r="S771" s="144"/>
      <c r="T771" s="144"/>
      <c r="U771" s="144"/>
      <c r="V771" s="37"/>
      <c r="W771" s="145"/>
      <c r="X771" s="146"/>
      <c r="Y771" s="145"/>
      <c r="Z771" s="144"/>
      <c r="AA771" s="144"/>
      <c r="AB771" s="144"/>
      <c r="AC771" s="144"/>
      <c r="AD771" s="144"/>
      <c r="AE771" s="144"/>
      <c r="AF771" s="144"/>
      <c r="AG771" s="147"/>
      <c r="AH771" s="144"/>
      <c r="AI771" s="144"/>
      <c r="AJ771" s="144"/>
      <c r="AK771" s="144"/>
      <c r="AL771" s="144"/>
      <c r="AM771" s="144"/>
      <c r="AN771" s="144"/>
      <c r="AO771" s="144"/>
      <c r="AP771" s="144"/>
      <c r="AQ771" s="144"/>
      <c r="AR771" s="144"/>
      <c r="AS771" s="144"/>
    </row>
    <row r="772" spans="1:45">
      <c r="A772" s="144"/>
      <c r="B772" s="144"/>
      <c r="C772" s="144"/>
      <c r="D772" s="144"/>
      <c r="E772" s="144"/>
      <c r="F772" s="144"/>
      <c r="G772" s="144"/>
      <c r="H772" s="144"/>
      <c r="I772" s="144"/>
      <c r="J772" s="144"/>
      <c r="K772" s="144"/>
      <c r="L772" s="144"/>
      <c r="M772" s="144"/>
      <c r="N772" s="145"/>
      <c r="O772" s="144"/>
      <c r="P772" s="144"/>
      <c r="Q772" s="144"/>
      <c r="R772" s="144"/>
      <c r="S772" s="144"/>
      <c r="T772" s="144"/>
      <c r="U772" s="144"/>
      <c r="V772" s="37"/>
      <c r="W772" s="145"/>
      <c r="X772" s="146"/>
      <c r="Y772" s="145"/>
      <c r="Z772" s="144"/>
      <c r="AA772" s="144"/>
      <c r="AB772" s="144"/>
      <c r="AC772" s="144"/>
      <c r="AD772" s="144"/>
      <c r="AE772" s="144"/>
      <c r="AF772" s="144"/>
      <c r="AG772" s="147"/>
      <c r="AH772" s="144"/>
      <c r="AI772" s="144"/>
      <c r="AJ772" s="144"/>
      <c r="AK772" s="144"/>
      <c r="AL772" s="144"/>
      <c r="AM772" s="144"/>
      <c r="AN772" s="144"/>
      <c r="AO772" s="144"/>
      <c r="AP772" s="144"/>
      <c r="AQ772" s="144"/>
      <c r="AR772" s="144"/>
      <c r="AS772" s="144"/>
    </row>
    <row r="773" spans="1:45">
      <c r="A773" s="144"/>
      <c r="B773" s="144"/>
      <c r="C773" s="144"/>
      <c r="D773" s="144"/>
      <c r="E773" s="144"/>
      <c r="F773" s="144"/>
      <c r="G773" s="144"/>
      <c r="H773" s="144"/>
      <c r="I773" s="144"/>
      <c r="J773" s="144"/>
      <c r="K773" s="144"/>
      <c r="L773" s="144"/>
      <c r="M773" s="144"/>
      <c r="N773" s="145"/>
      <c r="O773" s="144"/>
      <c r="P773" s="144"/>
      <c r="Q773" s="144"/>
      <c r="R773" s="144"/>
      <c r="S773" s="144"/>
      <c r="T773" s="144"/>
      <c r="U773" s="144"/>
      <c r="V773" s="37"/>
      <c r="W773" s="145"/>
      <c r="X773" s="146"/>
      <c r="Y773" s="145"/>
      <c r="Z773" s="144"/>
      <c r="AA773" s="144"/>
      <c r="AB773" s="144"/>
      <c r="AC773" s="144"/>
      <c r="AD773" s="144"/>
      <c r="AE773" s="144"/>
      <c r="AF773" s="144"/>
      <c r="AG773" s="147"/>
      <c r="AH773" s="144"/>
      <c r="AI773" s="144"/>
      <c r="AJ773" s="144"/>
      <c r="AK773" s="144"/>
      <c r="AL773" s="144"/>
      <c r="AM773" s="144"/>
      <c r="AN773" s="144"/>
      <c r="AO773" s="144"/>
      <c r="AP773" s="144"/>
      <c r="AQ773" s="144"/>
      <c r="AR773" s="144"/>
      <c r="AS773" s="144"/>
    </row>
    <row r="774" spans="1:45">
      <c r="A774" s="144"/>
      <c r="B774" s="144"/>
      <c r="C774" s="144"/>
      <c r="D774" s="144"/>
      <c r="E774" s="144"/>
      <c r="F774" s="144"/>
      <c r="G774" s="144"/>
      <c r="H774" s="144"/>
      <c r="I774" s="144"/>
      <c r="J774" s="144"/>
      <c r="K774" s="144"/>
      <c r="L774" s="144"/>
      <c r="M774" s="144"/>
      <c r="N774" s="145"/>
      <c r="O774" s="144"/>
      <c r="P774" s="144"/>
      <c r="Q774" s="144"/>
      <c r="R774" s="144"/>
      <c r="S774" s="144"/>
      <c r="T774" s="144"/>
      <c r="U774" s="144"/>
      <c r="V774" s="37"/>
      <c r="W774" s="145"/>
      <c r="X774" s="146"/>
      <c r="Y774" s="145"/>
      <c r="Z774" s="144"/>
      <c r="AA774" s="144"/>
      <c r="AB774" s="144"/>
      <c r="AC774" s="144"/>
      <c r="AD774" s="144"/>
      <c r="AE774" s="144"/>
      <c r="AF774" s="144"/>
      <c r="AG774" s="147"/>
      <c r="AH774" s="144"/>
      <c r="AI774" s="144"/>
      <c r="AJ774" s="144"/>
      <c r="AK774" s="144"/>
      <c r="AL774" s="144"/>
      <c r="AM774" s="144"/>
      <c r="AN774" s="144"/>
      <c r="AO774" s="144"/>
      <c r="AP774" s="144"/>
      <c r="AQ774" s="144"/>
      <c r="AR774" s="144"/>
      <c r="AS774" s="144"/>
    </row>
    <row r="775" spans="1:45">
      <c r="A775" s="144"/>
      <c r="B775" s="144"/>
      <c r="C775" s="144"/>
      <c r="D775" s="144"/>
      <c r="E775" s="144"/>
      <c r="F775" s="144"/>
      <c r="G775" s="144"/>
      <c r="H775" s="144"/>
      <c r="I775" s="144"/>
      <c r="J775" s="144"/>
      <c r="K775" s="144"/>
      <c r="L775" s="144"/>
      <c r="M775" s="144"/>
      <c r="N775" s="145"/>
      <c r="O775" s="144"/>
      <c r="P775" s="144"/>
      <c r="Q775" s="144"/>
      <c r="R775" s="144"/>
      <c r="S775" s="144"/>
      <c r="T775" s="144"/>
      <c r="U775" s="144"/>
      <c r="V775" s="37"/>
      <c r="W775" s="145"/>
      <c r="X775" s="146"/>
      <c r="Y775" s="145"/>
      <c r="Z775" s="144"/>
      <c r="AA775" s="144"/>
      <c r="AB775" s="144"/>
      <c r="AC775" s="144"/>
      <c r="AD775" s="144"/>
      <c r="AE775" s="144"/>
      <c r="AF775" s="144"/>
      <c r="AG775" s="147"/>
      <c r="AH775" s="144"/>
      <c r="AI775" s="144"/>
      <c r="AJ775" s="144"/>
      <c r="AK775" s="144"/>
      <c r="AL775" s="144"/>
      <c r="AM775" s="144"/>
      <c r="AN775" s="144"/>
      <c r="AO775" s="144"/>
      <c r="AP775" s="144"/>
      <c r="AQ775" s="144"/>
      <c r="AR775" s="144"/>
      <c r="AS775" s="144"/>
    </row>
    <row r="776" spans="1:45">
      <c r="A776" s="144"/>
      <c r="B776" s="144"/>
      <c r="C776" s="144"/>
      <c r="D776" s="144"/>
      <c r="E776" s="144"/>
      <c r="F776" s="144"/>
      <c r="G776" s="144"/>
      <c r="H776" s="144"/>
      <c r="I776" s="144"/>
      <c r="J776" s="144"/>
      <c r="K776" s="144"/>
      <c r="L776" s="144"/>
      <c r="M776" s="144"/>
      <c r="N776" s="145"/>
      <c r="O776" s="144"/>
      <c r="P776" s="144"/>
      <c r="Q776" s="144"/>
      <c r="R776" s="144"/>
      <c r="S776" s="144"/>
      <c r="T776" s="144"/>
      <c r="U776" s="144"/>
      <c r="V776" s="37"/>
      <c r="W776" s="145"/>
      <c r="X776" s="146"/>
      <c r="Y776" s="145"/>
      <c r="Z776" s="144"/>
      <c r="AA776" s="144"/>
      <c r="AB776" s="144"/>
      <c r="AC776" s="144"/>
      <c r="AD776" s="144"/>
      <c r="AE776" s="144"/>
      <c r="AF776" s="144"/>
      <c r="AG776" s="147"/>
      <c r="AH776" s="144"/>
      <c r="AI776" s="144"/>
      <c r="AJ776" s="144"/>
      <c r="AK776" s="144"/>
      <c r="AL776" s="144"/>
      <c r="AM776" s="144"/>
      <c r="AN776" s="144"/>
      <c r="AO776" s="144"/>
      <c r="AP776" s="144"/>
      <c r="AQ776" s="144"/>
      <c r="AR776" s="144"/>
      <c r="AS776" s="144"/>
    </row>
    <row r="777" spans="1:45">
      <c r="A777" s="144"/>
      <c r="B777" s="144"/>
      <c r="C777" s="144"/>
      <c r="D777" s="144"/>
      <c r="E777" s="144"/>
      <c r="F777" s="144"/>
      <c r="G777" s="144"/>
      <c r="H777" s="144"/>
      <c r="I777" s="144"/>
      <c r="J777" s="144"/>
      <c r="K777" s="144"/>
      <c r="L777" s="144"/>
      <c r="M777" s="144"/>
      <c r="N777" s="145"/>
      <c r="O777" s="144"/>
      <c r="P777" s="144"/>
      <c r="Q777" s="144"/>
      <c r="R777" s="144"/>
      <c r="S777" s="144"/>
      <c r="T777" s="144"/>
      <c r="U777" s="144"/>
      <c r="V777" s="37"/>
      <c r="W777" s="145"/>
      <c r="X777" s="146"/>
      <c r="Y777" s="145"/>
      <c r="Z777" s="144"/>
      <c r="AA777" s="144"/>
      <c r="AB777" s="144"/>
      <c r="AC777" s="144"/>
      <c r="AD777" s="144"/>
      <c r="AE777" s="144"/>
      <c r="AF777" s="144"/>
      <c r="AG777" s="147"/>
      <c r="AH777" s="144"/>
      <c r="AI777" s="144"/>
      <c r="AJ777" s="144"/>
      <c r="AK777" s="144"/>
      <c r="AL777" s="144"/>
      <c r="AM777" s="144"/>
      <c r="AN777" s="144"/>
      <c r="AO777" s="144"/>
      <c r="AP777" s="144"/>
      <c r="AQ777" s="144"/>
      <c r="AR777" s="144"/>
      <c r="AS777" s="144"/>
    </row>
    <row r="778" spans="1:45">
      <c r="A778" s="144"/>
      <c r="B778" s="144"/>
      <c r="C778" s="144"/>
      <c r="D778" s="144"/>
      <c r="E778" s="144"/>
      <c r="F778" s="144"/>
      <c r="G778" s="144"/>
      <c r="H778" s="144"/>
      <c r="I778" s="144"/>
      <c r="J778" s="144"/>
      <c r="K778" s="144"/>
      <c r="L778" s="144"/>
      <c r="M778" s="144"/>
      <c r="N778" s="145"/>
      <c r="O778" s="144"/>
      <c r="P778" s="144"/>
      <c r="Q778" s="144"/>
      <c r="R778" s="144"/>
      <c r="S778" s="144"/>
      <c r="T778" s="144"/>
      <c r="U778" s="144"/>
      <c r="V778" s="37"/>
      <c r="W778" s="145"/>
      <c r="X778" s="146"/>
      <c r="Y778" s="145"/>
      <c r="Z778" s="144"/>
      <c r="AA778" s="144"/>
      <c r="AB778" s="144"/>
      <c r="AC778" s="144"/>
      <c r="AD778" s="144"/>
      <c r="AE778" s="144"/>
      <c r="AF778" s="144"/>
      <c r="AG778" s="147"/>
      <c r="AH778" s="144"/>
      <c r="AI778" s="144"/>
      <c r="AJ778" s="144"/>
      <c r="AK778" s="144"/>
      <c r="AL778" s="144"/>
      <c r="AM778" s="144"/>
      <c r="AN778" s="144"/>
      <c r="AO778" s="144"/>
      <c r="AP778" s="144"/>
      <c r="AQ778" s="144"/>
      <c r="AR778" s="144"/>
      <c r="AS778" s="144"/>
    </row>
    <row r="779" spans="1:45">
      <c r="A779" s="144"/>
      <c r="B779" s="144"/>
      <c r="C779" s="144"/>
      <c r="D779" s="144"/>
      <c r="E779" s="144"/>
      <c r="F779" s="144"/>
      <c r="G779" s="144"/>
      <c r="H779" s="144"/>
      <c r="I779" s="144"/>
      <c r="J779" s="144"/>
      <c r="K779" s="144"/>
      <c r="L779" s="144"/>
      <c r="M779" s="144"/>
      <c r="N779" s="145"/>
      <c r="O779" s="144"/>
      <c r="P779" s="144"/>
      <c r="Q779" s="144"/>
      <c r="R779" s="144"/>
      <c r="S779" s="144"/>
      <c r="T779" s="144"/>
      <c r="U779" s="144"/>
      <c r="V779" s="37"/>
      <c r="W779" s="145"/>
      <c r="X779" s="146"/>
      <c r="Y779" s="145"/>
      <c r="Z779" s="144"/>
      <c r="AA779" s="144"/>
      <c r="AB779" s="144"/>
      <c r="AC779" s="144"/>
      <c r="AD779" s="144"/>
      <c r="AE779" s="144"/>
      <c r="AF779" s="144"/>
      <c r="AG779" s="147"/>
      <c r="AH779" s="144"/>
      <c r="AI779" s="144"/>
      <c r="AJ779" s="144"/>
      <c r="AK779" s="144"/>
      <c r="AL779" s="144"/>
      <c r="AM779" s="144"/>
      <c r="AN779" s="144"/>
      <c r="AO779" s="144"/>
      <c r="AP779" s="144"/>
      <c r="AQ779" s="144"/>
      <c r="AR779" s="144"/>
      <c r="AS779" s="144"/>
    </row>
    <row r="780" spans="1:45">
      <c r="A780" s="144"/>
      <c r="B780" s="144"/>
      <c r="C780" s="144"/>
      <c r="D780" s="144"/>
      <c r="E780" s="144"/>
      <c r="F780" s="144"/>
      <c r="G780" s="144"/>
      <c r="H780" s="144"/>
      <c r="I780" s="144"/>
      <c r="J780" s="144"/>
      <c r="K780" s="144"/>
      <c r="L780" s="144"/>
      <c r="M780" s="144"/>
      <c r="N780" s="145"/>
      <c r="O780" s="144"/>
      <c r="P780" s="144"/>
      <c r="Q780" s="144"/>
      <c r="R780" s="144"/>
      <c r="S780" s="144"/>
      <c r="T780" s="144"/>
      <c r="U780" s="144"/>
      <c r="V780" s="37"/>
      <c r="W780" s="145"/>
      <c r="X780" s="146"/>
      <c r="Y780" s="145"/>
      <c r="Z780" s="144"/>
      <c r="AA780" s="144"/>
      <c r="AB780" s="144"/>
      <c r="AC780" s="144"/>
      <c r="AD780" s="144"/>
      <c r="AE780" s="144"/>
      <c r="AF780" s="144"/>
      <c r="AG780" s="147"/>
      <c r="AH780" s="144"/>
      <c r="AI780" s="144"/>
      <c r="AJ780" s="144"/>
      <c r="AK780" s="144"/>
      <c r="AL780" s="144"/>
      <c r="AM780" s="144"/>
      <c r="AN780" s="144"/>
      <c r="AO780" s="144"/>
      <c r="AP780" s="144"/>
      <c r="AQ780" s="144"/>
      <c r="AR780" s="144"/>
      <c r="AS780" s="144"/>
    </row>
    <row r="781" spans="1:45">
      <c r="A781" s="144"/>
      <c r="B781" s="144"/>
      <c r="C781" s="144"/>
      <c r="D781" s="144"/>
      <c r="E781" s="144"/>
      <c r="F781" s="144"/>
      <c r="G781" s="144"/>
      <c r="H781" s="144"/>
      <c r="I781" s="144"/>
      <c r="J781" s="144"/>
      <c r="K781" s="144"/>
      <c r="L781" s="144"/>
      <c r="M781" s="144"/>
      <c r="N781" s="145"/>
      <c r="O781" s="144"/>
      <c r="P781" s="144"/>
      <c r="Q781" s="144"/>
      <c r="R781" s="144"/>
      <c r="S781" s="144"/>
      <c r="T781" s="144"/>
      <c r="U781" s="144"/>
      <c r="V781" s="37"/>
      <c r="W781" s="145"/>
      <c r="X781" s="146"/>
      <c r="Y781" s="145"/>
      <c r="Z781" s="144"/>
      <c r="AA781" s="144"/>
      <c r="AB781" s="144"/>
      <c r="AC781" s="144"/>
      <c r="AD781" s="144"/>
      <c r="AE781" s="144"/>
      <c r="AF781" s="144"/>
      <c r="AG781" s="147"/>
      <c r="AH781" s="144"/>
      <c r="AI781" s="144"/>
      <c r="AJ781" s="144"/>
      <c r="AK781" s="144"/>
      <c r="AL781" s="144"/>
      <c r="AM781" s="144"/>
      <c r="AN781" s="144"/>
      <c r="AO781" s="144"/>
      <c r="AP781" s="144"/>
      <c r="AQ781" s="144"/>
      <c r="AR781" s="144"/>
      <c r="AS781" s="144"/>
    </row>
    <row r="782" spans="1:45">
      <c r="A782" s="144"/>
      <c r="B782" s="144"/>
      <c r="C782" s="144"/>
      <c r="D782" s="144"/>
      <c r="E782" s="144"/>
      <c r="F782" s="144"/>
      <c r="G782" s="144"/>
      <c r="H782" s="144"/>
      <c r="I782" s="144"/>
      <c r="J782" s="144"/>
      <c r="K782" s="144"/>
      <c r="L782" s="144"/>
      <c r="M782" s="144"/>
      <c r="N782" s="145"/>
      <c r="O782" s="144"/>
      <c r="P782" s="144"/>
      <c r="Q782" s="144"/>
      <c r="R782" s="144"/>
      <c r="S782" s="144"/>
      <c r="T782" s="144"/>
      <c r="U782" s="144"/>
      <c r="V782" s="37"/>
      <c r="W782" s="145"/>
      <c r="X782" s="146"/>
      <c r="Y782" s="145"/>
      <c r="Z782" s="144"/>
      <c r="AA782" s="144"/>
      <c r="AB782" s="144"/>
      <c r="AC782" s="144"/>
      <c r="AD782" s="144"/>
      <c r="AE782" s="144"/>
      <c r="AF782" s="144"/>
      <c r="AG782" s="147"/>
      <c r="AH782" s="144"/>
      <c r="AI782" s="144"/>
      <c r="AJ782" s="144"/>
      <c r="AK782" s="144"/>
      <c r="AL782" s="144"/>
      <c r="AM782" s="144"/>
      <c r="AN782" s="144"/>
      <c r="AO782" s="144"/>
      <c r="AP782" s="144"/>
      <c r="AQ782" s="144"/>
      <c r="AR782" s="144"/>
      <c r="AS782" s="144"/>
    </row>
    <row r="783" spans="1:45">
      <c r="A783" s="144"/>
      <c r="B783" s="144"/>
      <c r="C783" s="144"/>
      <c r="D783" s="144"/>
      <c r="E783" s="144"/>
      <c r="F783" s="144"/>
      <c r="G783" s="144"/>
      <c r="H783" s="144"/>
      <c r="I783" s="144"/>
      <c r="J783" s="144"/>
      <c r="K783" s="144"/>
      <c r="L783" s="144"/>
      <c r="M783" s="144"/>
      <c r="N783" s="145"/>
      <c r="O783" s="144"/>
      <c r="P783" s="144"/>
      <c r="Q783" s="144"/>
      <c r="R783" s="144"/>
      <c r="S783" s="144"/>
      <c r="T783" s="144"/>
      <c r="U783" s="144"/>
      <c r="V783" s="37"/>
      <c r="W783" s="145"/>
      <c r="X783" s="146"/>
      <c r="Y783" s="145"/>
      <c r="Z783" s="144"/>
      <c r="AA783" s="144"/>
      <c r="AB783" s="144"/>
      <c r="AC783" s="144"/>
      <c r="AD783" s="144"/>
      <c r="AE783" s="144"/>
      <c r="AF783" s="144"/>
      <c r="AG783" s="147"/>
      <c r="AH783" s="144"/>
      <c r="AI783" s="144"/>
      <c r="AJ783" s="144"/>
      <c r="AK783" s="144"/>
      <c r="AL783" s="144"/>
      <c r="AM783" s="144"/>
      <c r="AN783" s="144"/>
      <c r="AO783" s="144"/>
      <c r="AP783" s="144"/>
      <c r="AQ783" s="144"/>
      <c r="AR783" s="144"/>
      <c r="AS783" s="144"/>
    </row>
    <row r="784" spans="1:45">
      <c r="A784" s="144"/>
      <c r="B784" s="144"/>
      <c r="C784" s="144"/>
      <c r="D784" s="144"/>
      <c r="E784" s="144"/>
      <c r="F784" s="144"/>
      <c r="G784" s="144"/>
      <c r="H784" s="144"/>
      <c r="I784" s="144"/>
      <c r="J784" s="144"/>
      <c r="K784" s="144"/>
      <c r="L784" s="144"/>
      <c r="M784" s="144"/>
      <c r="N784" s="145"/>
      <c r="O784" s="144"/>
      <c r="P784" s="144"/>
      <c r="Q784" s="144"/>
      <c r="R784" s="144"/>
      <c r="S784" s="144"/>
      <c r="T784" s="144"/>
      <c r="U784" s="144"/>
      <c r="V784" s="37"/>
      <c r="W784" s="145"/>
      <c r="X784" s="146"/>
      <c r="Y784" s="145"/>
      <c r="Z784" s="144"/>
      <c r="AA784" s="144"/>
      <c r="AB784" s="144"/>
      <c r="AC784" s="144"/>
      <c r="AD784" s="144"/>
      <c r="AE784" s="144"/>
      <c r="AF784" s="144"/>
      <c r="AG784" s="147"/>
      <c r="AH784" s="144"/>
      <c r="AI784" s="144"/>
      <c r="AJ784" s="144"/>
      <c r="AK784" s="144"/>
      <c r="AL784" s="144"/>
      <c r="AM784" s="144"/>
      <c r="AN784" s="144"/>
      <c r="AO784" s="144"/>
      <c r="AP784" s="144"/>
      <c r="AQ784" s="144"/>
      <c r="AR784" s="144"/>
      <c r="AS784" s="144"/>
    </row>
    <row r="785" spans="1:45">
      <c r="A785" s="144"/>
      <c r="B785" s="144"/>
      <c r="C785" s="144"/>
      <c r="D785" s="144"/>
      <c r="E785" s="144"/>
      <c r="F785" s="144"/>
      <c r="G785" s="144"/>
      <c r="H785" s="144"/>
      <c r="I785" s="144"/>
      <c r="J785" s="144"/>
      <c r="K785" s="144"/>
      <c r="L785" s="144"/>
      <c r="M785" s="144"/>
      <c r="N785" s="145"/>
      <c r="O785" s="144"/>
      <c r="P785" s="144"/>
      <c r="Q785" s="144"/>
      <c r="R785" s="144"/>
      <c r="S785" s="144"/>
      <c r="T785" s="144"/>
      <c r="U785" s="144"/>
      <c r="V785" s="37"/>
      <c r="W785" s="145"/>
      <c r="X785" s="146"/>
      <c r="Y785" s="145"/>
      <c r="Z785" s="144"/>
      <c r="AA785" s="144"/>
      <c r="AB785" s="144"/>
      <c r="AC785" s="144"/>
      <c r="AD785" s="144"/>
      <c r="AE785" s="144"/>
      <c r="AF785" s="144"/>
      <c r="AG785" s="147"/>
      <c r="AH785" s="144"/>
      <c r="AI785" s="144"/>
      <c r="AJ785" s="144"/>
      <c r="AK785" s="144"/>
      <c r="AL785" s="144"/>
      <c r="AM785" s="144"/>
      <c r="AN785" s="144"/>
      <c r="AO785" s="144"/>
      <c r="AP785" s="144"/>
      <c r="AQ785" s="144"/>
      <c r="AR785" s="144"/>
      <c r="AS785" s="144"/>
    </row>
    <row r="786" spans="1:45">
      <c r="A786" s="144"/>
      <c r="B786" s="144"/>
      <c r="C786" s="144"/>
      <c r="D786" s="144"/>
      <c r="E786" s="144"/>
      <c r="F786" s="144"/>
      <c r="G786" s="144"/>
      <c r="H786" s="144"/>
      <c r="I786" s="144"/>
      <c r="J786" s="144"/>
      <c r="K786" s="144"/>
      <c r="L786" s="144"/>
      <c r="M786" s="144"/>
      <c r="N786" s="145"/>
      <c r="O786" s="144"/>
      <c r="P786" s="144"/>
      <c r="Q786" s="144"/>
      <c r="R786" s="144"/>
      <c r="S786" s="144"/>
      <c r="T786" s="144"/>
      <c r="U786" s="144"/>
      <c r="V786" s="37"/>
      <c r="W786" s="145"/>
      <c r="X786" s="146"/>
      <c r="Y786" s="145"/>
      <c r="Z786" s="144"/>
      <c r="AA786" s="144"/>
      <c r="AB786" s="144"/>
      <c r="AC786" s="144"/>
      <c r="AD786" s="144"/>
      <c r="AE786" s="144"/>
      <c r="AF786" s="144"/>
      <c r="AG786" s="147"/>
      <c r="AH786" s="144"/>
      <c r="AI786" s="144"/>
      <c r="AJ786" s="144"/>
      <c r="AK786" s="144"/>
      <c r="AL786" s="144"/>
      <c r="AM786" s="144"/>
      <c r="AN786" s="144"/>
      <c r="AO786" s="144"/>
      <c r="AP786" s="144"/>
      <c r="AQ786" s="144"/>
      <c r="AR786" s="144"/>
      <c r="AS786" s="144"/>
    </row>
    <row r="787" spans="1:45">
      <c r="A787" s="144"/>
      <c r="B787" s="144"/>
      <c r="C787" s="144"/>
      <c r="D787" s="144"/>
      <c r="E787" s="144"/>
      <c r="F787" s="144"/>
      <c r="G787" s="144"/>
      <c r="H787" s="144"/>
      <c r="I787" s="144"/>
      <c r="J787" s="144"/>
      <c r="K787" s="144"/>
      <c r="L787" s="144"/>
      <c r="M787" s="144"/>
      <c r="N787" s="145"/>
      <c r="O787" s="144"/>
      <c r="P787" s="144"/>
      <c r="Q787" s="144"/>
      <c r="R787" s="144"/>
      <c r="S787" s="144"/>
      <c r="T787" s="144"/>
      <c r="U787" s="144"/>
      <c r="V787" s="37"/>
      <c r="W787" s="145"/>
      <c r="X787" s="146"/>
      <c r="Y787" s="145"/>
      <c r="Z787" s="144"/>
      <c r="AA787" s="144"/>
      <c r="AB787" s="144"/>
      <c r="AC787" s="144"/>
      <c r="AD787" s="144"/>
      <c r="AE787" s="144"/>
      <c r="AF787" s="144"/>
      <c r="AG787" s="147"/>
      <c r="AH787" s="144"/>
      <c r="AI787" s="144"/>
      <c r="AJ787" s="144"/>
      <c r="AK787" s="144"/>
      <c r="AL787" s="144"/>
      <c r="AM787" s="144"/>
      <c r="AN787" s="144"/>
      <c r="AO787" s="144"/>
      <c r="AP787" s="144"/>
      <c r="AQ787" s="144"/>
      <c r="AR787" s="144"/>
      <c r="AS787" s="144"/>
    </row>
    <row r="788" spans="1:45">
      <c r="A788" s="144"/>
      <c r="B788" s="144"/>
      <c r="C788" s="144"/>
      <c r="D788" s="144"/>
      <c r="E788" s="144"/>
      <c r="F788" s="144"/>
      <c r="G788" s="144"/>
      <c r="H788" s="144"/>
      <c r="I788" s="144"/>
      <c r="J788" s="144"/>
      <c r="K788" s="144"/>
      <c r="L788" s="144"/>
      <c r="M788" s="144"/>
      <c r="N788" s="145"/>
      <c r="O788" s="144"/>
      <c r="P788" s="144"/>
      <c r="Q788" s="144"/>
      <c r="R788" s="144"/>
      <c r="S788" s="144"/>
      <c r="T788" s="144"/>
      <c r="U788" s="144"/>
      <c r="V788" s="37"/>
      <c r="W788" s="145"/>
      <c r="X788" s="146"/>
      <c r="Y788" s="145"/>
      <c r="Z788" s="144"/>
      <c r="AA788" s="144"/>
      <c r="AB788" s="144"/>
      <c r="AC788" s="144"/>
      <c r="AD788" s="144"/>
      <c r="AE788" s="144"/>
      <c r="AF788" s="144"/>
      <c r="AG788" s="147"/>
      <c r="AH788" s="144"/>
      <c r="AI788" s="144"/>
      <c r="AJ788" s="144"/>
      <c r="AK788" s="144"/>
      <c r="AL788" s="144"/>
      <c r="AM788" s="144"/>
      <c r="AN788" s="144"/>
      <c r="AO788" s="144"/>
      <c r="AP788" s="144"/>
      <c r="AQ788" s="144"/>
      <c r="AR788" s="144"/>
      <c r="AS788" s="144"/>
    </row>
    <row r="789" spans="1:45">
      <c r="A789" s="144"/>
      <c r="B789" s="144"/>
      <c r="C789" s="144"/>
      <c r="D789" s="144"/>
      <c r="E789" s="144"/>
      <c r="F789" s="144"/>
      <c r="G789" s="144"/>
      <c r="H789" s="144"/>
      <c r="I789" s="144"/>
      <c r="J789" s="144"/>
      <c r="K789" s="144"/>
      <c r="L789" s="144"/>
      <c r="M789" s="144"/>
      <c r="N789" s="145"/>
      <c r="O789" s="144"/>
      <c r="P789" s="144"/>
      <c r="Q789" s="144"/>
      <c r="R789" s="144"/>
      <c r="S789" s="144"/>
      <c r="T789" s="144"/>
      <c r="U789" s="144"/>
      <c r="V789" s="37"/>
      <c r="W789" s="145"/>
      <c r="X789" s="146"/>
      <c r="Y789" s="145"/>
      <c r="Z789" s="144"/>
      <c r="AA789" s="144"/>
      <c r="AB789" s="144"/>
      <c r="AC789" s="144"/>
      <c r="AD789" s="144"/>
      <c r="AE789" s="144"/>
      <c r="AF789" s="144"/>
      <c r="AG789" s="147"/>
      <c r="AH789" s="144"/>
      <c r="AI789" s="144"/>
      <c r="AJ789" s="144"/>
      <c r="AK789" s="144"/>
      <c r="AL789" s="144"/>
      <c r="AM789" s="144"/>
      <c r="AN789" s="144"/>
      <c r="AO789" s="144"/>
      <c r="AP789" s="144"/>
      <c r="AQ789" s="144"/>
      <c r="AR789" s="144"/>
      <c r="AS789" s="144"/>
    </row>
    <row r="790" spans="1:45">
      <c r="A790" s="144"/>
      <c r="B790" s="144"/>
      <c r="C790" s="144"/>
      <c r="D790" s="144"/>
      <c r="E790" s="144"/>
      <c r="F790" s="144"/>
      <c r="G790" s="144"/>
      <c r="H790" s="144"/>
      <c r="I790" s="144"/>
      <c r="J790" s="144"/>
      <c r="K790" s="144"/>
      <c r="L790" s="144"/>
      <c r="M790" s="144"/>
      <c r="N790" s="145"/>
      <c r="O790" s="144"/>
      <c r="P790" s="144"/>
      <c r="Q790" s="144"/>
      <c r="R790" s="144"/>
      <c r="S790" s="144"/>
      <c r="T790" s="144"/>
      <c r="U790" s="144"/>
      <c r="V790" s="37"/>
      <c r="W790" s="145"/>
      <c r="X790" s="146"/>
      <c r="Y790" s="145"/>
      <c r="Z790" s="144"/>
      <c r="AA790" s="144"/>
      <c r="AB790" s="144"/>
      <c r="AC790" s="144"/>
      <c r="AD790" s="144"/>
      <c r="AE790" s="144"/>
      <c r="AF790" s="144"/>
      <c r="AG790" s="147"/>
      <c r="AH790" s="144"/>
      <c r="AI790" s="144"/>
      <c r="AJ790" s="144"/>
      <c r="AK790" s="144"/>
      <c r="AL790" s="144"/>
      <c r="AM790" s="144"/>
      <c r="AN790" s="144"/>
      <c r="AO790" s="144"/>
      <c r="AP790" s="144"/>
      <c r="AQ790" s="144"/>
      <c r="AR790" s="144"/>
      <c r="AS790" s="144"/>
    </row>
    <row r="791" spans="1:45">
      <c r="A791" s="144"/>
      <c r="B791" s="144"/>
      <c r="C791" s="144"/>
      <c r="D791" s="144"/>
      <c r="E791" s="144"/>
      <c r="F791" s="144"/>
      <c r="G791" s="144"/>
      <c r="H791" s="144"/>
      <c r="I791" s="144"/>
      <c r="J791" s="144"/>
      <c r="K791" s="144"/>
      <c r="L791" s="144"/>
      <c r="M791" s="144"/>
      <c r="N791" s="145"/>
      <c r="O791" s="144"/>
      <c r="P791" s="144"/>
      <c r="Q791" s="144"/>
      <c r="R791" s="144"/>
      <c r="S791" s="144"/>
      <c r="T791" s="144"/>
      <c r="U791" s="144"/>
      <c r="V791" s="37"/>
      <c r="W791" s="145"/>
      <c r="X791" s="146"/>
      <c r="Y791" s="145"/>
      <c r="Z791" s="144"/>
      <c r="AA791" s="144"/>
      <c r="AB791" s="144"/>
      <c r="AC791" s="144"/>
      <c r="AD791" s="144"/>
      <c r="AE791" s="144"/>
      <c r="AF791" s="144"/>
      <c r="AG791" s="147"/>
      <c r="AH791" s="144"/>
      <c r="AI791" s="144"/>
      <c r="AJ791" s="144"/>
      <c r="AK791" s="144"/>
      <c r="AL791" s="144"/>
      <c r="AM791" s="144"/>
      <c r="AN791" s="144"/>
      <c r="AO791" s="144"/>
      <c r="AP791" s="144"/>
      <c r="AQ791" s="144"/>
      <c r="AR791" s="144"/>
      <c r="AS791" s="144"/>
    </row>
    <row r="792" spans="1:45">
      <c r="A792" s="144"/>
      <c r="B792" s="144"/>
      <c r="C792" s="144"/>
      <c r="D792" s="144"/>
      <c r="E792" s="144"/>
      <c r="F792" s="144"/>
      <c r="G792" s="144"/>
      <c r="H792" s="144"/>
      <c r="I792" s="144"/>
      <c r="J792" s="144"/>
      <c r="K792" s="144"/>
      <c r="L792" s="144"/>
      <c r="M792" s="144"/>
      <c r="N792" s="145"/>
      <c r="O792" s="144"/>
      <c r="P792" s="144"/>
      <c r="Q792" s="144"/>
      <c r="R792" s="144"/>
      <c r="S792" s="144"/>
      <c r="T792" s="144"/>
      <c r="U792" s="144"/>
      <c r="V792" s="37"/>
      <c r="W792" s="145"/>
      <c r="X792" s="146"/>
      <c r="Y792" s="145"/>
      <c r="Z792" s="144"/>
      <c r="AA792" s="144"/>
      <c r="AB792" s="144"/>
      <c r="AC792" s="144"/>
      <c r="AD792" s="144"/>
      <c r="AE792" s="144"/>
      <c r="AF792" s="144"/>
      <c r="AG792" s="147"/>
      <c r="AH792" s="144"/>
      <c r="AI792" s="144"/>
      <c r="AJ792" s="144"/>
      <c r="AK792" s="144"/>
      <c r="AL792" s="144"/>
      <c r="AM792" s="144"/>
      <c r="AN792" s="144"/>
      <c r="AO792" s="144"/>
      <c r="AP792" s="144"/>
      <c r="AQ792" s="144"/>
      <c r="AR792" s="144"/>
      <c r="AS792" s="144"/>
    </row>
    <row r="793" spans="1:45">
      <c r="A793" s="144"/>
      <c r="B793" s="144"/>
      <c r="C793" s="144"/>
      <c r="D793" s="144"/>
      <c r="E793" s="144"/>
      <c r="F793" s="144"/>
      <c r="G793" s="144"/>
      <c r="H793" s="144"/>
      <c r="I793" s="144"/>
      <c r="J793" s="144"/>
      <c r="K793" s="144"/>
      <c r="L793" s="144"/>
      <c r="M793" s="144"/>
      <c r="N793" s="145"/>
      <c r="O793" s="144"/>
      <c r="P793" s="144"/>
      <c r="Q793" s="144"/>
      <c r="R793" s="144"/>
      <c r="S793" s="144"/>
      <c r="T793" s="144"/>
      <c r="U793" s="144"/>
      <c r="V793" s="37"/>
      <c r="W793" s="145"/>
      <c r="X793" s="146"/>
      <c r="Y793" s="145"/>
      <c r="Z793" s="144"/>
      <c r="AA793" s="144"/>
      <c r="AB793" s="144"/>
      <c r="AC793" s="144"/>
      <c r="AD793" s="144"/>
      <c r="AE793" s="144"/>
      <c r="AF793" s="144"/>
      <c r="AG793" s="147"/>
      <c r="AH793" s="144"/>
      <c r="AI793" s="144"/>
      <c r="AJ793" s="144"/>
      <c r="AK793" s="144"/>
      <c r="AL793" s="144"/>
      <c r="AM793" s="144"/>
      <c r="AN793" s="144"/>
      <c r="AO793" s="144"/>
      <c r="AP793" s="144"/>
      <c r="AQ793" s="144"/>
      <c r="AR793" s="144"/>
      <c r="AS793" s="144"/>
    </row>
    <row r="794" spans="1:45">
      <c r="A794" s="144"/>
      <c r="B794" s="144"/>
      <c r="C794" s="144"/>
      <c r="D794" s="144"/>
      <c r="E794" s="144"/>
      <c r="F794" s="144"/>
      <c r="G794" s="144"/>
      <c r="H794" s="144"/>
      <c r="I794" s="144"/>
      <c r="J794" s="144"/>
      <c r="K794" s="144"/>
      <c r="L794" s="144"/>
      <c r="M794" s="144"/>
      <c r="N794" s="145"/>
      <c r="O794" s="144"/>
      <c r="P794" s="144"/>
      <c r="Q794" s="144"/>
      <c r="R794" s="144"/>
      <c r="S794" s="144"/>
      <c r="T794" s="144"/>
      <c r="U794" s="144"/>
      <c r="V794" s="37"/>
      <c r="W794" s="145"/>
      <c r="X794" s="146"/>
      <c r="Y794" s="145"/>
      <c r="Z794" s="144"/>
      <c r="AA794" s="144"/>
      <c r="AB794" s="144"/>
      <c r="AC794" s="144"/>
      <c r="AD794" s="144"/>
      <c r="AE794" s="144"/>
      <c r="AF794" s="144"/>
      <c r="AG794" s="147"/>
      <c r="AH794" s="144"/>
      <c r="AI794" s="144"/>
      <c r="AJ794" s="144"/>
      <c r="AK794" s="144"/>
      <c r="AL794" s="144"/>
      <c r="AM794" s="144"/>
      <c r="AN794" s="144"/>
      <c r="AO794" s="144"/>
      <c r="AP794" s="144"/>
      <c r="AQ794" s="144"/>
      <c r="AR794" s="144"/>
      <c r="AS794" s="144"/>
    </row>
    <row r="795" spans="1:45">
      <c r="A795" s="144"/>
      <c r="B795" s="144"/>
      <c r="C795" s="144"/>
      <c r="D795" s="144"/>
      <c r="E795" s="144"/>
      <c r="F795" s="144"/>
      <c r="G795" s="144"/>
      <c r="H795" s="144"/>
      <c r="I795" s="144"/>
      <c r="J795" s="144"/>
      <c r="K795" s="144"/>
      <c r="L795" s="144"/>
      <c r="M795" s="144"/>
      <c r="N795" s="145"/>
      <c r="O795" s="144"/>
      <c r="P795" s="144"/>
      <c r="Q795" s="144"/>
      <c r="R795" s="144"/>
      <c r="S795" s="144"/>
      <c r="T795" s="144"/>
      <c r="U795" s="144"/>
      <c r="V795" s="37"/>
      <c r="W795" s="145"/>
      <c r="X795" s="146"/>
      <c r="Y795" s="145"/>
      <c r="Z795" s="144"/>
      <c r="AA795" s="144"/>
      <c r="AB795" s="144"/>
      <c r="AC795" s="144"/>
      <c r="AD795" s="144"/>
      <c r="AE795" s="144"/>
      <c r="AF795" s="144"/>
      <c r="AG795" s="147"/>
      <c r="AH795" s="144"/>
      <c r="AI795" s="144"/>
      <c r="AJ795" s="144"/>
      <c r="AK795" s="144"/>
      <c r="AL795" s="144"/>
      <c r="AM795" s="144"/>
      <c r="AN795" s="144"/>
      <c r="AO795" s="144"/>
      <c r="AP795" s="144"/>
      <c r="AQ795" s="144"/>
      <c r="AR795" s="144"/>
      <c r="AS795" s="144"/>
    </row>
    <row r="796" spans="1:45">
      <c r="A796" s="144"/>
      <c r="B796" s="144"/>
      <c r="C796" s="144"/>
      <c r="D796" s="144"/>
      <c r="E796" s="144"/>
      <c r="F796" s="144"/>
      <c r="G796" s="144"/>
      <c r="H796" s="144"/>
      <c r="I796" s="144"/>
      <c r="J796" s="144"/>
      <c r="K796" s="144"/>
      <c r="L796" s="144"/>
      <c r="M796" s="144"/>
      <c r="N796" s="145"/>
      <c r="O796" s="144"/>
      <c r="P796" s="144"/>
      <c r="Q796" s="144"/>
      <c r="R796" s="144"/>
      <c r="S796" s="144"/>
      <c r="T796" s="144"/>
      <c r="U796" s="144"/>
      <c r="V796" s="37"/>
      <c r="W796" s="145"/>
      <c r="X796" s="146"/>
      <c r="Y796" s="145"/>
      <c r="Z796" s="144"/>
      <c r="AA796" s="144"/>
      <c r="AB796" s="144"/>
      <c r="AC796" s="144"/>
      <c r="AD796" s="144"/>
      <c r="AE796" s="144"/>
      <c r="AF796" s="144"/>
      <c r="AG796" s="147"/>
      <c r="AH796" s="144"/>
      <c r="AI796" s="144"/>
      <c r="AJ796" s="144"/>
      <c r="AK796" s="144"/>
      <c r="AL796" s="144"/>
      <c r="AM796" s="144"/>
      <c r="AN796" s="144"/>
      <c r="AO796" s="144"/>
      <c r="AP796" s="144"/>
      <c r="AQ796" s="144"/>
      <c r="AR796" s="144"/>
      <c r="AS796" s="144"/>
    </row>
    <row r="797" spans="1:45">
      <c r="A797" s="144"/>
      <c r="B797" s="144"/>
      <c r="C797" s="144"/>
      <c r="D797" s="144"/>
      <c r="E797" s="144"/>
      <c r="F797" s="144"/>
      <c r="G797" s="144"/>
      <c r="H797" s="144"/>
      <c r="I797" s="144"/>
      <c r="J797" s="144"/>
      <c r="K797" s="144"/>
      <c r="L797" s="144"/>
      <c r="M797" s="144"/>
      <c r="N797" s="145"/>
      <c r="O797" s="144"/>
      <c r="P797" s="144"/>
      <c r="Q797" s="144"/>
      <c r="R797" s="144"/>
      <c r="S797" s="144"/>
      <c r="T797" s="144"/>
      <c r="U797" s="144"/>
      <c r="V797" s="37"/>
      <c r="W797" s="145"/>
      <c r="X797" s="146"/>
      <c r="Y797" s="145"/>
      <c r="Z797" s="144"/>
      <c r="AA797" s="144"/>
      <c r="AB797" s="144"/>
      <c r="AC797" s="144"/>
      <c r="AD797" s="144"/>
      <c r="AE797" s="144"/>
      <c r="AF797" s="144"/>
      <c r="AG797" s="147"/>
      <c r="AH797" s="144"/>
      <c r="AI797" s="144"/>
      <c r="AJ797" s="144"/>
      <c r="AK797" s="144"/>
      <c r="AL797" s="144"/>
      <c r="AM797" s="144"/>
      <c r="AN797" s="144"/>
      <c r="AO797" s="144"/>
      <c r="AP797" s="144"/>
      <c r="AQ797" s="144"/>
      <c r="AR797" s="144"/>
      <c r="AS797" s="144"/>
    </row>
    <row r="798" spans="1:45">
      <c r="A798" s="144"/>
      <c r="B798" s="144"/>
      <c r="C798" s="144"/>
      <c r="D798" s="144"/>
      <c r="E798" s="144"/>
      <c r="F798" s="144"/>
      <c r="G798" s="144"/>
      <c r="H798" s="144"/>
      <c r="I798" s="144"/>
      <c r="J798" s="144"/>
      <c r="K798" s="144"/>
      <c r="L798" s="144"/>
      <c r="M798" s="144"/>
      <c r="N798" s="145"/>
      <c r="O798" s="144"/>
      <c r="P798" s="144"/>
      <c r="Q798" s="144"/>
      <c r="R798" s="144"/>
      <c r="S798" s="144"/>
      <c r="T798" s="144"/>
      <c r="U798" s="144"/>
      <c r="V798" s="37"/>
      <c r="W798" s="145"/>
      <c r="X798" s="146"/>
      <c r="Y798" s="145"/>
      <c r="Z798" s="144"/>
      <c r="AA798" s="144"/>
      <c r="AB798" s="144"/>
      <c r="AC798" s="144"/>
      <c r="AD798" s="144"/>
      <c r="AE798" s="144"/>
      <c r="AF798" s="144"/>
      <c r="AG798" s="147"/>
      <c r="AH798" s="144"/>
      <c r="AI798" s="144"/>
      <c r="AJ798" s="144"/>
      <c r="AK798" s="144"/>
      <c r="AL798" s="144"/>
      <c r="AM798" s="144"/>
      <c r="AN798" s="144"/>
      <c r="AO798" s="144"/>
      <c r="AP798" s="144"/>
      <c r="AQ798" s="144"/>
      <c r="AR798" s="144"/>
      <c r="AS798" s="144"/>
    </row>
    <row r="799" spans="1:45">
      <c r="A799" s="144"/>
      <c r="B799" s="144"/>
      <c r="C799" s="144"/>
      <c r="D799" s="144"/>
      <c r="E799" s="144"/>
      <c r="F799" s="144"/>
      <c r="G799" s="144"/>
      <c r="H799" s="144"/>
      <c r="I799" s="144"/>
      <c r="J799" s="144"/>
      <c r="K799" s="144"/>
      <c r="L799" s="144"/>
      <c r="M799" s="144"/>
      <c r="N799" s="145"/>
      <c r="O799" s="144"/>
      <c r="P799" s="144"/>
      <c r="Q799" s="144"/>
      <c r="R799" s="144"/>
      <c r="S799" s="144"/>
      <c r="T799" s="144"/>
      <c r="U799" s="144"/>
      <c r="V799" s="37"/>
      <c r="W799" s="145"/>
      <c r="X799" s="146"/>
      <c r="Y799" s="145"/>
      <c r="Z799" s="144"/>
      <c r="AA799" s="144"/>
      <c r="AB799" s="144"/>
      <c r="AC799" s="144"/>
      <c r="AD799" s="144"/>
      <c r="AE799" s="144"/>
      <c r="AF799" s="144"/>
      <c r="AG799" s="147"/>
      <c r="AH799" s="144"/>
      <c r="AI799" s="144"/>
      <c r="AJ799" s="144"/>
      <c r="AK799" s="144"/>
      <c r="AL799" s="144"/>
      <c r="AM799" s="144"/>
      <c r="AN799" s="144"/>
      <c r="AO799" s="144"/>
      <c r="AP799" s="144"/>
      <c r="AQ799" s="144"/>
      <c r="AR799" s="144"/>
      <c r="AS799" s="144"/>
    </row>
    <row r="800" spans="1:45">
      <c r="A800" s="144"/>
      <c r="B800" s="144"/>
      <c r="C800" s="144"/>
      <c r="D800" s="144"/>
      <c r="E800" s="144"/>
      <c r="F800" s="144"/>
      <c r="G800" s="144"/>
      <c r="H800" s="144"/>
      <c r="I800" s="144"/>
      <c r="J800" s="144"/>
      <c r="K800" s="144"/>
      <c r="L800" s="144"/>
      <c r="M800" s="144"/>
      <c r="N800" s="145"/>
      <c r="O800" s="144"/>
      <c r="P800" s="144"/>
      <c r="Q800" s="144"/>
      <c r="R800" s="144"/>
      <c r="S800" s="144"/>
      <c r="T800" s="144"/>
      <c r="U800" s="144"/>
      <c r="V800" s="37"/>
      <c r="W800" s="145"/>
      <c r="X800" s="146"/>
      <c r="Y800" s="145"/>
      <c r="Z800" s="144"/>
      <c r="AA800" s="144"/>
      <c r="AB800" s="144"/>
      <c r="AC800" s="144"/>
      <c r="AD800" s="144"/>
      <c r="AE800" s="144"/>
      <c r="AF800" s="144"/>
      <c r="AG800" s="147"/>
      <c r="AH800" s="144"/>
      <c r="AI800" s="144"/>
      <c r="AJ800" s="144"/>
      <c r="AK800" s="144"/>
      <c r="AL800" s="144"/>
      <c r="AM800" s="144"/>
      <c r="AN800" s="144"/>
      <c r="AO800" s="144"/>
      <c r="AP800" s="144"/>
      <c r="AQ800" s="144"/>
      <c r="AR800" s="144"/>
      <c r="AS800" s="144"/>
    </row>
    <row r="801" spans="1:45">
      <c r="A801" s="144"/>
      <c r="B801" s="144"/>
      <c r="C801" s="144"/>
      <c r="D801" s="144"/>
      <c r="E801" s="144"/>
      <c r="F801" s="144"/>
      <c r="G801" s="144"/>
      <c r="H801" s="144"/>
      <c r="I801" s="144"/>
      <c r="J801" s="144"/>
      <c r="K801" s="144"/>
      <c r="L801" s="144"/>
      <c r="M801" s="144"/>
      <c r="N801" s="145"/>
      <c r="O801" s="144"/>
      <c r="P801" s="144"/>
      <c r="Q801" s="144"/>
      <c r="R801" s="144"/>
      <c r="S801" s="144"/>
      <c r="T801" s="144"/>
      <c r="U801" s="144"/>
      <c r="V801" s="37"/>
      <c r="W801" s="145"/>
      <c r="X801" s="146"/>
      <c r="Y801" s="145"/>
      <c r="Z801" s="144"/>
      <c r="AA801" s="144"/>
      <c r="AB801" s="144"/>
      <c r="AC801" s="144"/>
      <c r="AD801" s="144"/>
      <c r="AE801" s="144"/>
      <c r="AF801" s="144"/>
      <c r="AG801" s="147"/>
      <c r="AH801" s="144"/>
      <c r="AI801" s="144"/>
      <c r="AJ801" s="144"/>
      <c r="AK801" s="144"/>
      <c r="AL801" s="144"/>
      <c r="AM801" s="144"/>
      <c r="AN801" s="144"/>
      <c r="AO801" s="144"/>
      <c r="AP801" s="144"/>
      <c r="AQ801" s="144"/>
      <c r="AR801" s="144"/>
      <c r="AS801" s="144"/>
    </row>
    <row r="802" spans="1:45">
      <c r="A802" s="144"/>
      <c r="B802" s="144"/>
      <c r="C802" s="144"/>
      <c r="D802" s="144"/>
      <c r="E802" s="144"/>
      <c r="F802" s="144"/>
      <c r="G802" s="144"/>
      <c r="H802" s="144"/>
      <c r="I802" s="144"/>
      <c r="J802" s="144"/>
      <c r="K802" s="144"/>
      <c r="L802" s="144"/>
      <c r="M802" s="144"/>
      <c r="N802" s="145"/>
      <c r="O802" s="144"/>
      <c r="P802" s="144"/>
      <c r="Q802" s="144"/>
      <c r="R802" s="144"/>
      <c r="S802" s="144"/>
      <c r="T802" s="144"/>
      <c r="U802" s="144"/>
      <c r="V802" s="37"/>
      <c r="W802" s="145"/>
      <c r="X802" s="146"/>
      <c r="Y802" s="145"/>
      <c r="Z802" s="144"/>
      <c r="AA802" s="144"/>
      <c r="AB802" s="144"/>
      <c r="AC802" s="144"/>
      <c r="AD802" s="144"/>
      <c r="AE802" s="144"/>
      <c r="AF802" s="144"/>
      <c r="AG802" s="147"/>
      <c r="AH802" s="144"/>
      <c r="AI802" s="144"/>
      <c r="AJ802" s="144"/>
      <c r="AK802" s="144"/>
      <c r="AL802" s="144"/>
      <c r="AM802" s="144"/>
      <c r="AN802" s="144"/>
      <c r="AO802" s="144"/>
      <c r="AP802" s="144"/>
      <c r="AQ802" s="144"/>
      <c r="AR802" s="144"/>
      <c r="AS802" s="144"/>
    </row>
    <row r="803" spans="1:45">
      <c r="A803" s="144"/>
      <c r="B803" s="144"/>
      <c r="C803" s="144"/>
      <c r="D803" s="144"/>
      <c r="E803" s="144"/>
      <c r="F803" s="144"/>
      <c r="G803" s="144"/>
      <c r="H803" s="144"/>
      <c r="I803" s="144"/>
      <c r="J803" s="144"/>
      <c r="K803" s="144"/>
      <c r="L803" s="144"/>
      <c r="M803" s="144"/>
      <c r="N803" s="145"/>
      <c r="O803" s="144"/>
      <c r="P803" s="144"/>
      <c r="Q803" s="144"/>
      <c r="R803" s="144"/>
      <c r="S803" s="144"/>
      <c r="T803" s="144"/>
      <c r="U803" s="144"/>
      <c r="V803" s="37"/>
      <c r="W803" s="145"/>
      <c r="X803" s="146"/>
      <c r="Y803" s="145"/>
      <c r="Z803" s="144"/>
      <c r="AA803" s="144"/>
      <c r="AB803" s="144"/>
      <c r="AC803" s="144"/>
      <c r="AD803" s="144"/>
      <c r="AE803" s="144"/>
      <c r="AF803" s="144"/>
      <c r="AG803" s="147"/>
      <c r="AH803" s="144"/>
      <c r="AI803" s="144"/>
      <c r="AJ803" s="144"/>
      <c r="AK803" s="144"/>
      <c r="AL803" s="144"/>
      <c r="AM803" s="144"/>
      <c r="AN803" s="144"/>
      <c r="AO803" s="144"/>
      <c r="AP803" s="144"/>
      <c r="AQ803" s="144"/>
      <c r="AR803" s="144"/>
      <c r="AS803" s="144"/>
    </row>
    <row r="804" spans="1:45">
      <c r="A804" s="144"/>
      <c r="B804" s="144"/>
      <c r="C804" s="144"/>
      <c r="D804" s="144"/>
      <c r="E804" s="144"/>
      <c r="F804" s="144"/>
      <c r="G804" s="144"/>
      <c r="H804" s="144"/>
      <c r="I804" s="144"/>
      <c r="J804" s="144"/>
      <c r="K804" s="144"/>
      <c r="L804" s="144"/>
      <c r="M804" s="144"/>
      <c r="N804" s="145"/>
      <c r="O804" s="144"/>
      <c r="P804" s="144"/>
      <c r="Q804" s="144"/>
      <c r="R804" s="144"/>
      <c r="S804" s="144"/>
      <c r="T804" s="144"/>
      <c r="U804" s="144"/>
      <c r="V804" s="37"/>
      <c r="W804" s="145"/>
      <c r="X804" s="146"/>
      <c r="Y804" s="145"/>
      <c r="Z804" s="144"/>
      <c r="AA804" s="144"/>
      <c r="AB804" s="144"/>
      <c r="AC804" s="144"/>
      <c r="AD804" s="144"/>
      <c r="AE804" s="144"/>
      <c r="AF804" s="144"/>
      <c r="AG804" s="147"/>
      <c r="AH804" s="144"/>
      <c r="AI804" s="144"/>
      <c r="AJ804" s="144"/>
      <c r="AK804" s="144"/>
      <c r="AL804" s="144"/>
      <c r="AM804" s="144"/>
      <c r="AN804" s="144"/>
      <c r="AO804" s="144"/>
      <c r="AP804" s="144"/>
      <c r="AQ804" s="144"/>
      <c r="AR804" s="144"/>
      <c r="AS804" s="144"/>
    </row>
    <row r="805" spans="1:45">
      <c r="A805" s="144"/>
      <c r="B805" s="144"/>
      <c r="C805" s="144"/>
      <c r="D805" s="144"/>
      <c r="E805" s="144"/>
      <c r="F805" s="144"/>
      <c r="G805" s="144"/>
      <c r="H805" s="144"/>
      <c r="I805" s="144"/>
      <c r="J805" s="144"/>
      <c r="K805" s="144"/>
      <c r="L805" s="144"/>
      <c r="M805" s="144"/>
      <c r="N805" s="145"/>
      <c r="O805" s="144"/>
      <c r="P805" s="144"/>
      <c r="Q805" s="144"/>
      <c r="R805" s="144"/>
      <c r="S805" s="144"/>
      <c r="T805" s="144"/>
      <c r="U805" s="144"/>
      <c r="V805" s="37"/>
      <c r="W805" s="145"/>
      <c r="X805" s="146"/>
      <c r="Y805" s="145"/>
      <c r="Z805" s="144"/>
      <c r="AA805" s="144"/>
      <c r="AB805" s="144"/>
      <c r="AC805" s="144"/>
      <c r="AD805" s="144"/>
      <c r="AE805" s="144"/>
      <c r="AF805" s="144"/>
      <c r="AG805" s="147"/>
      <c r="AH805" s="144"/>
      <c r="AI805" s="144"/>
      <c r="AJ805" s="144"/>
      <c r="AK805" s="144"/>
      <c r="AL805" s="144"/>
      <c r="AM805" s="144"/>
      <c r="AN805" s="144"/>
      <c r="AO805" s="144"/>
      <c r="AP805" s="144"/>
      <c r="AQ805" s="144"/>
      <c r="AR805" s="144"/>
      <c r="AS805" s="144"/>
    </row>
    <row r="806" spans="1:45">
      <c r="A806" s="144"/>
      <c r="B806" s="144"/>
      <c r="C806" s="144"/>
      <c r="D806" s="144"/>
      <c r="E806" s="144"/>
      <c r="F806" s="144"/>
      <c r="G806" s="144"/>
      <c r="H806" s="144"/>
      <c r="I806" s="144"/>
      <c r="J806" s="144"/>
      <c r="K806" s="144"/>
      <c r="L806" s="144"/>
      <c r="M806" s="144"/>
      <c r="N806" s="145"/>
      <c r="O806" s="144"/>
      <c r="P806" s="144"/>
      <c r="Q806" s="144"/>
      <c r="R806" s="144"/>
      <c r="S806" s="144"/>
      <c r="T806" s="144"/>
      <c r="U806" s="144"/>
      <c r="V806" s="37"/>
      <c r="W806" s="145"/>
      <c r="X806" s="146"/>
      <c r="Y806" s="145"/>
      <c r="Z806" s="144"/>
      <c r="AA806" s="144"/>
      <c r="AB806" s="144"/>
      <c r="AC806" s="144"/>
      <c r="AD806" s="144"/>
      <c r="AE806" s="144"/>
      <c r="AF806" s="144"/>
      <c r="AG806" s="147"/>
      <c r="AH806" s="144"/>
      <c r="AI806" s="144"/>
      <c r="AJ806" s="144"/>
      <c r="AK806" s="144"/>
      <c r="AL806" s="144"/>
      <c r="AM806" s="144"/>
      <c r="AN806" s="144"/>
      <c r="AO806" s="144"/>
      <c r="AP806" s="144"/>
      <c r="AQ806" s="144"/>
      <c r="AR806" s="144"/>
      <c r="AS806" s="144"/>
    </row>
    <row r="807" spans="1:45">
      <c r="A807" s="144"/>
      <c r="B807" s="144"/>
      <c r="C807" s="144"/>
      <c r="D807" s="144"/>
      <c r="E807" s="144"/>
      <c r="F807" s="144"/>
      <c r="G807" s="144"/>
      <c r="H807" s="144"/>
      <c r="I807" s="144"/>
      <c r="J807" s="144"/>
      <c r="K807" s="144"/>
      <c r="L807" s="144"/>
      <c r="M807" s="144"/>
      <c r="N807" s="145"/>
      <c r="O807" s="144"/>
      <c r="P807" s="144"/>
      <c r="Q807" s="144"/>
      <c r="R807" s="144"/>
      <c r="S807" s="144"/>
      <c r="T807" s="144"/>
      <c r="U807" s="144"/>
      <c r="V807" s="37"/>
      <c r="W807" s="145"/>
      <c r="X807" s="146"/>
      <c r="Y807" s="145"/>
      <c r="Z807" s="144"/>
      <c r="AA807" s="144"/>
      <c r="AB807" s="144"/>
      <c r="AC807" s="144"/>
      <c r="AD807" s="144"/>
      <c r="AE807" s="144"/>
      <c r="AF807" s="144"/>
      <c r="AG807" s="147"/>
      <c r="AH807" s="144"/>
      <c r="AI807" s="144"/>
      <c r="AJ807" s="144"/>
      <c r="AK807" s="144"/>
      <c r="AL807" s="144"/>
      <c r="AM807" s="144"/>
      <c r="AN807" s="144"/>
      <c r="AO807" s="144"/>
      <c r="AP807" s="144"/>
      <c r="AQ807" s="144"/>
      <c r="AR807" s="144"/>
      <c r="AS807" s="144"/>
    </row>
    <row r="808" spans="1:45">
      <c r="A808" s="144"/>
      <c r="B808" s="144"/>
      <c r="C808" s="144"/>
      <c r="D808" s="144"/>
      <c r="E808" s="144"/>
      <c r="F808" s="144"/>
      <c r="G808" s="144"/>
      <c r="H808" s="144"/>
      <c r="I808" s="144"/>
      <c r="J808" s="144"/>
      <c r="K808" s="144"/>
      <c r="L808" s="144"/>
      <c r="M808" s="144"/>
      <c r="N808" s="145"/>
      <c r="O808" s="144"/>
      <c r="P808" s="144"/>
      <c r="Q808" s="144"/>
      <c r="R808" s="144"/>
      <c r="S808" s="144"/>
      <c r="T808" s="144"/>
      <c r="U808" s="144"/>
      <c r="V808" s="37"/>
      <c r="W808" s="145"/>
      <c r="X808" s="146"/>
      <c r="Y808" s="145"/>
      <c r="Z808" s="144"/>
      <c r="AA808" s="144"/>
      <c r="AB808" s="144"/>
      <c r="AC808" s="144"/>
      <c r="AD808" s="144"/>
      <c r="AE808" s="144"/>
      <c r="AF808" s="144"/>
      <c r="AG808" s="147"/>
      <c r="AH808" s="144"/>
      <c r="AI808" s="144"/>
      <c r="AJ808" s="144"/>
      <c r="AK808" s="144"/>
      <c r="AL808" s="144"/>
      <c r="AM808" s="144"/>
      <c r="AN808" s="144"/>
      <c r="AO808" s="144"/>
      <c r="AP808" s="144"/>
      <c r="AQ808" s="144"/>
      <c r="AR808" s="144"/>
      <c r="AS808" s="144"/>
    </row>
    <row r="809" spans="1:45">
      <c r="A809" s="144"/>
      <c r="B809" s="144"/>
      <c r="C809" s="144"/>
      <c r="D809" s="144"/>
      <c r="E809" s="144"/>
      <c r="F809" s="144"/>
      <c r="G809" s="144"/>
      <c r="H809" s="144"/>
      <c r="I809" s="144"/>
      <c r="J809" s="144"/>
      <c r="K809" s="144"/>
      <c r="L809" s="144"/>
      <c r="M809" s="144"/>
      <c r="N809" s="145"/>
      <c r="O809" s="144"/>
      <c r="P809" s="144"/>
      <c r="Q809" s="144"/>
      <c r="R809" s="144"/>
      <c r="S809" s="144"/>
      <c r="T809" s="144"/>
      <c r="U809" s="144"/>
      <c r="V809" s="37"/>
      <c r="W809" s="145"/>
      <c r="X809" s="146"/>
      <c r="Y809" s="145"/>
      <c r="Z809" s="144"/>
      <c r="AA809" s="144"/>
      <c r="AB809" s="144"/>
      <c r="AC809" s="144"/>
      <c r="AD809" s="144"/>
      <c r="AE809" s="144"/>
      <c r="AF809" s="144"/>
      <c r="AG809" s="147"/>
      <c r="AH809" s="144"/>
      <c r="AI809" s="144"/>
      <c r="AJ809" s="144"/>
      <c r="AK809" s="144"/>
      <c r="AL809" s="144"/>
      <c r="AM809" s="144"/>
      <c r="AN809" s="144"/>
      <c r="AO809" s="144"/>
      <c r="AP809" s="144"/>
      <c r="AQ809" s="144"/>
      <c r="AR809" s="144"/>
      <c r="AS809" s="144"/>
    </row>
    <row r="810" spans="1:45">
      <c r="A810" s="144"/>
      <c r="B810" s="144"/>
      <c r="C810" s="144"/>
      <c r="D810" s="144"/>
      <c r="E810" s="144"/>
      <c r="F810" s="144"/>
      <c r="G810" s="144"/>
      <c r="H810" s="144"/>
      <c r="I810" s="144"/>
      <c r="J810" s="144"/>
      <c r="K810" s="144"/>
      <c r="L810" s="144"/>
      <c r="M810" s="144"/>
      <c r="N810" s="145"/>
      <c r="O810" s="144"/>
      <c r="P810" s="144"/>
      <c r="Q810" s="144"/>
      <c r="R810" s="144"/>
      <c r="S810" s="144"/>
      <c r="T810" s="144"/>
      <c r="U810" s="144"/>
      <c r="V810" s="37"/>
      <c r="W810" s="145"/>
      <c r="X810" s="146"/>
      <c r="Y810" s="145"/>
      <c r="Z810" s="144"/>
      <c r="AA810" s="144"/>
      <c r="AB810" s="144"/>
      <c r="AC810" s="144"/>
      <c r="AD810" s="144"/>
      <c r="AE810" s="144"/>
      <c r="AF810" s="144"/>
      <c r="AG810" s="147"/>
      <c r="AH810" s="144"/>
      <c r="AI810" s="144"/>
      <c r="AJ810" s="144"/>
      <c r="AK810" s="144"/>
      <c r="AL810" s="144"/>
      <c r="AM810" s="144"/>
      <c r="AN810" s="144"/>
      <c r="AO810" s="144"/>
      <c r="AP810" s="144"/>
      <c r="AQ810" s="144"/>
      <c r="AR810" s="144"/>
      <c r="AS810" s="144"/>
    </row>
    <row r="811" spans="1:45">
      <c r="A811" s="144"/>
      <c r="B811" s="144"/>
      <c r="C811" s="144"/>
      <c r="D811" s="144"/>
      <c r="E811" s="144"/>
      <c r="F811" s="144"/>
      <c r="G811" s="144"/>
      <c r="H811" s="144"/>
      <c r="I811" s="144"/>
      <c r="J811" s="144"/>
      <c r="K811" s="144"/>
      <c r="L811" s="144"/>
      <c r="M811" s="144"/>
      <c r="N811" s="145"/>
      <c r="O811" s="144"/>
      <c r="P811" s="144"/>
      <c r="Q811" s="144"/>
      <c r="R811" s="144"/>
      <c r="S811" s="144"/>
      <c r="T811" s="144"/>
      <c r="U811" s="144"/>
      <c r="V811" s="37"/>
      <c r="W811" s="145"/>
      <c r="X811" s="146"/>
      <c r="Y811" s="145"/>
      <c r="Z811" s="144"/>
      <c r="AA811" s="144"/>
      <c r="AB811" s="144"/>
      <c r="AC811" s="144"/>
      <c r="AD811" s="144"/>
      <c r="AE811" s="144"/>
      <c r="AF811" s="144"/>
      <c r="AG811" s="147"/>
      <c r="AH811" s="144"/>
      <c r="AI811" s="144"/>
      <c r="AJ811" s="144"/>
      <c r="AK811" s="144"/>
      <c r="AL811" s="144"/>
      <c r="AM811" s="144"/>
      <c r="AN811" s="144"/>
      <c r="AO811" s="144"/>
      <c r="AP811" s="144"/>
      <c r="AQ811" s="144"/>
      <c r="AR811" s="144"/>
      <c r="AS811" s="144"/>
    </row>
    <row r="812" spans="1:45">
      <c r="A812" s="144"/>
      <c r="B812" s="144"/>
      <c r="C812" s="144"/>
      <c r="D812" s="144"/>
      <c r="E812" s="144"/>
      <c r="F812" s="144"/>
      <c r="G812" s="144"/>
      <c r="H812" s="144"/>
      <c r="I812" s="144"/>
      <c r="J812" s="144"/>
      <c r="K812" s="144"/>
      <c r="L812" s="144"/>
      <c r="M812" s="144"/>
      <c r="N812" s="145"/>
      <c r="O812" s="144"/>
      <c r="P812" s="144"/>
      <c r="Q812" s="144"/>
      <c r="R812" s="144"/>
      <c r="S812" s="144"/>
      <c r="T812" s="144"/>
      <c r="U812" s="144"/>
      <c r="V812" s="37"/>
      <c r="W812" s="145"/>
      <c r="X812" s="146"/>
      <c r="Y812" s="145"/>
      <c r="Z812" s="144"/>
      <c r="AA812" s="144"/>
      <c r="AB812" s="144"/>
      <c r="AC812" s="144"/>
      <c r="AD812" s="144"/>
      <c r="AE812" s="144"/>
      <c r="AF812" s="144"/>
      <c r="AG812" s="147"/>
      <c r="AH812" s="144"/>
      <c r="AI812" s="144"/>
      <c r="AJ812" s="144"/>
      <c r="AK812" s="144"/>
      <c r="AL812" s="144"/>
      <c r="AM812" s="144"/>
      <c r="AN812" s="144"/>
      <c r="AO812" s="144"/>
      <c r="AP812" s="144"/>
      <c r="AQ812" s="144"/>
      <c r="AR812" s="144"/>
      <c r="AS812" s="144"/>
    </row>
    <row r="813" spans="1:45">
      <c r="A813" s="144"/>
      <c r="B813" s="144"/>
      <c r="C813" s="144"/>
      <c r="D813" s="144"/>
      <c r="E813" s="144"/>
      <c r="F813" s="144"/>
      <c r="G813" s="144"/>
      <c r="H813" s="144"/>
      <c r="I813" s="144"/>
      <c r="J813" s="144"/>
      <c r="K813" s="144"/>
      <c r="L813" s="144"/>
      <c r="M813" s="144"/>
      <c r="N813" s="145"/>
      <c r="O813" s="144"/>
      <c r="P813" s="144"/>
      <c r="Q813" s="144"/>
      <c r="R813" s="144"/>
      <c r="S813" s="144"/>
      <c r="T813" s="144"/>
      <c r="U813" s="144"/>
      <c r="V813" s="37"/>
      <c r="W813" s="145"/>
      <c r="X813" s="146"/>
      <c r="Y813" s="145"/>
      <c r="Z813" s="144"/>
      <c r="AA813" s="144"/>
      <c r="AB813" s="144"/>
      <c r="AC813" s="144"/>
      <c r="AD813" s="144"/>
      <c r="AE813" s="144"/>
      <c r="AF813" s="144"/>
      <c r="AG813" s="147"/>
      <c r="AH813" s="144"/>
      <c r="AI813" s="144"/>
      <c r="AJ813" s="144"/>
      <c r="AK813" s="144"/>
      <c r="AL813" s="144"/>
      <c r="AM813" s="144"/>
      <c r="AN813" s="144"/>
      <c r="AO813" s="144"/>
      <c r="AP813" s="144"/>
      <c r="AQ813" s="144"/>
      <c r="AR813" s="144"/>
      <c r="AS813" s="144"/>
    </row>
    <row r="814" spans="1:45">
      <c r="A814" s="144"/>
      <c r="B814" s="144"/>
      <c r="C814" s="144"/>
      <c r="D814" s="144"/>
      <c r="E814" s="144"/>
      <c r="F814" s="144"/>
      <c r="G814" s="144"/>
      <c r="H814" s="144"/>
      <c r="I814" s="144"/>
      <c r="J814" s="144"/>
      <c r="K814" s="144"/>
      <c r="L814" s="144"/>
      <c r="M814" s="144"/>
      <c r="N814" s="145"/>
      <c r="O814" s="144"/>
      <c r="P814" s="144"/>
      <c r="Q814" s="144"/>
      <c r="R814" s="144"/>
      <c r="S814" s="144"/>
      <c r="T814" s="144"/>
      <c r="U814" s="144"/>
      <c r="V814" s="37"/>
      <c r="W814" s="145"/>
      <c r="X814" s="146"/>
      <c r="Y814" s="145"/>
      <c r="Z814" s="144"/>
      <c r="AA814" s="144"/>
      <c r="AB814" s="144"/>
      <c r="AC814" s="144"/>
      <c r="AD814" s="144"/>
      <c r="AE814" s="144"/>
      <c r="AF814" s="144"/>
      <c r="AG814" s="147"/>
      <c r="AH814" s="144"/>
      <c r="AI814" s="144"/>
      <c r="AJ814" s="144"/>
      <c r="AK814" s="144"/>
      <c r="AL814" s="144"/>
      <c r="AM814" s="144"/>
      <c r="AN814" s="144"/>
      <c r="AO814" s="144"/>
      <c r="AP814" s="144"/>
      <c r="AQ814" s="144"/>
      <c r="AR814" s="144"/>
      <c r="AS814" s="144"/>
    </row>
    <row r="815" spans="1:45">
      <c r="A815" s="144"/>
      <c r="B815" s="144"/>
      <c r="C815" s="144"/>
      <c r="D815" s="144"/>
      <c r="E815" s="144"/>
      <c r="F815" s="144"/>
      <c r="G815" s="144"/>
      <c r="H815" s="144"/>
      <c r="I815" s="144"/>
      <c r="J815" s="144"/>
      <c r="K815" s="144"/>
      <c r="L815" s="144"/>
      <c r="M815" s="144"/>
      <c r="N815" s="145"/>
      <c r="O815" s="144"/>
      <c r="P815" s="144"/>
      <c r="Q815" s="144"/>
      <c r="R815" s="144"/>
      <c r="S815" s="144"/>
      <c r="T815" s="144"/>
      <c r="U815" s="144"/>
      <c r="V815" s="37"/>
      <c r="W815" s="145"/>
      <c r="X815" s="146"/>
      <c r="Y815" s="145"/>
      <c r="Z815" s="144"/>
      <c r="AA815" s="144"/>
      <c r="AB815" s="144"/>
      <c r="AC815" s="144"/>
      <c r="AD815" s="144"/>
      <c r="AE815" s="144"/>
      <c r="AF815" s="144"/>
      <c r="AG815" s="147"/>
      <c r="AH815" s="144"/>
      <c r="AI815" s="144"/>
      <c r="AJ815" s="144"/>
      <c r="AK815" s="144"/>
      <c r="AL815" s="144"/>
      <c r="AM815" s="144"/>
      <c r="AN815" s="144"/>
      <c r="AO815" s="144"/>
      <c r="AP815" s="144"/>
      <c r="AQ815" s="144"/>
      <c r="AR815" s="144"/>
      <c r="AS815" s="144"/>
    </row>
    <row r="816" spans="1:45">
      <c r="A816" s="144"/>
      <c r="B816" s="144"/>
      <c r="C816" s="144"/>
      <c r="D816" s="144"/>
      <c r="E816" s="144"/>
      <c r="F816" s="144"/>
      <c r="G816" s="144"/>
      <c r="H816" s="144"/>
      <c r="I816" s="144"/>
      <c r="J816" s="144"/>
      <c r="K816" s="144"/>
      <c r="L816" s="144"/>
      <c r="M816" s="144"/>
      <c r="N816" s="145"/>
      <c r="O816" s="144"/>
      <c r="P816" s="144"/>
      <c r="Q816" s="144"/>
      <c r="R816" s="144"/>
      <c r="S816" s="144"/>
      <c r="T816" s="144"/>
      <c r="U816" s="144"/>
      <c r="V816" s="37"/>
      <c r="W816" s="145"/>
      <c r="X816" s="146"/>
      <c r="Y816" s="145"/>
      <c r="Z816" s="144"/>
      <c r="AA816" s="144"/>
      <c r="AB816" s="144"/>
      <c r="AC816" s="144"/>
      <c r="AD816" s="144"/>
      <c r="AE816" s="144"/>
      <c r="AF816" s="144"/>
      <c r="AG816" s="147"/>
      <c r="AH816" s="144"/>
      <c r="AI816" s="144"/>
      <c r="AJ816" s="144"/>
      <c r="AK816" s="144"/>
      <c r="AL816" s="144"/>
      <c r="AM816" s="144"/>
      <c r="AN816" s="144"/>
      <c r="AO816" s="144"/>
      <c r="AP816" s="144"/>
      <c r="AQ816" s="144"/>
      <c r="AR816" s="144"/>
      <c r="AS816" s="144"/>
    </row>
    <row r="817" spans="1:45">
      <c r="A817" s="144"/>
      <c r="B817" s="144"/>
      <c r="C817" s="144"/>
      <c r="D817" s="144"/>
      <c r="E817" s="144"/>
      <c r="F817" s="144"/>
      <c r="G817" s="144"/>
      <c r="H817" s="144"/>
      <c r="I817" s="144"/>
      <c r="J817" s="144"/>
      <c r="K817" s="144"/>
      <c r="L817" s="144"/>
      <c r="M817" s="144"/>
      <c r="N817" s="145"/>
      <c r="O817" s="144"/>
      <c r="P817" s="144"/>
      <c r="Q817" s="144"/>
      <c r="R817" s="144"/>
      <c r="S817" s="144"/>
      <c r="T817" s="144"/>
      <c r="U817" s="144"/>
      <c r="V817" s="37"/>
      <c r="W817" s="145"/>
      <c r="X817" s="146"/>
      <c r="Y817" s="145"/>
      <c r="Z817" s="144"/>
      <c r="AA817" s="144"/>
      <c r="AB817" s="144"/>
      <c r="AC817" s="144"/>
      <c r="AD817" s="144"/>
      <c r="AE817" s="144"/>
      <c r="AF817" s="144"/>
      <c r="AG817" s="147"/>
      <c r="AH817" s="144"/>
      <c r="AI817" s="144"/>
      <c r="AJ817" s="144"/>
      <c r="AK817" s="144"/>
      <c r="AL817" s="144"/>
      <c r="AM817" s="144"/>
      <c r="AN817" s="144"/>
      <c r="AO817" s="144"/>
      <c r="AP817" s="144"/>
      <c r="AQ817" s="144"/>
      <c r="AR817" s="144"/>
      <c r="AS817" s="144"/>
    </row>
    <row r="818" spans="1:45">
      <c r="A818" s="144"/>
      <c r="B818" s="144"/>
      <c r="C818" s="144"/>
      <c r="D818" s="144"/>
      <c r="E818" s="144"/>
      <c r="F818" s="144"/>
      <c r="G818" s="144"/>
      <c r="H818" s="144"/>
      <c r="I818" s="144"/>
      <c r="J818" s="144"/>
      <c r="K818" s="144"/>
      <c r="L818" s="144"/>
      <c r="M818" s="144"/>
      <c r="N818" s="145"/>
      <c r="O818" s="144"/>
      <c r="P818" s="144"/>
      <c r="Q818" s="144"/>
      <c r="R818" s="144"/>
      <c r="S818" s="144"/>
      <c r="T818" s="144"/>
      <c r="U818" s="144"/>
      <c r="V818" s="37"/>
      <c r="W818" s="145"/>
      <c r="X818" s="146"/>
      <c r="Y818" s="145"/>
      <c r="Z818" s="144"/>
      <c r="AA818" s="144"/>
      <c r="AB818" s="144"/>
      <c r="AC818" s="144"/>
      <c r="AD818" s="144"/>
      <c r="AE818" s="144"/>
      <c r="AF818" s="144"/>
      <c r="AG818" s="147"/>
      <c r="AH818" s="144"/>
      <c r="AI818" s="144"/>
      <c r="AJ818" s="144"/>
      <c r="AK818" s="144"/>
      <c r="AL818" s="144"/>
      <c r="AM818" s="144"/>
      <c r="AN818" s="144"/>
      <c r="AO818" s="144"/>
      <c r="AP818" s="144"/>
      <c r="AQ818" s="144"/>
      <c r="AR818" s="144"/>
      <c r="AS818" s="144"/>
    </row>
    <row r="819" spans="1:45">
      <c r="A819" s="144"/>
      <c r="B819" s="144"/>
      <c r="C819" s="144"/>
      <c r="D819" s="144"/>
      <c r="E819" s="144"/>
      <c r="F819" s="144"/>
      <c r="G819" s="144"/>
      <c r="H819" s="144"/>
      <c r="I819" s="144"/>
      <c r="J819" s="144"/>
      <c r="K819" s="144"/>
      <c r="L819" s="144"/>
      <c r="M819" s="144"/>
      <c r="N819" s="145"/>
      <c r="O819" s="144"/>
      <c r="P819" s="144"/>
      <c r="Q819" s="144"/>
      <c r="R819" s="144"/>
      <c r="S819" s="144"/>
      <c r="T819" s="144"/>
      <c r="U819" s="144"/>
      <c r="V819" s="37"/>
      <c r="W819" s="145"/>
      <c r="X819" s="146"/>
      <c r="Y819" s="145"/>
      <c r="Z819" s="144"/>
      <c r="AA819" s="144"/>
      <c r="AB819" s="144"/>
      <c r="AC819" s="144"/>
      <c r="AD819" s="144"/>
      <c r="AE819" s="144"/>
      <c r="AF819" s="144"/>
      <c r="AG819" s="147"/>
      <c r="AH819" s="144"/>
      <c r="AI819" s="144"/>
      <c r="AJ819" s="144"/>
      <c r="AK819" s="144"/>
      <c r="AL819" s="144"/>
      <c r="AM819" s="144"/>
      <c r="AN819" s="144"/>
      <c r="AO819" s="144"/>
      <c r="AP819" s="144"/>
      <c r="AQ819" s="144"/>
      <c r="AR819" s="144"/>
      <c r="AS819" s="144"/>
    </row>
    <row r="820" spans="1:45">
      <c r="A820" s="144"/>
      <c r="B820" s="144"/>
      <c r="C820" s="144"/>
      <c r="D820" s="144"/>
      <c r="E820" s="144"/>
      <c r="F820" s="144"/>
      <c r="G820" s="144"/>
      <c r="H820" s="144"/>
      <c r="I820" s="144"/>
      <c r="J820" s="144"/>
      <c r="K820" s="144"/>
      <c r="L820" s="144"/>
      <c r="M820" s="144"/>
      <c r="N820" s="145"/>
      <c r="O820" s="144"/>
      <c r="P820" s="144"/>
      <c r="Q820" s="144"/>
      <c r="R820" s="144"/>
      <c r="S820" s="144"/>
      <c r="T820" s="144"/>
      <c r="U820" s="144"/>
      <c r="V820" s="37"/>
      <c r="W820" s="145"/>
      <c r="X820" s="146"/>
      <c r="Y820" s="145"/>
      <c r="Z820" s="144"/>
      <c r="AA820" s="144"/>
      <c r="AB820" s="144"/>
      <c r="AC820" s="144"/>
      <c r="AD820" s="144"/>
      <c r="AE820" s="144"/>
      <c r="AF820" s="144"/>
      <c r="AG820" s="147"/>
      <c r="AH820" s="144"/>
      <c r="AI820" s="144"/>
      <c r="AJ820" s="144"/>
      <c r="AK820" s="144"/>
      <c r="AL820" s="144"/>
      <c r="AM820" s="144"/>
      <c r="AN820" s="144"/>
      <c r="AO820" s="144"/>
      <c r="AP820" s="144"/>
      <c r="AQ820" s="144"/>
      <c r="AR820" s="144"/>
      <c r="AS820" s="144"/>
    </row>
    <row r="821" spans="1:45">
      <c r="A821" s="144"/>
      <c r="B821" s="144"/>
      <c r="C821" s="144"/>
      <c r="D821" s="144"/>
      <c r="E821" s="144"/>
      <c r="F821" s="144"/>
      <c r="G821" s="144"/>
      <c r="H821" s="144"/>
      <c r="I821" s="144"/>
      <c r="J821" s="144"/>
      <c r="K821" s="144"/>
      <c r="L821" s="144"/>
      <c r="M821" s="144"/>
      <c r="N821" s="145"/>
      <c r="O821" s="144"/>
      <c r="P821" s="144"/>
      <c r="Q821" s="144"/>
      <c r="R821" s="144"/>
      <c r="S821" s="144"/>
      <c r="T821" s="144"/>
      <c r="U821" s="144"/>
      <c r="V821" s="37"/>
      <c r="W821" s="145"/>
      <c r="X821" s="146"/>
      <c r="Y821" s="145"/>
      <c r="Z821" s="144"/>
      <c r="AA821" s="144"/>
      <c r="AB821" s="144"/>
      <c r="AC821" s="144"/>
      <c r="AD821" s="144"/>
      <c r="AE821" s="144"/>
      <c r="AF821" s="144"/>
      <c r="AG821" s="147"/>
      <c r="AH821" s="144"/>
      <c r="AI821" s="144"/>
      <c r="AJ821" s="144"/>
      <c r="AK821" s="144"/>
      <c r="AL821" s="144"/>
      <c r="AM821" s="144"/>
      <c r="AN821" s="144"/>
      <c r="AO821" s="144"/>
      <c r="AP821" s="144"/>
      <c r="AQ821" s="144"/>
      <c r="AR821" s="144"/>
      <c r="AS821" s="144"/>
    </row>
    <row r="822" spans="1:45">
      <c r="A822" s="144"/>
      <c r="B822" s="144"/>
      <c r="C822" s="144"/>
      <c r="D822" s="144"/>
      <c r="E822" s="144"/>
      <c r="F822" s="144"/>
      <c r="G822" s="144"/>
      <c r="H822" s="144"/>
      <c r="I822" s="144"/>
      <c r="J822" s="144"/>
      <c r="K822" s="144"/>
      <c r="L822" s="144"/>
      <c r="M822" s="144"/>
      <c r="N822" s="145"/>
      <c r="O822" s="144"/>
      <c r="P822" s="144"/>
      <c r="Q822" s="144"/>
      <c r="R822" s="144"/>
      <c r="S822" s="144"/>
      <c r="T822" s="144"/>
      <c r="U822" s="144"/>
      <c r="V822" s="37"/>
      <c r="W822" s="145"/>
      <c r="X822" s="146"/>
      <c r="Y822" s="145"/>
      <c r="Z822" s="144"/>
      <c r="AA822" s="144"/>
      <c r="AB822" s="144"/>
      <c r="AC822" s="144"/>
      <c r="AD822" s="144"/>
      <c r="AE822" s="144"/>
      <c r="AF822" s="144"/>
      <c r="AG822" s="147"/>
      <c r="AH822" s="144"/>
      <c r="AI822" s="144"/>
      <c r="AJ822" s="144"/>
      <c r="AK822" s="144"/>
      <c r="AL822" s="144"/>
      <c r="AM822" s="144"/>
      <c r="AN822" s="144"/>
      <c r="AO822" s="144"/>
      <c r="AP822" s="144"/>
      <c r="AQ822" s="144"/>
      <c r="AR822" s="144"/>
      <c r="AS822" s="144"/>
    </row>
    <row r="823" spans="1:45">
      <c r="A823" s="144"/>
      <c r="B823" s="144"/>
      <c r="C823" s="144"/>
      <c r="D823" s="144"/>
      <c r="E823" s="144"/>
      <c r="F823" s="144"/>
      <c r="G823" s="144"/>
      <c r="H823" s="144"/>
      <c r="I823" s="144"/>
      <c r="J823" s="144"/>
      <c r="K823" s="144"/>
      <c r="L823" s="144"/>
      <c r="M823" s="144"/>
      <c r="N823" s="145"/>
      <c r="O823" s="144"/>
      <c r="P823" s="144"/>
      <c r="Q823" s="144"/>
      <c r="R823" s="144"/>
      <c r="S823" s="144"/>
      <c r="T823" s="144"/>
      <c r="U823" s="144"/>
      <c r="V823" s="37"/>
      <c r="W823" s="145"/>
      <c r="X823" s="146"/>
      <c r="Y823" s="145"/>
      <c r="Z823" s="144"/>
      <c r="AA823" s="144"/>
      <c r="AB823" s="144"/>
      <c r="AC823" s="144"/>
      <c r="AD823" s="144"/>
      <c r="AE823" s="144"/>
      <c r="AF823" s="144"/>
      <c r="AG823" s="147"/>
      <c r="AH823" s="144"/>
      <c r="AI823" s="144"/>
      <c r="AJ823" s="144"/>
      <c r="AK823" s="144"/>
      <c r="AL823" s="144"/>
      <c r="AM823" s="144"/>
      <c r="AN823" s="144"/>
      <c r="AO823" s="144"/>
      <c r="AP823" s="144"/>
      <c r="AQ823" s="144"/>
      <c r="AR823" s="144"/>
      <c r="AS823" s="144"/>
    </row>
    <row r="824" spans="1:45">
      <c r="A824" s="144"/>
      <c r="B824" s="144"/>
      <c r="C824" s="144"/>
      <c r="D824" s="144"/>
      <c r="E824" s="144"/>
      <c r="F824" s="144"/>
      <c r="G824" s="144"/>
      <c r="H824" s="144"/>
      <c r="I824" s="144"/>
      <c r="J824" s="144"/>
      <c r="K824" s="144"/>
      <c r="L824" s="144"/>
      <c r="M824" s="144"/>
      <c r="N824" s="145"/>
      <c r="O824" s="144"/>
      <c r="P824" s="144"/>
      <c r="Q824" s="144"/>
      <c r="R824" s="144"/>
      <c r="S824" s="144"/>
      <c r="T824" s="144"/>
      <c r="U824" s="144"/>
      <c r="V824" s="37"/>
      <c r="W824" s="145"/>
      <c r="X824" s="146"/>
      <c r="Y824" s="145"/>
      <c r="Z824" s="144"/>
      <c r="AA824" s="144"/>
      <c r="AB824" s="144"/>
      <c r="AC824" s="144"/>
      <c r="AD824" s="144"/>
      <c r="AE824" s="144"/>
      <c r="AF824" s="144"/>
      <c r="AG824" s="147"/>
      <c r="AH824" s="144"/>
      <c r="AI824" s="144"/>
      <c r="AJ824" s="144"/>
      <c r="AK824" s="144"/>
      <c r="AL824" s="144"/>
      <c r="AM824" s="144"/>
      <c r="AN824" s="144"/>
      <c r="AO824" s="144"/>
      <c r="AP824" s="144"/>
      <c r="AQ824" s="144"/>
      <c r="AR824" s="144"/>
      <c r="AS824" s="144"/>
    </row>
    <row r="825" spans="1:45">
      <c r="A825" s="144"/>
      <c r="B825" s="144"/>
      <c r="C825" s="144"/>
      <c r="D825" s="144"/>
      <c r="E825" s="144"/>
      <c r="F825" s="144"/>
      <c r="G825" s="144"/>
      <c r="H825" s="144"/>
      <c r="I825" s="144"/>
      <c r="J825" s="144"/>
      <c r="K825" s="144"/>
      <c r="L825" s="144"/>
      <c r="M825" s="144"/>
      <c r="N825" s="145"/>
      <c r="O825" s="144"/>
      <c r="P825" s="144"/>
      <c r="Q825" s="144"/>
      <c r="R825" s="144"/>
      <c r="S825" s="144"/>
      <c r="T825" s="144"/>
      <c r="U825" s="144"/>
      <c r="V825" s="37"/>
      <c r="W825" s="145"/>
      <c r="X825" s="146"/>
      <c r="Y825" s="145"/>
      <c r="Z825" s="144"/>
      <c r="AA825" s="144"/>
      <c r="AB825" s="144"/>
      <c r="AC825" s="144"/>
      <c r="AD825" s="144"/>
      <c r="AE825" s="144"/>
      <c r="AF825" s="144"/>
      <c r="AG825" s="147"/>
      <c r="AH825" s="144"/>
      <c r="AI825" s="144"/>
      <c r="AJ825" s="144"/>
      <c r="AK825" s="144"/>
      <c r="AL825" s="144"/>
      <c r="AM825" s="144"/>
      <c r="AN825" s="144"/>
      <c r="AO825" s="144"/>
      <c r="AP825" s="144"/>
      <c r="AQ825" s="144"/>
      <c r="AR825" s="144"/>
      <c r="AS825" s="144"/>
    </row>
    <row r="826" spans="1:45">
      <c r="A826" s="144"/>
      <c r="B826" s="144"/>
      <c r="C826" s="144"/>
      <c r="D826" s="144"/>
      <c r="E826" s="144"/>
      <c r="F826" s="144"/>
      <c r="G826" s="144"/>
      <c r="H826" s="144"/>
      <c r="I826" s="144"/>
      <c r="J826" s="144"/>
      <c r="K826" s="144"/>
      <c r="L826" s="144"/>
      <c r="M826" s="144"/>
      <c r="N826" s="145"/>
      <c r="O826" s="144"/>
      <c r="P826" s="144"/>
      <c r="Q826" s="144"/>
      <c r="R826" s="144"/>
      <c r="S826" s="144"/>
      <c r="T826" s="144"/>
      <c r="U826" s="144"/>
      <c r="V826" s="37"/>
      <c r="W826" s="145"/>
      <c r="X826" s="146"/>
      <c r="Y826" s="145"/>
      <c r="Z826" s="144"/>
      <c r="AA826" s="144"/>
      <c r="AB826" s="144"/>
      <c r="AC826" s="144"/>
      <c r="AD826" s="144"/>
      <c r="AE826" s="144"/>
      <c r="AF826" s="144"/>
      <c r="AG826" s="147"/>
      <c r="AH826" s="144"/>
      <c r="AI826" s="144"/>
      <c r="AJ826" s="144"/>
      <c r="AK826" s="144"/>
      <c r="AL826" s="144"/>
      <c r="AM826" s="144"/>
      <c r="AN826" s="144"/>
      <c r="AO826" s="144"/>
      <c r="AP826" s="144"/>
      <c r="AQ826" s="144"/>
      <c r="AR826" s="144"/>
      <c r="AS826" s="144"/>
    </row>
    <row r="827" spans="1:45">
      <c r="A827" s="144"/>
      <c r="B827" s="144"/>
      <c r="C827" s="144"/>
      <c r="D827" s="144"/>
      <c r="E827" s="144"/>
      <c r="F827" s="144"/>
      <c r="G827" s="144"/>
      <c r="H827" s="144"/>
      <c r="I827" s="144"/>
      <c r="J827" s="144"/>
      <c r="K827" s="144"/>
      <c r="L827" s="144"/>
      <c r="M827" s="144"/>
      <c r="N827" s="145"/>
      <c r="O827" s="144"/>
      <c r="P827" s="144"/>
      <c r="Q827" s="144"/>
      <c r="R827" s="144"/>
      <c r="S827" s="144"/>
      <c r="T827" s="144"/>
      <c r="U827" s="144"/>
      <c r="V827" s="37"/>
      <c r="W827" s="145"/>
      <c r="X827" s="146"/>
      <c r="Y827" s="145"/>
      <c r="Z827" s="144"/>
      <c r="AA827" s="144"/>
      <c r="AB827" s="144"/>
      <c r="AC827" s="144"/>
      <c r="AD827" s="144"/>
      <c r="AE827" s="144"/>
      <c r="AF827" s="144"/>
      <c r="AG827" s="147"/>
      <c r="AH827" s="144"/>
      <c r="AI827" s="144"/>
      <c r="AJ827" s="144"/>
      <c r="AK827" s="144"/>
      <c r="AL827" s="144"/>
      <c r="AM827" s="144"/>
      <c r="AN827" s="144"/>
      <c r="AO827" s="144"/>
      <c r="AP827" s="144"/>
      <c r="AQ827" s="144"/>
      <c r="AR827" s="144"/>
      <c r="AS827" s="144"/>
    </row>
    <row r="828" spans="1:45">
      <c r="A828" s="144"/>
      <c r="B828" s="144"/>
      <c r="C828" s="144"/>
      <c r="D828" s="144"/>
      <c r="E828" s="144"/>
      <c r="F828" s="144"/>
      <c r="G828" s="144"/>
      <c r="H828" s="144"/>
      <c r="I828" s="144"/>
      <c r="J828" s="144"/>
      <c r="K828" s="144"/>
      <c r="L828" s="144"/>
      <c r="M828" s="144"/>
      <c r="N828" s="145"/>
      <c r="O828" s="144"/>
      <c r="P828" s="144"/>
      <c r="Q828" s="144"/>
      <c r="R828" s="144"/>
      <c r="S828" s="144"/>
      <c r="T828" s="144"/>
      <c r="U828" s="144"/>
      <c r="V828" s="37"/>
      <c r="W828" s="145"/>
      <c r="X828" s="146"/>
      <c r="Y828" s="145"/>
      <c r="Z828" s="144"/>
      <c r="AA828" s="144"/>
      <c r="AB828" s="144"/>
      <c r="AC828" s="144"/>
      <c r="AD828" s="144"/>
      <c r="AE828" s="144"/>
      <c r="AF828" s="144"/>
      <c r="AG828" s="147"/>
      <c r="AH828" s="144"/>
      <c r="AI828" s="144"/>
      <c r="AJ828" s="144"/>
      <c r="AK828" s="144"/>
      <c r="AL828" s="144"/>
      <c r="AM828" s="144"/>
      <c r="AN828" s="144"/>
      <c r="AO828" s="144"/>
      <c r="AP828" s="144"/>
      <c r="AQ828" s="144"/>
      <c r="AR828" s="144"/>
      <c r="AS828" s="144"/>
    </row>
    <row r="829" spans="1:45">
      <c r="A829" s="144"/>
      <c r="B829" s="144"/>
      <c r="C829" s="144"/>
      <c r="D829" s="144"/>
      <c r="E829" s="144"/>
      <c r="F829" s="144"/>
      <c r="G829" s="144"/>
      <c r="H829" s="144"/>
      <c r="I829" s="144"/>
      <c r="J829" s="144"/>
      <c r="K829" s="144"/>
      <c r="L829" s="144"/>
      <c r="M829" s="144"/>
      <c r="N829" s="145"/>
      <c r="O829" s="144"/>
      <c r="P829" s="144"/>
      <c r="Q829" s="144"/>
      <c r="R829" s="144"/>
      <c r="S829" s="144"/>
      <c r="T829" s="144"/>
      <c r="U829" s="144"/>
      <c r="V829" s="37"/>
      <c r="W829" s="145"/>
      <c r="X829" s="146"/>
      <c r="Y829" s="145"/>
      <c r="Z829" s="144"/>
      <c r="AA829" s="144"/>
      <c r="AB829" s="144"/>
      <c r="AC829" s="144"/>
      <c r="AD829" s="144"/>
      <c r="AE829" s="144"/>
      <c r="AF829" s="144"/>
      <c r="AG829" s="147"/>
      <c r="AH829" s="144"/>
      <c r="AI829" s="144"/>
      <c r="AJ829" s="144"/>
      <c r="AK829" s="144"/>
      <c r="AL829" s="144"/>
      <c r="AM829" s="144"/>
      <c r="AN829" s="144"/>
      <c r="AO829" s="144"/>
      <c r="AP829" s="144"/>
      <c r="AQ829" s="144"/>
      <c r="AR829" s="144"/>
      <c r="AS829" s="144"/>
    </row>
    <row r="830" spans="1:45">
      <c r="A830" s="144"/>
      <c r="B830" s="144"/>
      <c r="C830" s="144"/>
      <c r="D830" s="144"/>
      <c r="E830" s="144"/>
      <c r="F830" s="144"/>
      <c r="G830" s="144"/>
      <c r="H830" s="144"/>
      <c r="I830" s="144"/>
      <c r="J830" s="144"/>
      <c r="K830" s="144"/>
      <c r="L830" s="144"/>
      <c r="M830" s="144"/>
      <c r="N830" s="145"/>
      <c r="O830" s="144"/>
      <c r="P830" s="144"/>
      <c r="Q830" s="144"/>
      <c r="R830" s="144"/>
      <c r="S830" s="144"/>
      <c r="T830" s="144"/>
      <c r="U830" s="144"/>
      <c r="V830" s="37"/>
      <c r="W830" s="145"/>
      <c r="X830" s="146"/>
      <c r="Y830" s="145"/>
      <c r="Z830" s="144"/>
      <c r="AA830" s="144"/>
      <c r="AB830" s="144"/>
      <c r="AC830" s="144"/>
      <c r="AD830" s="144"/>
      <c r="AE830" s="144"/>
      <c r="AF830" s="144"/>
      <c r="AG830" s="147"/>
      <c r="AH830" s="144"/>
      <c r="AI830" s="144"/>
      <c r="AJ830" s="144"/>
      <c r="AK830" s="144"/>
      <c r="AL830" s="144"/>
      <c r="AM830" s="144"/>
      <c r="AN830" s="144"/>
      <c r="AO830" s="144"/>
      <c r="AP830" s="144"/>
      <c r="AQ830" s="144"/>
      <c r="AR830" s="144"/>
      <c r="AS830" s="144"/>
    </row>
    <row r="831" spans="1:45">
      <c r="A831" s="144"/>
      <c r="B831" s="144"/>
      <c r="C831" s="144"/>
      <c r="D831" s="144"/>
      <c r="E831" s="144"/>
      <c r="F831" s="144"/>
      <c r="G831" s="144"/>
      <c r="H831" s="144"/>
      <c r="I831" s="144"/>
      <c r="J831" s="144"/>
      <c r="K831" s="144"/>
      <c r="L831" s="144"/>
      <c r="M831" s="144"/>
      <c r="N831" s="145"/>
      <c r="O831" s="144"/>
      <c r="P831" s="144"/>
      <c r="Q831" s="144"/>
      <c r="R831" s="144"/>
      <c r="S831" s="144"/>
      <c r="T831" s="144"/>
      <c r="U831" s="144"/>
      <c r="V831" s="37"/>
      <c r="W831" s="145"/>
      <c r="X831" s="146"/>
      <c r="Y831" s="145"/>
      <c r="Z831" s="144"/>
      <c r="AA831" s="144"/>
      <c r="AB831" s="144"/>
      <c r="AC831" s="144"/>
      <c r="AD831" s="144"/>
      <c r="AE831" s="144"/>
      <c r="AF831" s="144"/>
      <c r="AG831" s="147"/>
      <c r="AH831" s="144"/>
      <c r="AI831" s="144"/>
      <c r="AJ831" s="144"/>
      <c r="AK831" s="144"/>
      <c r="AL831" s="144"/>
      <c r="AM831" s="144"/>
      <c r="AN831" s="144"/>
      <c r="AO831" s="144"/>
      <c r="AP831" s="144"/>
      <c r="AQ831" s="144"/>
      <c r="AR831" s="144"/>
      <c r="AS831" s="144"/>
    </row>
    <row r="832" spans="1:45">
      <c r="A832" s="144"/>
      <c r="B832" s="144"/>
      <c r="C832" s="144"/>
      <c r="D832" s="144"/>
      <c r="E832" s="144"/>
      <c r="F832" s="144"/>
      <c r="G832" s="144"/>
      <c r="H832" s="144"/>
      <c r="I832" s="144"/>
      <c r="J832" s="144"/>
      <c r="K832" s="144"/>
      <c r="L832" s="144"/>
      <c r="M832" s="144"/>
      <c r="N832" s="145"/>
      <c r="O832" s="144"/>
      <c r="P832" s="144"/>
      <c r="Q832" s="144"/>
      <c r="R832" s="144"/>
      <c r="S832" s="144"/>
      <c r="T832" s="144"/>
      <c r="U832" s="144"/>
      <c r="V832" s="37"/>
      <c r="W832" s="145"/>
      <c r="X832" s="146"/>
      <c r="Y832" s="145"/>
      <c r="Z832" s="144"/>
      <c r="AA832" s="144"/>
      <c r="AB832" s="144"/>
      <c r="AC832" s="144"/>
      <c r="AD832" s="144"/>
      <c r="AE832" s="144"/>
      <c r="AF832" s="144"/>
      <c r="AG832" s="147"/>
      <c r="AH832" s="144"/>
      <c r="AI832" s="144"/>
      <c r="AJ832" s="144"/>
      <c r="AK832" s="144"/>
      <c r="AL832" s="144"/>
      <c r="AM832" s="144"/>
      <c r="AN832" s="144"/>
      <c r="AO832" s="144"/>
      <c r="AP832" s="144"/>
      <c r="AQ832" s="144"/>
      <c r="AR832" s="144"/>
      <c r="AS832" s="144"/>
    </row>
    <row r="833" spans="1:45">
      <c r="A833" s="144"/>
      <c r="B833" s="144"/>
      <c r="C833" s="144"/>
      <c r="D833" s="144"/>
      <c r="E833" s="144"/>
      <c r="F833" s="144"/>
      <c r="G833" s="144"/>
      <c r="H833" s="144"/>
      <c r="I833" s="144"/>
      <c r="J833" s="144"/>
      <c r="K833" s="144"/>
      <c r="L833" s="144"/>
      <c r="M833" s="144"/>
      <c r="N833" s="145"/>
      <c r="O833" s="144"/>
      <c r="P833" s="144"/>
      <c r="Q833" s="144"/>
      <c r="R833" s="144"/>
      <c r="S833" s="144"/>
      <c r="T833" s="144"/>
      <c r="U833" s="144"/>
      <c r="V833" s="37"/>
      <c r="W833" s="145"/>
      <c r="X833" s="146"/>
      <c r="Y833" s="145"/>
      <c r="Z833" s="144"/>
      <c r="AA833" s="144"/>
      <c r="AB833" s="144"/>
      <c r="AC833" s="144"/>
      <c r="AD833" s="144"/>
      <c r="AE833" s="144"/>
      <c r="AF833" s="144"/>
      <c r="AG833" s="147"/>
      <c r="AH833" s="144"/>
      <c r="AI833" s="144"/>
      <c r="AJ833" s="144"/>
      <c r="AK833" s="144"/>
      <c r="AL833" s="144"/>
      <c r="AM833" s="144"/>
      <c r="AN833" s="144"/>
      <c r="AO833" s="144"/>
      <c r="AP833" s="144"/>
      <c r="AQ833" s="144"/>
      <c r="AR833" s="144"/>
      <c r="AS833" s="144"/>
    </row>
    <row r="834" spans="1:45">
      <c r="A834" s="144"/>
      <c r="B834" s="144"/>
      <c r="C834" s="144"/>
      <c r="D834" s="144"/>
      <c r="E834" s="144"/>
      <c r="F834" s="144"/>
      <c r="G834" s="144"/>
      <c r="H834" s="144"/>
      <c r="I834" s="144"/>
      <c r="J834" s="144"/>
      <c r="K834" s="144"/>
      <c r="L834" s="144"/>
      <c r="M834" s="144"/>
      <c r="N834" s="145"/>
      <c r="O834" s="144"/>
      <c r="P834" s="144"/>
      <c r="Q834" s="144"/>
      <c r="R834" s="144"/>
      <c r="S834" s="144"/>
      <c r="T834" s="144"/>
      <c r="U834" s="144"/>
      <c r="V834" s="37"/>
      <c r="W834" s="145"/>
      <c r="X834" s="146"/>
      <c r="Y834" s="145"/>
      <c r="Z834" s="144"/>
      <c r="AA834" s="144"/>
      <c r="AB834" s="144"/>
      <c r="AC834" s="144"/>
      <c r="AD834" s="144"/>
      <c r="AE834" s="144"/>
      <c r="AF834" s="144"/>
      <c r="AG834" s="147"/>
      <c r="AH834" s="144"/>
      <c r="AI834" s="144"/>
      <c r="AJ834" s="144"/>
      <c r="AK834" s="144"/>
      <c r="AL834" s="144"/>
      <c r="AM834" s="144"/>
      <c r="AN834" s="144"/>
      <c r="AO834" s="144"/>
      <c r="AP834" s="144"/>
      <c r="AQ834" s="144"/>
      <c r="AR834" s="144"/>
      <c r="AS834" s="144"/>
    </row>
    <row r="835" spans="1:45">
      <c r="A835" s="144"/>
      <c r="B835" s="144"/>
      <c r="C835" s="144"/>
      <c r="D835" s="144"/>
      <c r="E835" s="144"/>
      <c r="F835" s="144"/>
      <c r="G835" s="144"/>
      <c r="H835" s="144"/>
      <c r="I835" s="144"/>
      <c r="J835" s="144"/>
      <c r="K835" s="144"/>
      <c r="L835" s="144"/>
      <c r="M835" s="144"/>
      <c r="N835" s="145"/>
      <c r="O835" s="144"/>
      <c r="P835" s="144"/>
      <c r="Q835" s="144"/>
      <c r="R835" s="144"/>
      <c r="S835" s="144"/>
      <c r="T835" s="144"/>
      <c r="U835" s="144"/>
      <c r="V835" s="37"/>
      <c r="W835" s="145"/>
      <c r="X835" s="146"/>
      <c r="Y835" s="145"/>
      <c r="Z835" s="144"/>
      <c r="AA835" s="144"/>
      <c r="AB835" s="144"/>
      <c r="AC835" s="144"/>
      <c r="AD835" s="144"/>
      <c r="AE835" s="144"/>
      <c r="AF835" s="144"/>
      <c r="AG835" s="147"/>
      <c r="AH835" s="144"/>
      <c r="AI835" s="144"/>
      <c r="AJ835" s="144"/>
      <c r="AK835" s="144"/>
      <c r="AL835" s="144"/>
      <c r="AM835" s="144"/>
      <c r="AN835" s="144"/>
      <c r="AO835" s="144"/>
      <c r="AP835" s="144"/>
      <c r="AQ835" s="144"/>
      <c r="AR835" s="144"/>
      <c r="AS835" s="144"/>
    </row>
    <row r="836" spans="1:45">
      <c r="A836" s="144"/>
      <c r="B836" s="144"/>
      <c r="C836" s="144"/>
      <c r="D836" s="144"/>
      <c r="E836" s="144"/>
      <c r="F836" s="144"/>
      <c r="G836" s="144"/>
      <c r="H836" s="144"/>
      <c r="I836" s="144"/>
      <c r="J836" s="144"/>
      <c r="K836" s="144"/>
      <c r="L836" s="144"/>
      <c r="M836" s="144"/>
      <c r="N836" s="145"/>
      <c r="O836" s="144"/>
      <c r="P836" s="144"/>
      <c r="Q836" s="144"/>
      <c r="R836" s="144"/>
      <c r="S836" s="144"/>
      <c r="T836" s="144"/>
      <c r="U836" s="144"/>
      <c r="V836" s="37"/>
      <c r="W836" s="145"/>
      <c r="X836" s="146"/>
      <c r="Y836" s="145"/>
      <c r="Z836" s="144"/>
      <c r="AA836" s="144"/>
      <c r="AB836" s="144"/>
      <c r="AC836" s="144"/>
      <c r="AD836" s="144"/>
      <c r="AE836" s="144"/>
      <c r="AF836" s="144"/>
      <c r="AG836" s="147"/>
      <c r="AH836" s="144"/>
      <c r="AI836" s="144"/>
      <c r="AJ836" s="144"/>
      <c r="AK836" s="144"/>
      <c r="AL836" s="144"/>
      <c r="AM836" s="144"/>
      <c r="AN836" s="144"/>
      <c r="AO836" s="144"/>
      <c r="AP836" s="144"/>
      <c r="AQ836" s="144"/>
      <c r="AR836" s="144"/>
      <c r="AS836" s="144"/>
    </row>
    <row r="837" spans="1:45">
      <c r="A837" s="144"/>
      <c r="B837" s="144"/>
      <c r="C837" s="144"/>
      <c r="D837" s="144"/>
      <c r="E837" s="144"/>
      <c r="F837" s="144"/>
      <c r="G837" s="144"/>
      <c r="H837" s="144"/>
      <c r="I837" s="144"/>
      <c r="J837" s="144"/>
      <c r="K837" s="144"/>
      <c r="L837" s="144"/>
      <c r="M837" s="144"/>
      <c r="N837" s="145"/>
      <c r="O837" s="144"/>
      <c r="P837" s="144"/>
      <c r="Q837" s="144"/>
      <c r="R837" s="144"/>
      <c r="S837" s="144"/>
      <c r="T837" s="144"/>
      <c r="U837" s="144"/>
      <c r="V837" s="37"/>
      <c r="W837" s="145"/>
      <c r="X837" s="146"/>
      <c r="Y837" s="145"/>
      <c r="Z837" s="144"/>
      <c r="AA837" s="144"/>
      <c r="AB837" s="144"/>
      <c r="AC837" s="144"/>
      <c r="AD837" s="144"/>
      <c r="AE837" s="144"/>
      <c r="AF837" s="144"/>
      <c r="AG837" s="147"/>
      <c r="AH837" s="144"/>
      <c r="AI837" s="144"/>
      <c r="AJ837" s="144"/>
      <c r="AK837" s="144"/>
      <c r="AL837" s="144"/>
      <c r="AM837" s="144"/>
      <c r="AN837" s="144"/>
      <c r="AO837" s="144"/>
      <c r="AP837" s="144"/>
      <c r="AQ837" s="144"/>
      <c r="AR837" s="144"/>
      <c r="AS837" s="144"/>
    </row>
    <row r="838" spans="1:45">
      <c r="A838" s="144"/>
      <c r="B838" s="144"/>
      <c r="C838" s="144"/>
      <c r="D838" s="144"/>
      <c r="E838" s="144"/>
      <c r="F838" s="144"/>
      <c r="G838" s="144"/>
      <c r="H838" s="144"/>
      <c r="I838" s="144"/>
      <c r="J838" s="144"/>
      <c r="K838" s="144"/>
      <c r="L838" s="144"/>
      <c r="M838" s="144"/>
      <c r="N838" s="145"/>
      <c r="O838" s="144"/>
      <c r="P838" s="144"/>
      <c r="Q838" s="144"/>
      <c r="R838" s="144"/>
      <c r="S838" s="144"/>
      <c r="T838" s="144"/>
      <c r="U838" s="144"/>
      <c r="V838" s="37"/>
      <c r="W838" s="145"/>
      <c r="X838" s="146"/>
      <c r="Y838" s="145"/>
      <c r="Z838" s="144"/>
      <c r="AA838" s="144"/>
      <c r="AB838" s="144"/>
      <c r="AC838" s="144"/>
      <c r="AD838" s="144"/>
      <c r="AE838" s="144"/>
      <c r="AF838" s="144"/>
      <c r="AG838" s="147"/>
      <c r="AH838" s="144"/>
      <c r="AI838" s="144"/>
      <c r="AJ838" s="144"/>
      <c r="AK838" s="144"/>
      <c r="AL838" s="144"/>
      <c r="AM838" s="144"/>
      <c r="AN838" s="144"/>
      <c r="AO838" s="144"/>
      <c r="AP838" s="144"/>
      <c r="AQ838" s="144"/>
      <c r="AR838" s="144"/>
      <c r="AS838" s="144"/>
    </row>
    <row r="839" spans="1:45">
      <c r="A839" s="144"/>
      <c r="B839" s="144"/>
      <c r="C839" s="144"/>
      <c r="D839" s="144"/>
      <c r="E839" s="144"/>
      <c r="F839" s="144"/>
      <c r="G839" s="144"/>
      <c r="H839" s="144"/>
      <c r="I839" s="144"/>
      <c r="J839" s="144"/>
      <c r="K839" s="144"/>
      <c r="L839" s="144"/>
      <c r="M839" s="144"/>
      <c r="N839" s="145"/>
      <c r="O839" s="144"/>
      <c r="P839" s="144"/>
      <c r="Q839" s="144"/>
      <c r="R839" s="144"/>
      <c r="S839" s="144"/>
      <c r="T839" s="144"/>
      <c r="U839" s="144"/>
      <c r="V839" s="37"/>
      <c r="W839" s="145"/>
      <c r="X839" s="146"/>
      <c r="Y839" s="145"/>
      <c r="Z839" s="144"/>
      <c r="AA839" s="144"/>
      <c r="AB839" s="144"/>
      <c r="AC839" s="144"/>
      <c r="AD839" s="144"/>
      <c r="AE839" s="144"/>
      <c r="AF839" s="144"/>
      <c r="AG839" s="147"/>
      <c r="AH839" s="144"/>
      <c r="AI839" s="144"/>
      <c r="AJ839" s="144"/>
      <c r="AK839" s="144"/>
      <c r="AL839" s="144"/>
      <c r="AM839" s="144"/>
      <c r="AN839" s="144"/>
      <c r="AO839" s="144"/>
      <c r="AP839" s="144"/>
      <c r="AQ839" s="144"/>
      <c r="AR839" s="144"/>
      <c r="AS839" s="144"/>
    </row>
    <row r="840" spans="1:45">
      <c r="A840" s="144"/>
      <c r="B840" s="144"/>
      <c r="C840" s="144"/>
      <c r="D840" s="144"/>
      <c r="E840" s="144"/>
      <c r="F840" s="144"/>
      <c r="G840" s="144"/>
      <c r="H840" s="144"/>
      <c r="I840" s="144"/>
      <c r="J840" s="144"/>
      <c r="K840" s="144"/>
      <c r="L840" s="144"/>
      <c r="M840" s="144"/>
      <c r="N840" s="145"/>
      <c r="O840" s="144"/>
      <c r="P840" s="144"/>
      <c r="Q840" s="144"/>
      <c r="R840" s="144"/>
      <c r="S840" s="144"/>
      <c r="T840" s="144"/>
      <c r="U840" s="144"/>
      <c r="V840" s="37"/>
      <c r="W840" s="145"/>
      <c r="X840" s="146"/>
      <c r="Y840" s="145"/>
      <c r="Z840" s="144"/>
      <c r="AA840" s="144"/>
      <c r="AB840" s="144"/>
      <c r="AC840" s="144"/>
      <c r="AD840" s="144"/>
      <c r="AE840" s="144"/>
      <c r="AF840" s="144"/>
      <c r="AG840" s="147"/>
      <c r="AH840" s="144"/>
      <c r="AI840" s="144"/>
      <c r="AJ840" s="144"/>
      <c r="AK840" s="144"/>
      <c r="AL840" s="144"/>
      <c r="AM840" s="144"/>
      <c r="AN840" s="144"/>
      <c r="AO840" s="144"/>
      <c r="AP840" s="144"/>
      <c r="AQ840" s="144"/>
      <c r="AR840" s="144"/>
      <c r="AS840" s="144"/>
    </row>
    <row r="841" spans="1:45">
      <c r="A841" s="144"/>
      <c r="B841" s="144"/>
      <c r="C841" s="144"/>
      <c r="D841" s="144"/>
      <c r="E841" s="144"/>
      <c r="F841" s="144"/>
      <c r="G841" s="144"/>
      <c r="H841" s="144"/>
      <c r="I841" s="144"/>
      <c r="J841" s="144"/>
      <c r="K841" s="144"/>
      <c r="L841" s="144"/>
      <c r="M841" s="144"/>
      <c r="N841" s="145"/>
      <c r="O841" s="144"/>
      <c r="P841" s="144"/>
      <c r="Q841" s="144"/>
      <c r="R841" s="144"/>
      <c r="S841" s="144"/>
      <c r="T841" s="144"/>
      <c r="U841" s="144"/>
      <c r="V841" s="37"/>
      <c r="W841" s="145"/>
      <c r="X841" s="146"/>
      <c r="Y841" s="145"/>
      <c r="Z841" s="144"/>
      <c r="AA841" s="144"/>
      <c r="AB841" s="144"/>
      <c r="AC841" s="144"/>
      <c r="AD841" s="144"/>
      <c r="AE841" s="144"/>
      <c r="AF841" s="144"/>
      <c r="AG841" s="147"/>
      <c r="AH841" s="144"/>
      <c r="AI841" s="144"/>
      <c r="AJ841" s="144"/>
      <c r="AK841" s="144"/>
      <c r="AL841" s="144"/>
      <c r="AM841" s="144"/>
      <c r="AN841" s="144"/>
      <c r="AO841" s="144"/>
      <c r="AP841" s="144"/>
      <c r="AQ841" s="144"/>
      <c r="AR841" s="144"/>
      <c r="AS841" s="144"/>
    </row>
    <row r="842" spans="1:45">
      <c r="A842" s="144"/>
      <c r="B842" s="144"/>
      <c r="C842" s="144"/>
      <c r="D842" s="144"/>
      <c r="E842" s="144"/>
      <c r="F842" s="144"/>
      <c r="G842" s="144"/>
      <c r="H842" s="144"/>
      <c r="I842" s="144"/>
      <c r="J842" s="144"/>
      <c r="K842" s="144"/>
      <c r="L842" s="144"/>
      <c r="M842" s="144"/>
      <c r="N842" s="145"/>
      <c r="O842" s="144"/>
      <c r="P842" s="144"/>
      <c r="Q842" s="144"/>
      <c r="R842" s="144"/>
      <c r="S842" s="144"/>
      <c r="T842" s="144"/>
      <c r="U842" s="144"/>
      <c r="V842" s="37"/>
      <c r="W842" s="145"/>
      <c r="X842" s="146"/>
      <c r="Y842" s="145"/>
      <c r="Z842" s="144"/>
      <c r="AA842" s="144"/>
      <c r="AB842" s="144"/>
      <c r="AC842" s="144"/>
      <c r="AD842" s="144"/>
      <c r="AE842" s="144"/>
      <c r="AF842" s="144"/>
      <c r="AG842" s="147"/>
      <c r="AH842" s="144"/>
      <c r="AI842" s="144"/>
      <c r="AJ842" s="144"/>
      <c r="AK842" s="144"/>
      <c r="AL842" s="144"/>
      <c r="AM842" s="144"/>
      <c r="AN842" s="144"/>
      <c r="AO842" s="144"/>
      <c r="AP842" s="144"/>
      <c r="AQ842" s="144"/>
      <c r="AR842" s="144"/>
      <c r="AS842" s="144"/>
    </row>
    <row r="843" spans="1:45">
      <c r="A843" s="144"/>
      <c r="B843" s="144"/>
      <c r="C843" s="144"/>
      <c r="D843" s="144"/>
      <c r="E843" s="144"/>
      <c r="F843" s="144"/>
      <c r="G843" s="144"/>
      <c r="H843" s="144"/>
      <c r="I843" s="144"/>
      <c r="J843" s="144"/>
      <c r="K843" s="144"/>
      <c r="L843" s="144"/>
      <c r="M843" s="144"/>
      <c r="N843" s="145"/>
      <c r="O843" s="144"/>
      <c r="P843" s="144"/>
      <c r="Q843" s="144"/>
      <c r="R843" s="144"/>
      <c r="S843" s="144"/>
      <c r="T843" s="144"/>
      <c r="U843" s="144"/>
      <c r="V843" s="37"/>
      <c r="W843" s="145"/>
      <c r="X843" s="146"/>
      <c r="Y843" s="145"/>
      <c r="Z843" s="144"/>
      <c r="AA843" s="144"/>
      <c r="AB843" s="144"/>
      <c r="AC843" s="144"/>
      <c r="AD843" s="144"/>
      <c r="AE843" s="144"/>
      <c r="AF843" s="144"/>
      <c r="AG843" s="147"/>
      <c r="AH843" s="144"/>
      <c r="AI843" s="144"/>
      <c r="AJ843" s="144"/>
      <c r="AK843" s="144"/>
      <c r="AL843" s="144"/>
      <c r="AM843" s="144"/>
      <c r="AN843" s="144"/>
      <c r="AO843" s="144"/>
      <c r="AP843" s="144"/>
      <c r="AQ843" s="144"/>
      <c r="AR843" s="144"/>
      <c r="AS843" s="144"/>
    </row>
    <row r="844" spans="1:45">
      <c r="A844" s="144"/>
      <c r="B844" s="144"/>
      <c r="C844" s="144"/>
      <c r="D844" s="144"/>
      <c r="E844" s="144"/>
      <c r="F844" s="144"/>
      <c r="G844" s="144"/>
      <c r="H844" s="144"/>
      <c r="I844" s="144"/>
      <c r="J844" s="144"/>
      <c r="K844" s="144"/>
      <c r="L844" s="144"/>
      <c r="M844" s="144"/>
      <c r="N844" s="145"/>
      <c r="O844" s="144"/>
      <c r="P844" s="144"/>
      <c r="Q844" s="144"/>
      <c r="R844" s="144"/>
      <c r="S844" s="144"/>
      <c r="T844" s="144"/>
      <c r="U844" s="144"/>
      <c r="V844" s="37"/>
      <c r="W844" s="145"/>
      <c r="X844" s="146"/>
      <c r="Y844" s="145"/>
      <c r="Z844" s="144"/>
      <c r="AA844" s="144"/>
      <c r="AB844" s="144"/>
      <c r="AC844" s="144"/>
      <c r="AD844" s="144"/>
      <c r="AE844" s="144"/>
      <c r="AF844" s="144"/>
      <c r="AG844" s="147"/>
      <c r="AH844" s="144"/>
      <c r="AI844" s="144"/>
      <c r="AJ844" s="144"/>
      <c r="AK844" s="144"/>
      <c r="AL844" s="144"/>
      <c r="AM844" s="144"/>
      <c r="AN844" s="144"/>
      <c r="AO844" s="144"/>
      <c r="AP844" s="144"/>
      <c r="AQ844" s="144"/>
      <c r="AR844" s="144"/>
      <c r="AS844" s="144"/>
    </row>
    <row r="845" spans="1:45">
      <c r="A845" s="144"/>
      <c r="B845" s="144"/>
      <c r="C845" s="144"/>
      <c r="D845" s="144"/>
      <c r="E845" s="144"/>
      <c r="F845" s="144"/>
      <c r="G845" s="144"/>
      <c r="H845" s="144"/>
      <c r="I845" s="144"/>
      <c r="J845" s="144"/>
      <c r="K845" s="144"/>
      <c r="L845" s="144"/>
      <c r="M845" s="144"/>
      <c r="N845" s="145"/>
      <c r="O845" s="144"/>
      <c r="P845" s="144"/>
      <c r="Q845" s="144"/>
      <c r="R845" s="144"/>
      <c r="S845" s="144"/>
      <c r="T845" s="144"/>
      <c r="U845" s="144"/>
      <c r="V845" s="37"/>
      <c r="W845" s="145"/>
      <c r="X845" s="146"/>
      <c r="Y845" s="145"/>
      <c r="Z845" s="144"/>
      <c r="AA845" s="144"/>
      <c r="AB845" s="144"/>
      <c r="AC845" s="144"/>
      <c r="AD845" s="144"/>
      <c r="AE845" s="144"/>
      <c r="AF845" s="144"/>
      <c r="AG845" s="147"/>
      <c r="AH845" s="144"/>
      <c r="AI845" s="144"/>
      <c r="AJ845" s="144"/>
      <c r="AK845" s="144"/>
      <c r="AL845" s="144"/>
      <c r="AM845" s="144"/>
      <c r="AN845" s="144"/>
      <c r="AO845" s="144"/>
      <c r="AP845" s="144"/>
      <c r="AQ845" s="144"/>
      <c r="AR845" s="144"/>
      <c r="AS845" s="144"/>
    </row>
    <row r="846" spans="1:45">
      <c r="A846" s="144"/>
      <c r="B846" s="144"/>
      <c r="C846" s="144"/>
      <c r="D846" s="144"/>
      <c r="E846" s="144"/>
      <c r="F846" s="144"/>
      <c r="G846" s="144"/>
      <c r="H846" s="144"/>
      <c r="I846" s="144"/>
      <c r="J846" s="144"/>
      <c r="K846" s="144"/>
      <c r="L846" s="144"/>
      <c r="M846" s="144"/>
      <c r="N846" s="145"/>
      <c r="O846" s="144"/>
      <c r="P846" s="144"/>
      <c r="Q846" s="144"/>
      <c r="R846" s="144"/>
      <c r="S846" s="144"/>
      <c r="T846" s="144"/>
      <c r="U846" s="144"/>
      <c r="V846" s="37"/>
      <c r="W846" s="145"/>
      <c r="X846" s="146"/>
      <c r="Y846" s="145"/>
      <c r="Z846" s="144"/>
      <c r="AA846" s="144"/>
      <c r="AB846" s="144"/>
      <c r="AC846" s="144"/>
      <c r="AD846" s="144"/>
      <c r="AE846" s="144"/>
      <c r="AF846" s="144"/>
      <c r="AG846" s="147"/>
      <c r="AH846" s="144"/>
      <c r="AI846" s="144"/>
      <c r="AJ846" s="144"/>
      <c r="AK846" s="144"/>
      <c r="AL846" s="144"/>
      <c r="AM846" s="144"/>
      <c r="AN846" s="144"/>
      <c r="AO846" s="144"/>
      <c r="AP846" s="144"/>
      <c r="AQ846" s="144"/>
      <c r="AR846" s="144"/>
      <c r="AS846" s="144"/>
    </row>
    <row r="847" spans="1:45">
      <c r="A847" s="144"/>
      <c r="B847" s="144"/>
      <c r="C847" s="144"/>
      <c r="D847" s="144"/>
      <c r="E847" s="144"/>
      <c r="F847" s="144"/>
      <c r="G847" s="144"/>
      <c r="H847" s="144"/>
      <c r="I847" s="144"/>
      <c r="J847" s="144"/>
      <c r="K847" s="144"/>
      <c r="L847" s="144"/>
      <c r="M847" s="144"/>
      <c r="N847" s="145"/>
      <c r="O847" s="144"/>
      <c r="P847" s="144"/>
      <c r="Q847" s="144"/>
      <c r="R847" s="144"/>
      <c r="S847" s="144"/>
      <c r="T847" s="144"/>
      <c r="U847" s="144"/>
      <c r="V847" s="37"/>
      <c r="W847" s="145"/>
      <c r="X847" s="146"/>
      <c r="Y847" s="145"/>
      <c r="Z847" s="144"/>
      <c r="AA847" s="144"/>
      <c r="AB847" s="144"/>
      <c r="AC847" s="144"/>
      <c r="AD847" s="144"/>
      <c r="AE847" s="144"/>
      <c r="AF847" s="144"/>
      <c r="AG847" s="147"/>
      <c r="AH847" s="144"/>
      <c r="AI847" s="144"/>
      <c r="AJ847" s="144"/>
      <c r="AK847" s="144"/>
      <c r="AL847" s="144"/>
      <c r="AM847" s="144"/>
      <c r="AN847" s="144"/>
      <c r="AO847" s="144"/>
      <c r="AP847" s="144"/>
      <c r="AQ847" s="144"/>
      <c r="AR847" s="144"/>
      <c r="AS847" s="144"/>
    </row>
    <row r="848" spans="1:45">
      <c r="A848" s="144"/>
      <c r="B848" s="144"/>
      <c r="C848" s="144"/>
      <c r="D848" s="144"/>
      <c r="E848" s="144"/>
      <c r="F848" s="144"/>
      <c r="G848" s="144"/>
      <c r="H848" s="144"/>
      <c r="I848" s="144"/>
      <c r="J848" s="144"/>
      <c r="K848" s="144"/>
      <c r="L848" s="144"/>
      <c r="M848" s="144"/>
      <c r="N848" s="145"/>
      <c r="O848" s="144"/>
      <c r="P848" s="144"/>
      <c r="Q848" s="144"/>
      <c r="R848" s="144"/>
      <c r="S848" s="144"/>
      <c r="T848" s="144"/>
      <c r="U848" s="144"/>
      <c r="V848" s="37"/>
      <c r="W848" s="145"/>
      <c r="X848" s="146"/>
      <c r="Y848" s="145"/>
      <c r="Z848" s="144"/>
      <c r="AA848" s="144"/>
      <c r="AB848" s="144"/>
      <c r="AC848" s="144"/>
      <c r="AD848" s="144"/>
      <c r="AE848" s="144"/>
      <c r="AF848" s="144"/>
      <c r="AG848" s="147"/>
      <c r="AH848" s="144"/>
      <c r="AI848" s="144"/>
      <c r="AJ848" s="144"/>
      <c r="AK848" s="144"/>
      <c r="AL848" s="144"/>
      <c r="AM848" s="144"/>
      <c r="AN848" s="144"/>
      <c r="AO848" s="144"/>
      <c r="AP848" s="144"/>
      <c r="AQ848" s="144"/>
      <c r="AR848" s="144"/>
      <c r="AS848" s="144"/>
    </row>
    <row r="849" spans="1:45">
      <c r="A849" s="144"/>
      <c r="B849" s="144"/>
      <c r="C849" s="144"/>
      <c r="D849" s="144"/>
      <c r="E849" s="144"/>
      <c r="F849" s="144"/>
      <c r="G849" s="144"/>
      <c r="H849" s="144"/>
      <c r="I849" s="144"/>
      <c r="J849" s="144"/>
      <c r="K849" s="144"/>
      <c r="L849" s="144"/>
      <c r="M849" s="144"/>
      <c r="N849" s="145"/>
      <c r="O849" s="144"/>
      <c r="P849" s="144"/>
      <c r="Q849" s="144"/>
      <c r="R849" s="144"/>
      <c r="S849" s="144"/>
      <c r="T849" s="144"/>
      <c r="U849" s="144"/>
      <c r="V849" s="37"/>
      <c r="W849" s="145"/>
      <c r="X849" s="146"/>
      <c r="Y849" s="145"/>
      <c r="Z849" s="144"/>
      <c r="AA849" s="144"/>
      <c r="AB849" s="144"/>
      <c r="AC849" s="144"/>
      <c r="AD849" s="144"/>
      <c r="AE849" s="144"/>
      <c r="AF849" s="144"/>
      <c r="AG849" s="147"/>
      <c r="AH849" s="144"/>
      <c r="AI849" s="144"/>
      <c r="AJ849" s="144"/>
      <c r="AK849" s="144"/>
      <c r="AL849" s="144"/>
      <c r="AM849" s="144"/>
      <c r="AN849" s="144"/>
      <c r="AO849" s="144"/>
      <c r="AP849" s="144"/>
      <c r="AQ849" s="144"/>
      <c r="AR849" s="144"/>
      <c r="AS849" s="144"/>
    </row>
    <row r="850" spans="1:45">
      <c r="A850" s="144"/>
      <c r="B850" s="144"/>
      <c r="C850" s="144"/>
      <c r="D850" s="144"/>
      <c r="E850" s="144"/>
      <c r="F850" s="144"/>
      <c r="G850" s="144"/>
      <c r="H850" s="144"/>
      <c r="I850" s="144"/>
      <c r="J850" s="144"/>
      <c r="K850" s="144"/>
      <c r="L850" s="144"/>
      <c r="M850" s="144"/>
      <c r="N850" s="145"/>
      <c r="O850" s="144"/>
      <c r="P850" s="144"/>
      <c r="Q850" s="144"/>
      <c r="R850" s="144"/>
      <c r="S850" s="144"/>
      <c r="T850" s="144"/>
      <c r="U850" s="144"/>
      <c r="V850" s="37"/>
      <c r="W850" s="145"/>
      <c r="X850" s="146"/>
      <c r="Y850" s="145"/>
      <c r="Z850" s="144"/>
      <c r="AA850" s="144"/>
      <c r="AB850" s="144"/>
      <c r="AC850" s="144"/>
      <c r="AD850" s="144"/>
      <c r="AE850" s="144"/>
      <c r="AF850" s="144"/>
      <c r="AG850" s="147"/>
      <c r="AH850" s="144"/>
      <c r="AI850" s="144"/>
      <c r="AJ850" s="144"/>
      <c r="AK850" s="144"/>
      <c r="AL850" s="144"/>
      <c r="AM850" s="144"/>
      <c r="AN850" s="144"/>
      <c r="AO850" s="144"/>
      <c r="AP850" s="144"/>
      <c r="AQ850" s="144"/>
      <c r="AR850" s="144"/>
      <c r="AS850" s="144"/>
    </row>
    <row r="851" spans="1:45">
      <c r="A851" s="144"/>
      <c r="B851" s="144"/>
      <c r="C851" s="144"/>
      <c r="D851" s="144"/>
      <c r="E851" s="144"/>
      <c r="F851" s="144"/>
      <c r="G851" s="144"/>
      <c r="H851" s="144"/>
      <c r="I851" s="144"/>
      <c r="J851" s="144"/>
      <c r="K851" s="144"/>
      <c r="L851" s="144"/>
      <c r="M851" s="144"/>
      <c r="N851" s="145"/>
      <c r="O851" s="144"/>
      <c r="P851" s="144"/>
      <c r="Q851" s="144"/>
      <c r="R851" s="144"/>
      <c r="S851" s="144"/>
      <c r="T851" s="144"/>
      <c r="U851" s="144"/>
      <c r="V851" s="37"/>
      <c r="W851" s="145"/>
      <c r="X851" s="146"/>
      <c r="Y851" s="145"/>
      <c r="Z851" s="144"/>
      <c r="AA851" s="144"/>
      <c r="AB851" s="144"/>
      <c r="AC851" s="144"/>
      <c r="AD851" s="144"/>
      <c r="AE851" s="144"/>
      <c r="AF851" s="144"/>
      <c r="AG851" s="147"/>
      <c r="AH851" s="144"/>
      <c r="AI851" s="144"/>
      <c r="AJ851" s="144"/>
      <c r="AK851" s="144"/>
      <c r="AL851" s="144"/>
      <c r="AM851" s="144"/>
      <c r="AN851" s="144"/>
      <c r="AO851" s="144"/>
      <c r="AP851" s="144"/>
      <c r="AQ851" s="144"/>
      <c r="AR851" s="144"/>
      <c r="AS851" s="144"/>
    </row>
    <row r="852" spans="1:45">
      <c r="A852" s="144"/>
      <c r="B852" s="144"/>
      <c r="C852" s="144"/>
      <c r="D852" s="144"/>
      <c r="E852" s="144"/>
      <c r="F852" s="144"/>
      <c r="G852" s="144"/>
      <c r="H852" s="144"/>
      <c r="I852" s="144"/>
      <c r="J852" s="144"/>
      <c r="K852" s="144"/>
      <c r="L852" s="144"/>
      <c r="M852" s="144"/>
      <c r="N852" s="145"/>
      <c r="O852" s="144"/>
      <c r="P852" s="144"/>
      <c r="Q852" s="144"/>
      <c r="R852" s="144"/>
      <c r="S852" s="144"/>
      <c r="T852" s="144"/>
      <c r="U852" s="144"/>
      <c r="V852" s="37"/>
      <c r="W852" s="145"/>
      <c r="X852" s="146"/>
      <c r="Y852" s="145"/>
      <c r="Z852" s="144"/>
      <c r="AA852" s="144"/>
      <c r="AB852" s="144"/>
      <c r="AC852" s="144"/>
      <c r="AD852" s="144"/>
      <c r="AE852" s="144"/>
      <c r="AF852" s="144"/>
      <c r="AG852" s="147"/>
      <c r="AH852" s="144"/>
      <c r="AI852" s="144"/>
      <c r="AJ852" s="144"/>
      <c r="AK852" s="144"/>
      <c r="AL852" s="144"/>
      <c r="AM852" s="144"/>
      <c r="AN852" s="144"/>
      <c r="AO852" s="144"/>
      <c r="AP852" s="144"/>
      <c r="AQ852" s="144"/>
      <c r="AR852" s="144"/>
      <c r="AS852" s="144"/>
    </row>
    <row r="853" spans="1:45">
      <c r="A853" s="144"/>
      <c r="B853" s="144"/>
      <c r="C853" s="144"/>
      <c r="D853" s="144"/>
      <c r="E853" s="144"/>
      <c r="F853" s="144"/>
      <c r="G853" s="144"/>
      <c r="H853" s="144"/>
      <c r="I853" s="144"/>
      <c r="J853" s="144"/>
      <c r="K853" s="144"/>
      <c r="L853" s="144"/>
      <c r="M853" s="144"/>
      <c r="N853" s="145"/>
      <c r="O853" s="144"/>
      <c r="P853" s="144"/>
      <c r="Q853" s="144"/>
      <c r="R853" s="144"/>
      <c r="S853" s="144"/>
      <c r="T853" s="144"/>
      <c r="U853" s="144"/>
      <c r="V853" s="37"/>
      <c r="W853" s="145"/>
      <c r="X853" s="146"/>
      <c r="Y853" s="145"/>
      <c r="Z853" s="144"/>
      <c r="AA853" s="144"/>
      <c r="AB853" s="144"/>
      <c r="AC853" s="144"/>
      <c r="AD853" s="144"/>
      <c r="AE853" s="144"/>
      <c r="AF853" s="144"/>
      <c r="AG853" s="147"/>
      <c r="AH853" s="144"/>
      <c r="AI853" s="144"/>
      <c r="AJ853" s="144"/>
      <c r="AK853" s="144"/>
      <c r="AL853" s="144"/>
      <c r="AM853" s="144"/>
      <c r="AN853" s="144"/>
      <c r="AO853" s="144"/>
      <c r="AP853" s="144"/>
      <c r="AQ853" s="144"/>
      <c r="AR853" s="144"/>
      <c r="AS853" s="144"/>
    </row>
    <row r="854" spans="1:45">
      <c r="A854" s="144"/>
      <c r="B854" s="144"/>
      <c r="C854" s="144"/>
      <c r="D854" s="144"/>
      <c r="E854" s="144"/>
      <c r="F854" s="144"/>
      <c r="G854" s="144"/>
      <c r="H854" s="144"/>
      <c r="I854" s="144"/>
      <c r="J854" s="144"/>
      <c r="K854" s="144"/>
      <c r="L854" s="144"/>
      <c r="M854" s="144"/>
      <c r="N854" s="145"/>
      <c r="O854" s="144"/>
      <c r="P854" s="144"/>
      <c r="Q854" s="144"/>
      <c r="R854" s="144"/>
      <c r="S854" s="144"/>
      <c r="T854" s="144"/>
      <c r="U854" s="144"/>
      <c r="V854" s="37"/>
      <c r="W854" s="145"/>
      <c r="X854" s="146"/>
      <c r="Y854" s="145"/>
      <c r="Z854" s="144"/>
      <c r="AA854" s="144"/>
      <c r="AB854" s="144"/>
      <c r="AC854" s="144"/>
      <c r="AD854" s="144"/>
      <c r="AE854" s="144"/>
      <c r="AF854" s="144"/>
      <c r="AG854" s="147"/>
      <c r="AH854" s="144"/>
      <c r="AI854" s="144"/>
      <c r="AJ854" s="144"/>
      <c r="AK854" s="144"/>
      <c r="AL854" s="144"/>
      <c r="AM854" s="144"/>
      <c r="AN854" s="144"/>
      <c r="AO854" s="144"/>
      <c r="AP854" s="144"/>
      <c r="AQ854" s="144"/>
      <c r="AR854" s="144"/>
      <c r="AS854" s="144"/>
    </row>
    <row r="855" spans="1:45">
      <c r="A855" s="144"/>
      <c r="B855" s="144"/>
      <c r="C855" s="144"/>
      <c r="D855" s="144"/>
      <c r="E855" s="144"/>
      <c r="F855" s="144"/>
      <c r="G855" s="144"/>
      <c r="H855" s="144"/>
      <c r="I855" s="144"/>
      <c r="J855" s="144"/>
      <c r="K855" s="144"/>
      <c r="L855" s="144"/>
      <c r="M855" s="144"/>
      <c r="N855" s="145"/>
      <c r="O855" s="144"/>
      <c r="P855" s="144"/>
      <c r="Q855" s="144"/>
      <c r="R855" s="144"/>
      <c r="S855" s="144"/>
      <c r="T855" s="144"/>
      <c r="U855" s="144"/>
      <c r="V855" s="37"/>
      <c r="W855" s="145"/>
      <c r="X855" s="146"/>
      <c r="Y855" s="145"/>
      <c r="Z855" s="144"/>
      <c r="AA855" s="144"/>
      <c r="AB855" s="144"/>
      <c r="AC855" s="144"/>
      <c r="AD855" s="144"/>
      <c r="AE855" s="144"/>
      <c r="AF855" s="144"/>
      <c r="AG855" s="147"/>
      <c r="AH855" s="144"/>
      <c r="AI855" s="144"/>
      <c r="AJ855" s="144"/>
      <c r="AK855" s="144"/>
      <c r="AL855" s="144"/>
      <c r="AM855" s="144"/>
      <c r="AN855" s="144"/>
      <c r="AO855" s="144"/>
      <c r="AP855" s="144"/>
      <c r="AQ855" s="144"/>
      <c r="AR855" s="144"/>
      <c r="AS855" s="144"/>
    </row>
    <row r="856" spans="1:45">
      <c r="A856" s="144"/>
      <c r="B856" s="144"/>
      <c r="C856" s="144"/>
      <c r="D856" s="144"/>
      <c r="E856" s="144"/>
      <c r="F856" s="144"/>
      <c r="G856" s="144"/>
      <c r="H856" s="144"/>
      <c r="I856" s="144"/>
      <c r="J856" s="144"/>
      <c r="K856" s="144"/>
      <c r="L856" s="144"/>
      <c r="M856" s="144"/>
      <c r="N856" s="145"/>
      <c r="O856" s="144"/>
      <c r="P856" s="144"/>
      <c r="Q856" s="144"/>
      <c r="R856" s="144"/>
      <c r="S856" s="144"/>
      <c r="T856" s="144"/>
      <c r="U856" s="144"/>
      <c r="V856" s="37"/>
      <c r="W856" s="145"/>
      <c r="X856" s="146"/>
      <c r="Y856" s="145"/>
      <c r="Z856" s="144"/>
      <c r="AA856" s="144"/>
      <c r="AB856" s="144"/>
      <c r="AC856" s="144"/>
      <c r="AD856" s="144"/>
      <c r="AE856" s="144"/>
      <c r="AF856" s="144"/>
      <c r="AG856" s="147"/>
      <c r="AH856" s="144"/>
      <c r="AI856" s="144"/>
      <c r="AJ856" s="144"/>
      <c r="AK856" s="144"/>
      <c r="AL856" s="144"/>
      <c r="AM856" s="144"/>
      <c r="AN856" s="144"/>
      <c r="AO856" s="144"/>
      <c r="AP856" s="144"/>
      <c r="AQ856" s="144"/>
      <c r="AR856" s="144"/>
      <c r="AS856" s="144"/>
    </row>
    <row r="857" spans="1:45">
      <c r="A857" s="144"/>
      <c r="B857" s="144"/>
      <c r="C857" s="144"/>
      <c r="D857" s="144"/>
      <c r="E857" s="144"/>
      <c r="F857" s="144"/>
      <c r="G857" s="144"/>
      <c r="H857" s="144"/>
      <c r="I857" s="144"/>
      <c r="J857" s="144"/>
      <c r="K857" s="144"/>
      <c r="L857" s="144"/>
      <c r="M857" s="144"/>
      <c r="N857" s="145"/>
      <c r="O857" s="144"/>
      <c r="P857" s="144"/>
      <c r="Q857" s="144"/>
      <c r="R857" s="144"/>
      <c r="S857" s="144"/>
      <c r="T857" s="144"/>
      <c r="U857" s="144"/>
      <c r="V857" s="37"/>
      <c r="W857" s="145"/>
      <c r="X857" s="146"/>
      <c r="Y857" s="145"/>
      <c r="Z857" s="144"/>
      <c r="AA857" s="144"/>
      <c r="AB857" s="144"/>
      <c r="AC857" s="144"/>
      <c r="AD857" s="144"/>
      <c r="AE857" s="144"/>
      <c r="AF857" s="144"/>
      <c r="AG857" s="147"/>
      <c r="AH857" s="144"/>
      <c r="AI857" s="144"/>
      <c r="AJ857" s="144"/>
      <c r="AK857" s="144"/>
      <c r="AL857" s="144"/>
      <c r="AM857" s="144"/>
      <c r="AN857" s="144"/>
      <c r="AO857" s="144"/>
      <c r="AP857" s="144"/>
      <c r="AQ857" s="144"/>
      <c r="AR857" s="144"/>
      <c r="AS857" s="144"/>
    </row>
    <row r="858" spans="1:45">
      <c r="A858" s="144"/>
      <c r="B858" s="144"/>
      <c r="C858" s="144"/>
      <c r="D858" s="144"/>
      <c r="E858" s="144"/>
      <c r="F858" s="144"/>
      <c r="G858" s="144"/>
      <c r="H858" s="144"/>
      <c r="I858" s="144"/>
      <c r="J858" s="144"/>
      <c r="K858" s="144"/>
      <c r="L858" s="144"/>
      <c r="M858" s="144"/>
      <c r="N858" s="145"/>
      <c r="O858" s="144"/>
      <c r="P858" s="144"/>
      <c r="Q858" s="144"/>
      <c r="R858" s="144"/>
      <c r="S858" s="144"/>
      <c r="T858" s="144"/>
      <c r="U858" s="144"/>
      <c r="V858" s="37"/>
      <c r="W858" s="145"/>
      <c r="X858" s="146"/>
      <c r="Y858" s="145"/>
      <c r="Z858" s="144"/>
      <c r="AA858" s="144"/>
      <c r="AB858" s="144"/>
      <c r="AC858" s="144"/>
      <c r="AD858" s="144"/>
      <c r="AE858" s="144"/>
      <c r="AF858" s="144"/>
      <c r="AG858" s="147"/>
      <c r="AH858" s="144"/>
      <c r="AI858" s="144"/>
      <c r="AJ858" s="144"/>
      <c r="AK858" s="144"/>
      <c r="AL858" s="144"/>
      <c r="AM858" s="144"/>
      <c r="AN858" s="144"/>
      <c r="AO858" s="144"/>
      <c r="AP858" s="144"/>
      <c r="AQ858" s="144"/>
      <c r="AR858" s="144"/>
      <c r="AS858" s="144"/>
    </row>
    <row r="859" spans="1:45">
      <c r="A859" s="144"/>
      <c r="B859" s="144"/>
      <c r="C859" s="144"/>
      <c r="D859" s="144"/>
      <c r="E859" s="144"/>
      <c r="F859" s="144"/>
      <c r="G859" s="144"/>
      <c r="H859" s="144"/>
      <c r="I859" s="144"/>
      <c r="J859" s="144"/>
      <c r="K859" s="144"/>
      <c r="L859" s="144"/>
      <c r="M859" s="144"/>
      <c r="N859" s="145"/>
      <c r="O859" s="144"/>
      <c r="P859" s="144"/>
      <c r="Q859" s="144"/>
      <c r="R859" s="144"/>
      <c r="S859" s="144"/>
      <c r="T859" s="144"/>
      <c r="U859" s="144"/>
      <c r="V859" s="37"/>
      <c r="W859" s="145"/>
      <c r="X859" s="146"/>
      <c r="Y859" s="145"/>
      <c r="Z859" s="144"/>
      <c r="AA859" s="144"/>
      <c r="AB859" s="144"/>
      <c r="AC859" s="144"/>
      <c r="AD859" s="144"/>
      <c r="AE859" s="144"/>
      <c r="AF859" s="144"/>
      <c r="AG859" s="147"/>
      <c r="AH859" s="144"/>
      <c r="AI859" s="144"/>
      <c r="AJ859" s="144"/>
      <c r="AK859" s="144"/>
      <c r="AL859" s="144"/>
      <c r="AM859" s="144"/>
      <c r="AN859" s="144"/>
      <c r="AO859" s="144"/>
      <c r="AP859" s="144"/>
      <c r="AQ859" s="144"/>
      <c r="AR859" s="144"/>
      <c r="AS859" s="144"/>
    </row>
    <row r="860" spans="1:45">
      <c r="A860" s="144"/>
      <c r="B860" s="144"/>
      <c r="C860" s="144"/>
      <c r="D860" s="144"/>
      <c r="E860" s="144"/>
      <c r="F860" s="144"/>
      <c r="G860" s="144"/>
      <c r="H860" s="144"/>
      <c r="I860" s="144"/>
      <c r="J860" s="144"/>
      <c r="K860" s="144"/>
      <c r="L860" s="144"/>
      <c r="M860" s="144"/>
      <c r="N860" s="145"/>
      <c r="O860" s="144"/>
      <c r="P860" s="144"/>
      <c r="Q860" s="144"/>
      <c r="R860" s="144"/>
      <c r="S860" s="144"/>
      <c r="T860" s="144"/>
      <c r="U860" s="144"/>
      <c r="V860" s="37"/>
      <c r="W860" s="145"/>
      <c r="X860" s="146"/>
      <c r="Y860" s="145"/>
      <c r="Z860" s="144"/>
      <c r="AA860" s="144"/>
      <c r="AB860" s="144"/>
      <c r="AC860" s="144"/>
      <c r="AD860" s="144"/>
      <c r="AE860" s="144"/>
      <c r="AF860" s="144"/>
      <c r="AG860" s="147"/>
      <c r="AH860" s="144"/>
      <c r="AI860" s="144"/>
      <c r="AJ860" s="144"/>
      <c r="AK860" s="144"/>
      <c r="AL860" s="144"/>
      <c r="AM860" s="144"/>
      <c r="AN860" s="144"/>
      <c r="AO860" s="144"/>
      <c r="AP860" s="144"/>
      <c r="AQ860" s="144"/>
      <c r="AR860" s="144"/>
      <c r="AS860" s="144"/>
    </row>
    <row r="861" spans="1:45">
      <c r="A861" s="144"/>
      <c r="B861" s="144"/>
      <c r="C861" s="144"/>
      <c r="D861" s="144"/>
      <c r="E861" s="144"/>
      <c r="F861" s="144"/>
      <c r="G861" s="144"/>
      <c r="H861" s="144"/>
      <c r="I861" s="144"/>
      <c r="J861" s="144"/>
      <c r="K861" s="144"/>
      <c r="L861" s="144"/>
      <c r="M861" s="144"/>
      <c r="N861" s="145"/>
      <c r="O861" s="144"/>
      <c r="P861" s="144"/>
      <c r="Q861" s="144"/>
      <c r="R861" s="144"/>
      <c r="S861" s="144"/>
      <c r="T861" s="144"/>
      <c r="U861" s="144"/>
      <c r="V861" s="37"/>
      <c r="W861" s="145"/>
      <c r="X861" s="146"/>
      <c r="Y861" s="145"/>
      <c r="Z861" s="144"/>
      <c r="AA861" s="144"/>
      <c r="AB861" s="144"/>
      <c r="AC861" s="144"/>
      <c r="AD861" s="144"/>
      <c r="AE861" s="144"/>
      <c r="AF861" s="144"/>
      <c r="AG861" s="147"/>
      <c r="AH861" s="144"/>
      <c r="AI861" s="144"/>
      <c r="AJ861" s="144"/>
      <c r="AK861" s="144"/>
      <c r="AL861" s="144"/>
      <c r="AM861" s="144"/>
      <c r="AN861" s="144"/>
      <c r="AO861" s="144"/>
      <c r="AP861" s="144"/>
      <c r="AQ861" s="144"/>
      <c r="AR861" s="144"/>
      <c r="AS861" s="144"/>
    </row>
    <row r="862" spans="1:45">
      <c r="A862" s="144"/>
      <c r="B862" s="144"/>
      <c r="C862" s="144"/>
      <c r="D862" s="144"/>
      <c r="E862" s="144"/>
      <c r="F862" s="144"/>
      <c r="G862" s="144"/>
      <c r="H862" s="144"/>
      <c r="I862" s="144"/>
      <c r="J862" s="144"/>
      <c r="K862" s="144"/>
      <c r="L862" s="144"/>
      <c r="M862" s="144"/>
      <c r="N862" s="145"/>
      <c r="O862" s="144"/>
      <c r="P862" s="144"/>
      <c r="Q862" s="144"/>
      <c r="R862" s="144"/>
      <c r="S862" s="144"/>
      <c r="T862" s="144"/>
      <c r="U862" s="144"/>
      <c r="V862" s="37"/>
      <c r="W862" s="145"/>
      <c r="X862" s="146"/>
      <c r="Y862" s="145"/>
      <c r="Z862" s="144"/>
      <c r="AA862" s="144"/>
      <c r="AB862" s="144"/>
      <c r="AC862" s="144"/>
      <c r="AD862" s="144"/>
      <c r="AE862" s="144"/>
      <c r="AF862" s="144"/>
      <c r="AG862" s="147"/>
      <c r="AH862" s="144"/>
      <c r="AI862" s="144"/>
      <c r="AJ862" s="144"/>
      <c r="AK862" s="144"/>
      <c r="AL862" s="144"/>
      <c r="AM862" s="144"/>
      <c r="AN862" s="144"/>
      <c r="AO862" s="144"/>
      <c r="AP862" s="144"/>
      <c r="AQ862" s="144"/>
      <c r="AR862" s="144"/>
      <c r="AS862" s="144"/>
    </row>
    <row r="863" spans="1:45">
      <c r="A863" s="144"/>
      <c r="B863" s="144"/>
      <c r="C863" s="144"/>
      <c r="D863" s="144"/>
      <c r="E863" s="144"/>
      <c r="F863" s="144"/>
      <c r="G863" s="144"/>
      <c r="H863" s="144"/>
      <c r="I863" s="144"/>
      <c r="J863" s="144"/>
      <c r="K863" s="144"/>
      <c r="L863" s="144"/>
      <c r="M863" s="144"/>
      <c r="N863" s="145"/>
      <c r="O863" s="144"/>
      <c r="P863" s="144"/>
      <c r="Q863" s="144"/>
      <c r="R863" s="144"/>
      <c r="S863" s="144"/>
      <c r="T863" s="144"/>
      <c r="U863" s="144"/>
      <c r="V863" s="37"/>
      <c r="W863" s="145"/>
      <c r="X863" s="146"/>
      <c r="Y863" s="145"/>
      <c r="Z863" s="144"/>
      <c r="AA863" s="144"/>
      <c r="AB863" s="144"/>
      <c r="AC863" s="144"/>
      <c r="AD863" s="144"/>
      <c r="AE863" s="144"/>
      <c r="AF863" s="144"/>
      <c r="AG863" s="147"/>
      <c r="AH863" s="144"/>
      <c r="AI863" s="144"/>
      <c r="AJ863" s="144"/>
      <c r="AK863" s="144"/>
      <c r="AL863" s="144"/>
      <c r="AM863" s="144"/>
      <c r="AN863" s="144"/>
      <c r="AO863" s="144"/>
      <c r="AP863" s="144"/>
      <c r="AQ863" s="144"/>
      <c r="AR863" s="144"/>
      <c r="AS863" s="144"/>
    </row>
    <row r="864" spans="1:45">
      <c r="A864" s="144"/>
      <c r="B864" s="144"/>
      <c r="C864" s="144"/>
      <c r="D864" s="144"/>
      <c r="E864" s="144"/>
      <c r="F864" s="144"/>
      <c r="G864" s="144"/>
      <c r="H864" s="144"/>
      <c r="I864" s="144"/>
      <c r="J864" s="144"/>
      <c r="K864" s="144"/>
      <c r="L864" s="144"/>
      <c r="M864" s="144"/>
      <c r="N864" s="145"/>
      <c r="O864" s="144"/>
      <c r="P864" s="144"/>
      <c r="Q864" s="144"/>
      <c r="R864" s="144"/>
      <c r="S864" s="144"/>
      <c r="T864" s="144"/>
      <c r="U864" s="144"/>
      <c r="V864" s="37"/>
      <c r="W864" s="145"/>
      <c r="X864" s="146"/>
      <c r="Y864" s="145"/>
      <c r="Z864" s="144"/>
      <c r="AA864" s="144"/>
      <c r="AB864" s="144"/>
      <c r="AC864" s="144"/>
      <c r="AD864" s="144"/>
      <c r="AE864" s="144"/>
      <c r="AF864" s="144"/>
      <c r="AG864" s="147"/>
      <c r="AH864" s="144"/>
      <c r="AI864" s="144"/>
      <c r="AJ864" s="144"/>
      <c r="AK864" s="144"/>
      <c r="AL864" s="144"/>
      <c r="AM864" s="144"/>
      <c r="AN864" s="144"/>
      <c r="AO864" s="144"/>
      <c r="AP864" s="144"/>
      <c r="AQ864" s="144"/>
      <c r="AR864" s="144"/>
      <c r="AS864" s="144"/>
    </row>
    <row r="865" spans="1:45">
      <c r="A865" s="144"/>
      <c r="B865" s="144"/>
      <c r="C865" s="144"/>
      <c r="D865" s="144"/>
      <c r="E865" s="144"/>
      <c r="F865" s="144"/>
      <c r="G865" s="144"/>
      <c r="H865" s="144"/>
      <c r="I865" s="144"/>
      <c r="J865" s="144"/>
      <c r="K865" s="144"/>
      <c r="L865" s="144"/>
      <c r="M865" s="144"/>
      <c r="N865" s="145"/>
      <c r="O865" s="144"/>
      <c r="P865" s="144"/>
      <c r="Q865" s="144"/>
      <c r="R865" s="144"/>
      <c r="S865" s="144"/>
      <c r="T865" s="144"/>
      <c r="U865" s="144"/>
      <c r="V865" s="37"/>
      <c r="W865" s="145"/>
      <c r="X865" s="146"/>
      <c r="Y865" s="145"/>
      <c r="Z865" s="144"/>
      <c r="AA865" s="144"/>
      <c r="AB865" s="144"/>
      <c r="AC865" s="144"/>
      <c r="AD865" s="144"/>
      <c r="AE865" s="144"/>
      <c r="AF865" s="144"/>
      <c r="AG865" s="147"/>
      <c r="AH865" s="144"/>
      <c r="AI865" s="144"/>
      <c r="AJ865" s="144"/>
      <c r="AK865" s="144"/>
      <c r="AL865" s="144"/>
      <c r="AM865" s="144"/>
      <c r="AN865" s="144"/>
      <c r="AO865" s="144"/>
      <c r="AP865" s="144"/>
      <c r="AQ865" s="144"/>
      <c r="AR865" s="144"/>
      <c r="AS865" s="144"/>
    </row>
    <row r="866" spans="1:45">
      <c r="A866" s="144"/>
      <c r="B866" s="144"/>
      <c r="C866" s="144"/>
      <c r="D866" s="144"/>
      <c r="E866" s="144"/>
      <c r="F866" s="144"/>
      <c r="G866" s="144"/>
      <c r="H866" s="144"/>
      <c r="I866" s="144"/>
      <c r="J866" s="144"/>
      <c r="K866" s="144"/>
      <c r="L866" s="144"/>
      <c r="M866" s="144"/>
      <c r="N866" s="145"/>
      <c r="O866" s="144"/>
      <c r="P866" s="144"/>
      <c r="Q866" s="144"/>
      <c r="R866" s="144"/>
      <c r="S866" s="144"/>
      <c r="T866" s="144"/>
      <c r="U866" s="144"/>
      <c r="V866" s="37"/>
      <c r="W866" s="145"/>
      <c r="X866" s="146"/>
      <c r="Y866" s="145"/>
      <c r="Z866" s="144"/>
      <c r="AA866" s="144"/>
      <c r="AB866" s="144"/>
      <c r="AC866" s="144"/>
      <c r="AD866" s="144"/>
      <c r="AE866" s="144"/>
      <c r="AF866" s="144"/>
      <c r="AG866" s="147"/>
      <c r="AH866" s="144"/>
      <c r="AI866" s="144"/>
      <c r="AJ866" s="144"/>
      <c r="AK866" s="144"/>
      <c r="AL866" s="144"/>
      <c r="AM866" s="144"/>
      <c r="AN866" s="144"/>
      <c r="AO866" s="144"/>
      <c r="AP866" s="144"/>
      <c r="AQ866" s="144"/>
      <c r="AR866" s="144"/>
      <c r="AS866" s="144"/>
    </row>
    <row r="867" spans="1:45">
      <c r="A867" s="144"/>
      <c r="B867" s="144"/>
      <c r="C867" s="144"/>
      <c r="D867" s="144"/>
      <c r="E867" s="144"/>
      <c r="F867" s="144"/>
      <c r="G867" s="144"/>
      <c r="H867" s="144"/>
      <c r="I867" s="144"/>
      <c r="J867" s="144"/>
      <c r="K867" s="144"/>
      <c r="L867" s="144"/>
      <c r="M867" s="144"/>
      <c r="N867" s="145"/>
      <c r="O867" s="144"/>
      <c r="P867" s="144"/>
      <c r="Q867" s="144"/>
      <c r="R867" s="144"/>
      <c r="S867" s="144"/>
      <c r="T867" s="144"/>
      <c r="U867" s="144"/>
      <c r="V867" s="37"/>
      <c r="W867" s="145"/>
      <c r="X867" s="146"/>
      <c r="Y867" s="145"/>
      <c r="Z867" s="144"/>
      <c r="AA867" s="144"/>
      <c r="AB867" s="144"/>
      <c r="AC867" s="144"/>
      <c r="AD867" s="144"/>
      <c r="AE867" s="144"/>
      <c r="AF867" s="144"/>
      <c r="AG867" s="147"/>
      <c r="AH867" s="144"/>
      <c r="AI867" s="144"/>
      <c r="AJ867" s="144"/>
      <c r="AK867" s="144"/>
      <c r="AL867" s="144"/>
      <c r="AM867" s="144"/>
      <c r="AN867" s="144"/>
      <c r="AO867" s="144"/>
      <c r="AP867" s="144"/>
      <c r="AQ867" s="144"/>
      <c r="AR867" s="144"/>
      <c r="AS867" s="144"/>
    </row>
    <row r="868" spans="1:45">
      <c r="A868" s="144"/>
      <c r="B868" s="144"/>
      <c r="C868" s="144"/>
      <c r="D868" s="144"/>
      <c r="E868" s="144"/>
      <c r="F868" s="144"/>
      <c r="G868" s="144"/>
      <c r="H868" s="144"/>
      <c r="I868" s="144"/>
      <c r="J868" s="144"/>
      <c r="K868" s="144"/>
      <c r="L868" s="144"/>
      <c r="M868" s="144"/>
      <c r="N868" s="145"/>
      <c r="O868" s="144"/>
      <c r="P868" s="144"/>
      <c r="Q868" s="144"/>
      <c r="R868" s="144"/>
      <c r="S868" s="144"/>
      <c r="T868" s="144"/>
      <c r="U868" s="144"/>
      <c r="V868" s="37"/>
      <c r="W868" s="145"/>
      <c r="X868" s="146"/>
      <c r="Y868" s="145"/>
      <c r="Z868" s="144"/>
      <c r="AA868" s="144"/>
      <c r="AB868" s="144"/>
      <c r="AC868" s="144"/>
      <c r="AD868" s="144"/>
      <c r="AE868" s="144"/>
      <c r="AF868" s="144"/>
      <c r="AG868" s="147"/>
      <c r="AH868" s="144"/>
      <c r="AI868" s="144"/>
      <c r="AJ868" s="144"/>
      <c r="AK868" s="144"/>
      <c r="AL868" s="144"/>
      <c r="AM868" s="144"/>
      <c r="AN868" s="144"/>
      <c r="AO868" s="144"/>
      <c r="AP868" s="144"/>
      <c r="AQ868" s="144"/>
      <c r="AR868" s="144"/>
      <c r="AS868" s="144"/>
    </row>
    <row r="869" spans="1:45">
      <c r="A869" s="144"/>
      <c r="B869" s="144"/>
      <c r="C869" s="144"/>
      <c r="D869" s="144"/>
      <c r="E869" s="144"/>
      <c r="F869" s="144"/>
      <c r="G869" s="144"/>
      <c r="H869" s="144"/>
      <c r="I869" s="144"/>
      <c r="J869" s="144"/>
      <c r="K869" s="144"/>
      <c r="L869" s="144"/>
      <c r="M869" s="144"/>
      <c r="N869" s="145"/>
      <c r="O869" s="144"/>
      <c r="P869" s="144"/>
      <c r="Q869" s="144"/>
      <c r="R869" s="144"/>
      <c r="S869" s="144"/>
      <c r="T869" s="144"/>
      <c r="U869" s="144"/>
      <c r="V869" s="37"/>
      <c r="W869" s="145"/>
      <c r="X869" s="146"/>
      <c r="Y869" s="145"/>
      <c r="Z869" s="144"/>
      <c r="AA869" s="144"/>
      <c r="AB869" s="144"/>
      <c r="AC869" s="144"/>
      <c r="AD869" s="144"/>
      <c r="AE869" s="144"/>
      <c r="AF869" s="144"/>
      <c r="AG869" s="147"/>
      <c r="AH869" s="144"/>
      <c r="AI869" s="144"/>
      <c r="AJ869" s="144"/>
      <c r="AK869" s="144"/>
      <c r="AL869" s="144"/>
      <c r="AM869" s="144"/>
      <c r="AN869" s="144"/>
      <c r="AO869" s="144"/>
      <c r="AP869" s="144"/>
      <c r="AQ869" s="144"/>
      <c r="AR869" s="144"/>
      <c r="AS869" s="144"/>
    </row>
    <row r="870" spans="1:45">
      <c r="A870" s="144"/>
      <c r="B870" s="144"/>
      <c r="C870" s="144"/>
      <c r="D870" s="144"/>
      <c r="E870" s="144"/>
      <c r="F870" s="144"/>
      <c r="G870" s="144"/>
      <c r="H870" s="144"/>
      <c r="I870" s="144"/>
      <c r="J870" s="144"/>
      <c r="K870" s="144"/>
      <c r="L870" s="144"/>
      <c r="M870" s="144"/>
      <c r="N870" s="145"/>
      <c r="O870" s="144"/>
      <c r="P870" s="144"/>
      <c r="Q870" s="144"/>
      <c r="R870" s="144"/>
      <c r="S870" s="144"/>
      <c r="T870" s="144"/>
      <c r="U870" s="144"/>
      <c r="V870" s="37"/>
      <c r="W870" s="145"/>
      <c r="X870" s="146"/>
      <c r="Y870" s="145"/>
      <c r="Z870" s="144"/>
      <c r="AA870" s="144"/>
      <c r="AB870" s="144"/>
      <c r="AC870" s="144"/>
      <c r="AD870" s="144"/>
      <c r="AE870" s="144"/>
      <c r="AF870" s="144"/>
      <c r="AG870" s="147"/>
      <c r="AH870" s="144"/>
      <c r="AI870" s="144"/>
      <c r="AJ870" s="144"/>
      <c r="AK870" s="144"/>
      <c r="AL870" s="144"/>
      <c r="AM870" s="144"/>
      <c r="AN870" s="144"/>
      <c r="AO870" s="144"/>
      <c r="AP870" s="144"/>
      <c r="AQ870" s="144"/>
      <c r="AR870" s="144"/>
      <c r="AS870" s="144"/>
    </row>
    <row r="871" spans="1:45">
      <c r="A871" s="144"/>
      <c r="B871" s="144"/>
      <c r="C871" s="144"/>
      <c r="D871" s="144"/>
      <c r="E871" s="144"/>
      <c r="F871" s="144"/>
      <c r="G871" s="144"/>
      <c r="H871" s="144"/>
      <c r="I871" s="144"/>
      <c r="J871" s="144"/>
      <c r="K871" s="144"/>
      <c r="L871" s="144"/>
      <c r="M871" s="144"/>
      <c r="N871" s="145"/>
      <c r="O871" s="144"/>
      <c r="P871" s="144"/>
      <c r="Q871" s="144"/>
      <c r="R871" s="144"/>
      <c r="S871" s="144"/>
      <c r="T871" s="144"/>
      <c r="U871" s="144"/>
      <c r="V871" s="37"/>
      <c r="W871" s="145"/>
      <c r="X871" s="146"/>
      <c r="Y871" s="145"/>
      <c r="Z871" s="144"/>
      <c r="AA871" s="144"/>
      <c r="AB871" s="144"/>
      <c r="AC871" s="144"/>
      <c r="AD871" s="144"/>
      <c r="AE871" s="144"/>
      <c r="AF871" s="144"/>
      <c r="AG871" s="147"/>
      <c r="AH871" s="144"/>
      <c r="AI871" s="144"/>
      <c r="AJ871" s="144"/>
      <c r="AK871" s="144"/>
      <c r="AL871" s="144"/>
      <c r="AM871" s="144"/>
      <c r="AN871" s="144"/>
      <c r="AO871" s="144"/>
      <c r="AP871" s="144"/>
      <c r="AQ871" s="144"/>
      <c r="AR871" s="144"/>
      <c r="AS871" s="144"/>
    </row>
    <row r="872" spans="1:45">
      <c r="A872" s="144"/>
      <c r="B872" s="144"/>
      <c r="C872" s="144"/>
      <c r="D872" s="144"/>
      <c r="E872" s="144"/>
      <c r="F872" s="144"/>
      <c r="G872" s="144"/>
      <c r="H872" s="144"/>
      <c r="I872" s="144"/>
      <c r="J872" s="144"/>
      <c r="K872" s="144"/>
      <c r="L872" s="144"/>
      <c r="M872" s="144"/>
      <c r="N872" s="145"/>
      <c r="O872" s="144"/>
      <c r="P872" s="144"/>
      <c r="Q872" s="144"/>
      <c r="R872" s="144"/>
      <c r="S872" s="144"/>
      <c r="T872" s="144"/>
      <c r="U872" s="144"/>
      <c r="V872" s="37"/>
      <c r="W872" s="145"/>
      <c r="X872" s="146"/>
      <c r="Y872" s="145"/>
      <c r="Z872" s="144"/>
      <c r="AA872" s="144"/>
      <c r="AB872" s="144"/>
      <c r="AC872" s="144"/>
      <c r="AD872" s="144"/>
      <c r="AE872" s="144"/>
      <c r="AF872" s="144"/>
      <c r="AG872" s="147"/>
      <c r="AH872" s="144"/>
      <c r="AI872" s="144"/>
      <c r="AJ872" s="144"/>
      <c r="AK872" s="144"/>
      <c r="AL872" s="144"/>
      <c r="AM872" s="144"/>
      <c r="AN872" s="144"/>
      <c r="AO872" s="144"/>
      <c r="AP872" s="144"/>
      <c r="AQ872" s="144"/>
      <c r="AR872" s="144"/>
      <c r="AS872" s="144"/>
    </row>
    <row r="873" spans="1:45">
      <c r="A873" s="144"/>
      <c r="B873" s="144"/>
      <c r="C873" s="144"/>
      <c r="D873" s="144"/>
      <c r="E873" s="144"/>
      <c r="F873" s="144"/>
      <c r="G873" s="144"/>
      <c r="H873" s="144"/>
      <c r="I873" s="144"/>
      <c r="J873" s="144"/>
      <c r="K873" s="144"/>
      <c r="L873" s="144"/>
      <c r="M873" s="144"/>
      <c r="N873" s="145"/>
      <c r="O873" s="144"/>
      <c r="P873" s="144"/>
      <c r="Q873" s="144"/>
      <c r="R873" s="144"/>
      <c r="S873" s="144"/>
      <c r="T873" s="144"/>
      <c r="U873" s="144"/>
      <c r="V873" s="37"/>
      <c r="W873" s="145"/>
      <c r="X873" s="146"/>
      <c r="Y873" s="145"/>
      <c r="Z873" s="144"/>
      <c r="AA873" s="144"/>
      <c r="AB873" s="144"/>
      <c r="AC873" s="144"/>
      <c r="AD873" s="144"/>
      <c r="AE873" s="144"/>
      <c r="AF873" s="144"/>
      <c r="AG873" s="147"/>
      <c r="AH873" s="144"/>
      <c r="AI873" s="144"/>
      <c r="AJ873" s="144"/>
      <c r="AK873" s="144"/>
      <c r="AL873" s="144"/>
      <c r="AM873" s="144"/>
      <c r="AN873" s="144"/>
      <c r="AO873" s="144"/>
      <c r="AP873" s="144"/>
      <c r="AQ873" s="144"/>
      <c r="AR873" s="144"/>
      <c r="AS873" s="144"/>
    </row>
    <row r="874" spans="1:45">
      <c r="A874" s="144"/>
      <c r="B874" s="144"/>
      <c r="C874" s="144"/>
      <c r="D874" s="144"/>
      <c r="E874" s="144"/>
      <c r="F874" s="144"/>
      <c r="G874" s="144"/>
      <c r="H874" s="144"/>
      <c r="I874" s="144"/>
      <c r="J874" s="144"/>
      <c r="K874" s="144"/>
      <c r="L874" s="144"/>
      <c r="M874" s="144"/>
      <c r="N874" s="145"/>
      <c r="O874" s="144"/>
      <c r="P874" s="144"/>
      <c r="Q874" s="144"/>
      <c r="R874" s="144"/>
      <c r="S874" s="144"/>
      <c r="T874" s="144"/>
      <c r="U874" s="144"/>
      <c r="V874" s="37"/>
      <c r="W874" s="145"/>
      <c r="X874" s="146"/>
      <c r="Y874" s="145"/>
      <c r="Z874" s="144"/>
      <c r="AA874" s="144"/>
      <c r="AB874" s="144"/>
      <c r="AC874" s="144"/>
      <c r="AD874" s="144"/>
      <c r="AE874" s="144"/>
      <c r="AF874" s="144"/>
      <c r="AG874" s="147"/>
      <c r="AH874" s="144"/>
      <c r="AI874" s="144"/>
      <c r="AJ874" s="144"/>
      <c r="AK874" s="144"/>
      <c r="AL874" s="144"/>
      <c r="AM874" s="144"/>
      <c r="AN874" s="144"/>
      <c r="AO874" s="144"/>
      <c r="AP874" s="144"/>
      <c r="AQ874" s="144"/>
      <c r="AR874" s="144"/>
      <c r="AS874" s="144"/>
    </row>
    <row r="875" spans="1:45">
      <c r="A875" s="144"/>
      <c r="B875" s="144"/>
      <c r="C875" s="144"/>
      <c r="D875" s="144"/>
      <c r="E875" s="144"/>
      <c r="F875" s="144"/>
      <c r="G875" s="144"/>
      <c r="H875" s="144"/>
      <c r="I875" s="144"/>
      <c r="J875" s="144"/>
      <c r="K875" s="144"/>
      <c r="L875" s="144"/>
      <c r="M875" s="144"/>
      <c r="N875" s="145"/>
      <c r="O875" s="144"/>
      <c r="P875" s="144"/>
      <c r="Q875" s="144"/>
      <c r="R875" s="144"/>
      <c r="S875" s="144"/>
      <c r="T875" s="144"/>
      <c r="U875" s="144"/>
      <c r="V875" s="37"/>
      <c r="W875" s="145"/>
      <c r="X875" s="146"/>
      <c r="Y875" s="145"/>
      <c r="Z875" s="144"/>
      <c r="AA875" s="144"/>
      <c r="AB875" s="144"/>
      <c r="AC875" s="144"/>
      <c r="AD875" s="144"/>
      <c r="AE875" s="144"/>
      <c r="AF875" s="144"/>
      <c r="AG875" s="147"/>
      <c r="AH875" s="144"/>
      <c r="AI875" s="144"/>
      <c r="AJ875" s="144"/>
      <c r="AK875" s="144"/>
      <c r="AL875" s="144"/>
      <c r="AM875" s="144"/>
      <c r="AN875" s="144"/>
      <c r="AO875" s="144"/>
      <c r="AP875" s="144"/>
      <c r="AQ875" s="144"/>
      <c r="AR875" s="144"/>
      <c r="AS875" s="144"/>
    </row>
    <row r="876" spans="1:45">
      <c r="A876" s="144"/>
      <c r="B876" s="144"/>
      <c r="C876" s="144"/>
      <c r="D876" s="144"/>
      <c r="E876" s="144"/>
      <c r="F876" s="144"/>
      <c r="G876" s="144"/>
      <c r="H876" s="144"/>
      <c r="I876" s="144"/>
      <c r="J876" s="144"/>
      <c r="K876" s="144"/>
      <c r="L876" s="144"/>
      <c r="M876" s="144"/>
      <c r="N876" s="145"/>
      <c r="O876" s="144"/>
      <c r="P876" s="144"/>
      <c r="Q876" s="144"/>
      <c r="R876" s="144"/>
      <c r="S876" s="144"/>
      <c r="T876" s="144"/>
      <c r="U876" s="144"/>
      <c r="V876" s="37"/>
      <c r="W876" s="145"/>
      <c r="X876" s="146"/>
      <c r="Y876" s="145"/>
      <c r="Z876" s="144"/>
      <c r="AA876" s="144"/>
      <c r="AB876" s="144"/>
      <c r="AC876" s="144"/>
      <c r="AD876" s="144"/>
      <c r="AE876" s="144"/>
      <c r="AF876" s="144"/>
      <c r="AG876" s="147"/>
      <c r="AH876" s="144"/>
      <c r="AI876" s="144"/>
      <c r="AJ876" s="144"/>
      <c r="AK876" s="144"/>
      <c r="AL876" s="144"/>
      <c r="AM876" s="144"/>
      <c r="AN876" s="144"/>
      <c r="AO876" s="144"/>
      <c r="AP876" s="144"/>
      <c r="AQ876" s="144"/>
      <c r="AR876" s="144"/>
      <c r="AS876" s="144"/>
    </row>
    <row r="877" spans="1:45">
      <c r="A877" s="144"/>
      <c r="B877" s="144"/>
      <c r="C877" s="144"/>
      <c r="D877" s="144"/>
      <c r="E877" s="144"/>
      <c r="F877" s="144"/>
      <c r="G877" s="144"/>
      <c r="H877" s="144"/>
      <c r="I877" s="144"/>
      <c r="J877" s="144"/>
      <c r="K877" s="144"/>
      <c r="L877" s="144"/>
      <c r="M877" s="144"/>
      <c r="N877" s="145"/>
      <c r="O877" s="144"/>
      <c r="P877" s="144"/>
      <c r="Q877" s="144"/>
      <c r="R877" s="144"/>
      <c r="S877" s="144"/>
      <c r="T877" s="144"/>
      <c r="U877" s="144"/>
      <c r="V877" s="37"/>
      <c r="W877" s="145"/>
      <c r="X877" s="146"/>
      <c r="Y877" s="145"/>
      <c r="Z877" s="144"/>
      <c r="AA877" s="144"/>
      <c r="AB877" s="144"/>
      <c r="AC877" s="144"/>
      <c r="AD877" s="144"/>
      <c r="AE877" s="144"/>
      <c r="AF877" s="144"/>
      <c r="AG877" s="147"/>
      <c r="AH877" s="144"/>
      <c r="AI877" s="144"/>
      <c r="AJ877" s="144"/>
      <c r="AK877" s="144"/>
      <c r="AL877" s="144"/>
      <c r="AM877" s="144"/>
      <c r="AN877" s="144"/>
      <c r="AO877" s="144"/>
      <c r="AP877" s="144"/>
      <c r="AQ877" s="144"/>
      <c r="AR877" s="144"/>
      <c r="AS877" s="144"/>
    </row>
    <row r="878" spans="1:45">
      <c r="A878" s="144"/>
      <c r="B878" s="144"/>
      <c r="C878" s="144"/>
      <c r="D878" s="144"/>
      <c r="E878" s="144"/>
      <c r="F878" s="144"/>
      <c r="G878" s="144"/>
      <c r="H878" s="144"/>
      <c r="I878" s="144"/>
      <c r="J878" s="144"/>
      <c r="K878" s="144"/>
      <c r="L878" s="144"/>
      <c r="M878" s="144"/>
      <c r="N878" s="145"/>
      <c r="O878" s="144"/>
      <c r="P878" s="144"/>
      <c r="Q878" s="144"/>
      <c r="R878" s="144"/>
      <c r="S878" s="144"/>
      <c r="T878" s="144"/>
      <c r="U878" s="144"/>
      <c r="V878" s="37"/>
      <c r="W878" s="145"/>
      <c r="X878" s="146"/>
      <c r="Y878" s="145"/>
      <c r="Z878" s="144"/>
      <c r="AA878" s="144"/>
      <c r="AB878" s="144"/>
      <c r="AC878" s="144"/>
      <c r="AD878" s="144"/>
      <c r="AE878" s="144"/>
      <c r="AF878" s="144"/>
      <c r="AG878" s="147"/>
      <c r="AH878" s="144"/>
      <c r="AI878" s="144"/>
      <c r="AJ878" s="144"/>
      <c r="AK878" s="144"/>
      <c r="AL878" s="144"/>
      <c r="AM878" s="144"/>
      <c r="AN878" s="144"/>
      <c r="AO878" s="144"/>
      <c r="AP878" s="144"/>
      <c r="AQ878" s="144"/>
      <c r="AR878" s="144"/>
      <c r="AS878" s="144"/>
    </row>
    <row r="879" spans="1:45">
      <c r="A879" s="144"/>
      <c r="B879" s="144"/>
      <c r="C879" s="144"/>
      <c r="D879" s="144"/>
      <c r="E879" s="144"/>
      <c r="F879" s="144"/>
      <c r="G879" s="144"/>
      <c r="H879" s="144"/>
      <c r="I879" s="144"/>
      <c r="J879" s="144"/>
      <c r="K879" s="144"/>
      <c r="L879" s="144"/>
      <c r="M879" s="144"/>
      <c r="N879" s="145"/>
      <c r="O879" s="144"/>
      <c r="P879" s="144"/>
      <c r="Q879" s="144"/>
      <c r="R879" s="144"/>
      <c r="S879" s="144"/>
      <c r="T879" s="144"/>
      <c r="U879" s="144"/>
      <c r="V879" s="37"/>
      <c r="W879" s="145"/>
      <c r="X879" s="146"/>
      <c r="Y879" s="145"/>
      <c r="Z879" s="144"/>
      <c r="AA879" s="144"/>
      <c r="AB879" s="144"/>
      <c r="AC879" s="144"/>
      <c r="AD879" s="144"/>
      <c r="AE879" s="144"/>
      <c r="AF879" s="144"/>
      <c r="AG879" s="147"/>
      <c r="AH879" s="144"/>
      <c r="AI879" s="144"/>
      <c r="AJ879" s="144"/>
      <c r="AK879" s="144"/>
      <c r="AL879" s="144"/>
      <c r="AM879" s="144"/>
      <c r="AN879" s="144"/>
      <c r="AO879" s="144"/>
      <c r="AP879" s="144"/>
      <c r="AQ879" s="144"/>
      <c r="AR879" s="144"/>
      <c r="AS879" s="144"/>
    </row>
    <row r="880" spans="1:45">
      <c r="A880" s="144"/>
      <c r="B880" s="144"/>
      <c r="C880" s="144"/>
      <c r="D880" s="144"/>
      <c r="E880" s="144"/>
      <c r="F880" s="144"/>
      <c r="G880" s="144"/>
      <c r="H880" s="144"/>
      <c r="I880" s="144"/>
      <c r="J880" s="144"/>
      <c r="K880" s="144"/>
      <c r="L880" s="144"/>
      <c r="M880" s="144"/>
      <c r="N880" s="145"/>
      <c r="O880" s="144"/>
      <c r="P880" s="144"/>
      <c r="Q880" s="144"/>
      <c r="R880" s="144"/>
      <c r="S880" s="144"/>
      <c r="T880" s="144"/>
      <c r="U880" s="144"/>
      <c r="V880" s="37"/>
      <c r="W880" s="145"/>
      <c r="X880" s="146"/>
      <c r="Y880" s="145"/>
      <c r="Z880" s="144"/>
      <c r="AA880" s="144"/>
      <c r="AB880" s="144"/>
      <c r="AC880" s="144"/>
      <c r="AD880" s="144"/>
      <c r="AE880" s="144"/>
      <c r="AF880" s="144"/>
      <c r="AG880" s="147"/>
      <c r="AH880" s="144"/>
      <c r="AI880" s="144"/>
      <c r="AJ880" s="144"/>
      <c r="AK880" s="144"/>
      <c r="AL880" s="144"/>
      <c r="AM880" s="144"/>
      <c r="AN880" s="144"/>
      <c r="AO880" s="144"/>
      <c r="AP880" s="144"/>
      <c r="AQ880" s="144"/>
      <c r="AR880" s="144"/>
      <c r="AS880" s="144"/>
    </row>
    <row r="881" spans="1:45">
      <c r="A881" s="144"/>
      <c r="B881" s="144"/>
      <c r="C881" s="144"/>
      <c r="D881" s="144"/>
      <c r="E881" s="144"/>
      <c r="F881" s="144"/>
      <c r="G881" s="144"/>
      <c r="H881" s="144"/>
      <c r="I881" s="144"/>
      <c r="J881" s="144"/>
      <c r="K881" s="144"/>
      <c r="L881" s="144"/>
      <c r="M881" s="144"/>
      <c r="N881" s="145"/>
      <c r="O881" s="144"/>
      <c r="P881" s="144"/>
      <c r="Q881" s="144"/>
      <c r="R881" s="144"/>
      <c r="S881" s="144"/>
      <c r="T881" s="144"/>
      <c r="U881" s="144"/>
      <c r="V881" s="37"/>
      <c r="W881" s="145"/>
      <c r="X881" s="146"/>
      <c r="Y881" s="145"/>
      <c r="Z881" s="144"/>
      <c r="AA881" s="144"/>
      <c r="AB881" s="144"/>
      <c r="AC881" s="144"/>
      <c r="AD881" s="144"/>
      <c r="AE881" s="144"/>
      <c r="AF881" s="144"/>
      <c r="AG881" s="147"/>
      <c r="AH881" s="144"/>
      <c r="AI881" s="144"/>
      <c r="AJ881" s="144"/>
      <c r="AK881" s="144"/>
      <c r="AL881" s="144"/>
      <c r="AM881" s="144"/>
      <c r="AN881" s="144"/>
      <c r="AO881" s="144"/>
      <c r="AP881" s="144"/>
      <c r="AQ881" s="144"/>
      <c r="AR881" s="144"/>
      <c r="AS881" s="144"/>
    </row>
    <row r="882" spans="1:45">
      <c r="A882" s="144"/>
      <c r="B882" s="144"/>
      <c r="C882" s="144"/>
      <c r="D882" s="144"/>
      <c r="E882" s="144"/>
      <c r="F882" s="144"/>
      <c r="G882" s="144"/>
      <c r="H882" s="144"/>
      <c r="I882" s="144"/>
      <c r="J882" s="144"/>
      <c r="K882" s="144"/>
      <c r="L882" s="144"/>
      <c r="M882" s="144"/>
      <c r="N882" s="145"/>
      <c r="O882" s="144"/>
      <c r="P882" s="144"/>
      <c r="Q882" s="144"/>
      <c r="R882" s="144"/>
      <c r="S882" s="144"/>
      <c r="T882" s="144"/>
      <c r="U882" s="144"/>
      <c r="V882" s="37"/>
      <c r="W882" s="145"/>
      <c r="X882" s="146"/>
      <c r="Y882" s="145"/>
      <c r="Z882" s="144"/>
      <c r="AA882" s="144"/>
      <c r="AB882" s="144"/>
      <c r="AC882" s="144"/>
      <c r="AD882" s="144"/>
      <c r="AE882" s="144"/>
      <c r="AF882" s="144"/>
      <c r="AG882" s="147"/>
      <c r="AH882" s="144"/>
      <c r="AI882" s="144"/>
      <c r="AJ882" s="144"/>
      <c r="AK882" s="144"/>
      <c r="AL882" s="144"/>
      <c r="AM882" s="144"/>
      <c r="AN882" s="144"/>
      <c r="AO882" s="144"/>
      <c r="AP882" s="144"/>
      <c r="AQ882" s="144"/>
      <c r="AR882" s="144"/>
      <c r="AS882" s="144"/>
    </row>
    <row r="883" spans="1:45">
      <c r="A883" s="144"/>
      <c r="B883" s="144"/>
      <c r="C883" s="144"/>
      <c r="D883" s="144"/>
      <c r="E883" s="144"/>
      <c r="F883" s="144"/>
      <c r="G883" s="144"/>
      <c r="H883" s="144"/>
      <c r="I883" s="144"/>
      <c r="J883" s="144"/>
      <c r="K883" s="144"/>
      <c r="L883" s="144"/>
      <c r="M883" s="144"/>
      <c r="N883" s="145"/>
      <c r="O883" s="144"/>
      <c r="P883" s="144"/>
      <c r="Q883" s="144"/>
      <c r="R883" s="144"/>
      <c r="S883" s="144"/>
      <c r="T883" s="144"/>
      <c r="U883" s="144"/>
      <c r="V883" s="37"/>
      <c r="W883" s="145"/>
      <c r="X883" s="146"/>
      <c r="Y883" s="145"/>
      <c r="Z883" s="144"/>
      <c r="AA883" s="144"/>
      <c r="AB883" s="144"/>
      <c r="AC883" s="144"/>
      <c r="AD883" s="144"/>
      <c r="AE883" s="144"/>
      <c r="AF883" s="144"/>
      <c r="AG883" s="147"/>
      <c r="AH883" s="144"/>
      <c r="AI883" s="144"/>
      <c r="AJ883" s="144"/>
      <c r="AK883" s="144"/>
      <c r="AL883" s="144"/>
      <c r="AM883" s="144"/>
      <c r="AN883" s="144"/>
      <c r="AO883" s="144"/>
      <c r="AP883" s="144"/>
      <c r="AQ883" s="144"/>
      <c r="AR883" s="144"/>
      <c r="AS883" s="144"/>
    </row>
    <row r="884" spans="1:45">
      <c r="A884" s="144"/>
      <c r="B884" s="144"/>
      <c r="C884" s="144"/>
      <c r="D884" s="144"/>
      <c r="E884" s="144"/>
      <c r="F884" s="144"/>
      <c r="G884" s="144"/>
      <c r="H884" s="144"/>
      <c r="I884" s="144"/>
      <c r="J884" s="144"/>
      <c r="K884" s="144"/>
      <c r="L884" s="144"/>
      <c r="M884" s="144"/>
      <c r="N884" s="145"/>
      <c r="O884" s="144"/>
      <c r="P884" s="144"/>
      <c r="Q884" s="144"/>
      <c r="R884" s="144"/>
      <c r="S884" s="144"/>
      <c r="T884" s="144"/>
      <c r="U884" s="144"/>
      <c r="V884" s="37"/>
      <c r="W884" s="145"/>
      <c r="X884" s="146"/>
      <c r="Y884" s="145"/>
      <c r="Z884" s="144"/>
      <c r="AA884" s="144"/>
      <c r="AB884" s="144"/>
      <c r="AC884" s="144"/>
      <c r="AD884" s="144"/>
      <c r="AE884" s="144"/>
      <c r="AF884" s="144"/>
      <c r="AG884" s="147"/>
      <c r="AH884" s="144"/>
      <c r="AI884" s="144"/>
      <c r="AJ884" s="144"/>
      <c r="AK884" s="144"/>
      <c r="AL884" s="144"/>
      <c r="AM884" s="144"/>
      <c r="AN884" s="144"/>
      <c r="AO884" s="144"/>
      <c r="AP884" s="144"/>
      <c r="AQ884" s="144"/>
      <c r="AR884" s="144"/>
      <c r="AS884" s="144"/>
    </row>
    <row r="885" spans="1:45">
      <c r="A885" s="144"/>
      <c r="B885" s="144"/>
      <c r="C885" s="144"/>
      <c r="D885" s="144"/>
      <c r="E885" s="144"/>
      <c r="F885" s="144"/>
      <c r="G885" s="144"/>
      <c r="H885" s="144"/>
      <c r="I885" s="144"/>
      <c r="J885" s="144"/>
      <c r="K885" s="144"/>
      <c r="L885" s="144"/>
      <c r="M885" s="144"/>
      <c r="N885" s="145"/>
      <c r="O885" s="144"/>
      <c r="P885" s="144"/>
      <c r="Q885" s="144"/>
      <c r="R885" s="144"/>
      <c r="S885" s="144"/>
      <c r="T885" s="144"/>
      <c r="U885" s="144"/>
      <c r="V885" s="37"/>
      <c r="W885" s="145"/>
      <c r="X885" s="146"/>
      <c r="Y885" s="145"/>
      <c r="Z885" s="144"/>
      <c r="AA885" s="144"/>
      <c r="AB885" s="144"/>
      <c r="AC885" s="144"/>
      <c r="AD885" s="144"/>
      <c r="AE885" s="144"/>
      <c r="AF885" s="144"/>
      <c r="AG885" s="147"/>
      <c r="AH885" s="144"/>
      <c r="AI885" s="144"/>
      <c r="AJ885" s="144"/>
      <c r="AK885" s="144"/>
      <c r="AL885" s="144"/>
      <c r="AM885" s="144"/>
      <c r="AN885" s="144"/>
      <c r="AO885" s="144"/>
      <c r="AP885" s="144"/>
      <c r="AQ885" s="144"/>
      <c r="AR885" s="144"/>
      <c r="AS885" s="144"/>
    </row>
    <row r="886" spans="1:45">
      <c r="A886" s="144"/>
      <c r="B886" s="144"/>
      <c r="C886" s="144"/>
      <c r="D886" s="144"/>
      <c r="E886" s="144"/>
      <c r="F886" s="144"/>
      <c r="G886" s="144"/>
      <c r="H886" s="144"/>
      <c r="I886" s="144"/>
      <c r="J886" s="144"/>
      <c r="K886" s="144"/>
      <c r="L886" s="144"/>
      <c r="M886" s="144"/>
      <c r="N886" s="145"/>
      <c r="O886" s="144"/>
      <c r="P886" s="144"/>
      <c r="Q886" s="144"/>
      <c r="R886" s="144"/>
      <c r="S886" s="144"/>
      <c r="T886" s="144"/>
      <c r="U886" s="144"/>
      <c r="V886" s="37"/>
      <c r="W886" s="145"/>
      <c r="X886" s="146"/>
      <c r="Y886" s="145"/>
      <c r="Z886" s="144"/>
      <c r="AA886" s="144"/>
      <c r="AB886" s="144"/>
      <c r="AC886" s="144"/>
      <c r="AD886" s="144"/>
      <c r="AE886" s="144"/>
      <c r="AF886" s="144"/>
      <c r="AG886" s="147"/>
      <c r="AH886" s="144"/>
      <c r="AI886" s="144"/>
      <c r="AJ886" s="144"/>
      <c r="AK886" s="144"/>
      <c r="AL886" s="144"/>
      <c r="AM886" s="144"/>
      <c r="AN886" s="144"/>
      <c r="AO886" s="144"/>
      <c r="AP886" s="144"/>
      <c r="AQ886" s="144"/>
      <c r="AR886" s="144"/>
      <c r="AS886" s="144"/>
    </row>
    <row r="887" spans="1:45">
      <c r="A887" s="144"/>
      <c r="B887" s="144"/>
      <c r="C887" s="144"/>
      <c r="D887" s="144"/>
      <c r="E887" s="144"/>
      <c r="F887" s="144"/>
      <c r="G887" s="144"/>
      <c r="H887" s="144"/>
      <c r="I887" s="144"/>
      <c r="J887" s="144"/>
      <c r="K887" s="144"/>
      <c r="L887" s="144"/>
      <c r="M887" s="144"/>
      <c r="N887" s="145"/>
      <c r="O887" s="144"/>
      <c r="P887" s="144"/>
      <c r="Q887" s="144"/>
      <c r="R887" s="144"/>
      <c r="S887" s="144"/>
      <c r="T887" s="144"/>
      <c r="U887" s="144"/>
      <c r="V887" s="37"/>
      <c r="W887" s="145"/>
      <c r="X887" s="146"/>
      <c r="Y887" s="145"/>
      <c r="Z887" s="144"/>
      <c r="AA887" s="144"/>
      <c r="AB887" s="144"/>
      <c r="AC887" s="144"/>
      <c r="AD887" s="144"/>
      <c r="AE887" s="144"/>
      <c r="AF887" s="144"/>
      <c r="AG887" s="147"/>
      <c r="AH887" s="144"/>
      <c r="AI887" s="144"/>
      <c r="AJ887" s="144"/>
      <c r="AK887" s="144"/>
      <c r="AL887" s="144"/>
      <c r="AM887" s="144"/>
      <c r="AN887" s="144"/>
      <c r="AO887" s="144"/>
      <c r="AP887" s="144"/>
      <c r="AQ887" s="144"/>
      <c r="AR887" s="144"/>
      <c r="AS887" s="144"/>
    </row>
    <row r="888" spans="1:45">
      <c r="A888" s="144"/>
      <c r="B888" s="144"/>
      <c r="C888" s="144"/>
      <c r="D888" s="144"/>
      <c r="E888" s="144"/>
      <c r="F888" s="144"/>
      <c r="G888" s="144"/>
      <c r="H888" s="144"/>
      <c r="I888" s="144"/>
      <c r="J888" s="144"/>
      <c r="K888" s="144"/>
      <c r="L888" s="144"/>
      <c r="M888" s="144"/>
      <c r="N888" s="145"/>
      <c r="O888" s="144"/>
      <c r="P888" s="144"/>
      <c r="Q888" s="144"/>
      <c r="R888" s="144"/>
      <c r="S888" s="144"/>
      <c r="T888" s="144"/>
      <c r="U888" s="144"/>
      <c r="V888" s="37"/>
      <c r="W888" s="145"/>
      <c r="X888" s="146"/>
      <c r="Y888" s="145"/>
      <c r="Z888" s="144"/>
      <c r="AA888" s="144"/>
      <c r="AB888" s="144"/>
      <c r="AC888" s="144"/>
      <c r="AD888" s="144"/>
      <c r="AE888" s="144"/>
      <c r="AF888" s="144"/>
      <c r="AG888" s="147"/>
      <c r="AH888" s="144"/>
      <c r="AI888" s="144"/>
      <c r="AJ888" s="144"/>
      <c r="AK888" s="144"/>
      <c r="AL888" s="144"/>
      <c r="AM888" s="144"/>
      <c r="AN888" s="144"/>
      <c r="AO888" s="144"/>
      <c r="AP888" s="144"/>
      <c r="AQ888" s="144"/>
      <c r="AR888" s="144"/>
      <c r="AS888" s="144"/>
    </row>
    <row r="889" spans="1:45">
      <c r="A889" s="144"/>
      <c r="B889" s="144"/>
      <c r="C889" s="144"/>
      <c r="D889" s="144"/>
      <c r="E889" s="144"/>
      <c r="F889" s="144"/>
      <c r="G889" s="144"/>
      <c r="H889" s="144"/>
      <c r="I889" s="144"/>
      <c r="J889" s="144"/>
      <c r="K889" s="144"/>
      <c r="L889" s="144"/>
      <c r="M889" s="144"/>
      <c r="N889" s="145"/>
      <c r="O889" s="144"/>
      <c r="P889" s="144"/>
      <c r="Q889" s="144"/>
      <c r="R889" s="144"/>
      <c r="S889" s="144"/>
      <c r="T889" s="144"/>
      <c r="U889" s="144"/>
      <c r="V889" s="37"/>
      <c r="W889" s="145"/>
      <c r="X889" s="146"/>
      <c r="Y889" s="145"/>
      <c r="Z889" s="144"/>
      <c r="AA889" s="144"/>
      <c r="AB889" s="144"/>
      <c r="AC889" s="144"/>
      <c r="AD889" s="144"/>
      <c r="AE889" s="144"/>
      <c r="AF889" s="144"/>
      <c r="AG889" s="147"/>
      <c r="AH889" s="144"/>
      <c r="AI889" s="144"/>
      <c r="AJ889" s="144"/>
      <c r="AK889" s="144"/>
      <c r="AL889" s="144"/>
      <c r="AM889" s="144"/>
      <c r="AN889" s="144"/>
      <c r="AO889" s="144"/>
      <c r="AP889" s="144"/>
      <c r="AQ889" s="144"/>
      <c r="AR889" s="144"/>
      <c r="AS889" s="144"/>
    </row>
    <row r="890" spans="1:45">
      <c r="A890" s="144"/>
      <c r="B890" s="144"/>
      <c r="C890" s="144"/>
      <c r="D890" s="144"/>
      <c r="E890" s="144"/>
      <c r="F890" s="144"/>
      <c r="G890" s="144"/>
      <c r="H890" s="144"/>
      <c r="I890" s="144"/>
      <c r="J890" s="144"/>
      <c r="K890" s="144"/>
      <c r="L890" s="144"/>
      <c r="M890" s="144"/>
      <c r="N890" s="145"/>
      <c r="O890" s="144"/>
      <c r="P890" s="144"/>
      <c r="Q890" s="144"/>
      <c r="R890" s="144"/>
      <c r="S890" s="144"/>
      <c r="T890" s="144"/>
      <c r="U890" s="144"/>
      <c r="V890" s="37"/>
      <c r="W890" s="145"/>
      <c r="X890" s="146"/>
      <c r="Y890" s="145"/>
      <c r="Z890" s="144"/>
      <c r="AA890" s="144"/>
      <c r="AB890" s="144"/>
      <c r="AC890" s="144"/>
      <c r="AD890" s="144"/>
      <c r="AE890" s="144"/>
      <c r="AF890" s="144"/>
      <c r="AG890" s="147"/>
      <c r="AH890" s="144"/>
      <c r="AI890" s="144"/>
      <c r="AJ890" s="144"/>
      <c r="AK890" s="144"/>
      <c r="AL890" s="144"/>
      <c r="AM890" s="144"/>
      <c r="AN890" s="144"/>
      <c r="AO890" s="144"/>
      <c r="AP890" s="144"/>
      <c r="AQ890" s="144"/>
      <c r="AR890" s="144"/>
      <c r="AS890" s="144"/>
    </row>
    <row r="891" spans="1:45">
      <c r="A891" s="144"/>
      <c r="B891" s="144"/>
      <c r="C891" s="144"/>
      <c r="D891" s="144"/>
      <c r="E891" s="144"/>
      <c r="F891" s="144"/>
      <c r="G891" s="144"/>
      <c r="H891" s="144"/>
      <c r="I891" s="144"/>
      <c r="J891" s="144"/>
      <c r="K891" s="144"/>
      <c r="L891" s="144"/>
      <c r="M891" s="144"/>
      <c r="N891" s="145"/>
      <c r="O891" s="144"/>
      <c r="P891" s="144"/>
      <c r="Q891" s="144"/>
      <c r="R891" s="144"/>
      <c r="S891" s="144"/>
      <c r="T891" s="144"/>
      <c r="U891" s="144"/>
      <c r="V891" s="37"/>
      <c r="W891" s="145"/>
      <c r="X891" s="146"/>
      <c r="Y891" s="145"/>
      <c r="Z891" s="144"/>
      <c r="AA891" s="144"/>
      <c r="AB891" s="144"/>
      <c r="AC891" s="144"/>
      <c r="AD891" s="144"/>
      <c r="AE891" s="144"/>
      <c r="AF891" s="144"/>
      <c r="AG891" s="147"/>
      <c r="AH891" s="144"/>
      <c r="AI891" s="144"/>
      <c r="AJ891" s="144"/>
      <c r="AK891" s="144"/>
      <c r="AL891" s="144"/>
      <c r="AM891" s="144"/>
      <c r="AN891" s="144"/>
      <c r="AO891" s="144"/>
      <c r="AP891" s="144"/>
      <c r="AQ891" s="144"/>
      <c r="AR891" s="144"/>
      <c r="AS891" s="144"/>
    </row>
    <row r="892" spans="1:45">
      <c r="A892" s="144"/>
      <c r="B892" s="144"/>
      <c r="C892" s="144"/>
      <c r="D892" s="144"/>
      <c r="E892" s="144"/>
      <c r="F892" s="144"/>
      <c r="G892" s="144"/>
      <c r="H892" s="144"/>
      <c r="I892" s="144"/>
      <c r="J892" s="144"/>
      <c r="K892" s="144"/>
      <c r="L892" s="144"/>
      <c r="M892" s="144"/>
      <c r="N892" s="145"/>
      <c r="O892" s="144"/>
      <c r="P892" s="144"/>
      <c r="Q892" s="144"/>
      <c r="R892" s="144"/>
      <c r="S892" s="144"/>
      <c r="T892" s="144"/>
      <c r="U892" s="144"/>
      <c r="V892" s="37"/>
      <c r="W892" s="145"/>
      <c r="X892" s="146"/>
      <c r="Y892" s="145"/>
      <c r="Z892" s="144"/>
      <c r="AA892" s="144"/>
      <c r="AB892" s="144"/>
      <c r="AC892" s="144"/>
      <c r="AD892" s="144"/>
      <c r="AE892" s="144"/>
      <c r="AF892" s="144"/>
      <c r="AG892" s="147"/>
      <c r="AH892" s="144"/>
      <c r="AI892" s="144"/>
      <c r="AJ892" s="144"/>
      <c r="AK892" s="144"/>
      <c r="AL892" s="144"/>
      <c r="AM892" s="144"/>
      <c r="AN892" s="144"/>
      <c r="AO892" s="144"/>
      <c r="AP892" s="144"/>
      <c r="AQ892" s="144"/>
      <c r="AR892" s="144"/>
      <c r="AS892" s="144"/>
    </row>
    <row r="893" spans="1:45">
      <c r="A893" s="144"/>
      <c r="B893" s="144"/>
      <c r="C893" s="144"/>
      <c r="D893" s="144"/>
      <c r="E893" s="144"/>
      <c r="F893" s="144"/>
      <c r="G893" s="144"/>
      <c r="H893" s="144"/>
      <c r="I893" s="144"/>
      <c r="J893" s="144"/>
      <c r="K893" s="144"/>
      <c r="L893" s="144"/>
      <c r="M893" s="144"/>
      <c r="N893" s="145"/>
      <c r="O893" s="144"/>
      <c r="P893" s="144"/>
      <c r="Q893" s="144"/>
      <c r="R893" s="144"/>
      <c r="S893" s="144"/>
      <c r="T893" s="144"/>
      <c r="U893" s="144"/>
      <c r="V893" s="37"/>
      <c r="W893" s="145"/>
      <c r="X893" s="146"/>
      <c r="Y893" s="145"/>
      <c r="Z893" s="144"/>
      <c r="AA893" s="144"/>
      <c r="AB893" s="144"/>
      <c r="AC893" s="144"/>
      <c r="AD893" s="144"/>
      <c r="AE893" s="144"/>
      <c r="AF893" s="144"/>
      <c r="AG893" s="147"/>
      <c r="AH893" s="144"/>
      <c r="AI893" s="144"/>
      <c r="AJ893" s="144"/>
      <c r="AK893" s="144"/>
      <c r="AL893" s="144"/>
      <c r="AM893" s="144"/>
      <c r="AN893" s="144"/>
      <c r="AO893" s="144"/>
      <c r="AP893" s="144"/>
      <c r="AQ893" s="144"/>
      <c r="AR893" s="144"/>
      <c r="AS893" s="144"/>
    </row>
    <row r="894" spans="1:45">
      <c r="A894" s="144"/>
      <c r="B894" s="144"/>
      <c r="C894" s="144"/>
      <c r="D894" s="144"/>
      <c r="E894" s="144"/>
      <c r="F894" s="144"/>
      <c r="G894" s="144"/>
      <c r="H894" s="144"/>
      <c r="I894" s="144"/>
      <c r="J894" s="144"/>
      <c r="K894" s="144"/>
      <c r="L894" s="144"/>
      <c r="M894" s="144"/>
      <c r="N894" s="145"/>
      <c r="O894" s="144"/>
      <c r="P894" s="144"/>
      <c r="Q894" s="144"/>
      <c r="R894" s="144"/>
      <c r="S894" s="144"/>
      <c r="T894" s="144"/>
      <c r="U894" s="144"/>
      <c r="V894" s="37"/>
      <c r="W894" s="145"/>
      <c r="X894" s="146"/>
      <c r="Y894" s="145"/>
      <c r="Z894" s="144"/>
      <c r="AA894" s="144"/>
      <c r="AB894" s="144"/>
      <c r="AC894" s="144"/>
      <c r="AD894" s="144"/>
      <c r="AE894" s="144"/>
      <c r="AF894" s="144"/>
      <c r="AG894" s="147"/>
      <c r="AH894" s="144"/>
      <c r="AI894" s="144"/>
      <c r="AJ894" s="144"/>
      <c r="AK894" s="144"/>
      <c r="AL894" s="144"/>
      <c r="AM894" s="144"/>
      <c r="AN894" s="144"/>
      <c r="AO894" s="144"/>
      <c r="AP894" s="144"/>
      <c r="AQ894" s="144"/>
      <c r="AR894" s="144"/>
      <c r="AS894" s="144"/>
    </row>
    <row r="895" spans="1:45">
      <c r="A895" s="144"/>
      <c r="B895" s="144"/>
      <c r="C895" s="144"/>
      <c r="D895" s="144"/>
      <c r="E895" s="144"/>
      <c r="F895" s="144"/>
      <c r="G895" s="144"/>
      <c r="H895" s="144"/>
      <c r="I895" s="144"/>
      <c r="J895" s="144"/>
      <c r="K895" s="144"/>
      <c r="L895" s="144"/>
      <c r="M895" s="144"/>
      <c r="N895" s="145"/>
      <c r="O895" s="144"/>
      <c r="P895" s="144"/>
      <c r="Q895" s="144"/>
      <c r="R895" s="144"/>
      <c r="S895" s="144"/>
      <c r="T895" s="144"/>
      <c r="U895" s="144"/>
      <c r="V895" s="37"/>
      <c r="W895" s="145"/>
      <c r="X895" s="146"/>
      <c r="Y895" s="145"/>
      <c r="Z895" s="144"/>
      <c r="AA895" s="144"/>
      <c r="AB895" s="144"/>
      <c r="AC895" s="144"/>
      <c r="AD895" s="144"/>
      <c r="AE895" s="144"/>
      <c r="AF895" s="144"/>
      <c r="AG895" s="147"/>
      <c r="AH895" s="144"/>
      <c r="AI895" s="144"/>
      <c r="AJ895" s="144"/>
      <c r="AK895" s="144"/>
      <c r="AL895" s="144"/>
      <c r="AM895" s="144"/>
      <c r="AN895" s="144"/>
      <c r="AO895" s="144"/>
      <c r="AP895" s="144"/>
      <c r="AQ895" s="144"/>
      <c r="AR895" s="144"/>
      <c r="AS895" s="144"/>
    </row>
    <row r="896" spans="1:45">
      <c r="A896" s="144"/>
      <c r="B896" s="144"/>
      <c r="C896" s="144"/>
      <c r="D896" s="144"/>
      <c r="E896" s="144"/>
      <c r="F896" s="144"/>
      <c r="G896" s="144"/>
      <c r="H896" s="144"/>
      <c r="I896" s="144"/>
      <c r="J896" s="144"/>
      <c r="K896" s="144"/>
      <c r="L896" s="144"/>
      <c r="M896" s="144"/>
      <c r="N896" s="145"/>
      <c r="O896" s="144"/>
      <c r="P896" s="144"/>
      <c r="Q896" s="144"/>
      <c r="R896" s="144"/>
      <c r="S896" s="144"/>
      <c r="T896" s="144"/>
      <c r="U896" s="144"/>
      <c r="V896" s="37"/>
      <c r="W896" s="145"/>
      <c r="X896" s="146"/>
      <c r="Y896" s="145"/>
      <c r="Z896" s="144"/>
      <c r="AA896" s="144"/>
      <c r="AB896" s="144"/>
      <c r="AC896" s="144"/>
      <c r="AD896" s="144"/>
      <c r="AE896" s="144"/>
      <c r="AF896" s="144"/>
      <c r="AG896" s="147"/>
      <c r="AH896" s="144"/>
      <c r="AI896" s="144"/>
      <c r="AJ896" s="144"/>
      <c r="AK896" s="144"/>
      <c r="AL896" s="144"/>
      <c r="AM896" s="144"/>
      <c r="AN896" s="144"/>
      <c r="AO896" s="144"/>
      <c r="AP896" s="144"/>
      <c r="AQ896" s="144"/>
      <c r="AR896" s="144"/>
      <c r="AS896" s="144"/>
    </row>
    <row r="897" spans="1:45">
      <c r="A897" s="144"/>
      <c r="B897" s="144"/>
      <c r="C897" s="144"/>
      <c r="D897" s="144"/>
      <c r="E897" s="144"/>
      <c r="F897" s="144"/>
      <c r="G897" s="144"/>
      <c r="H897" s="144"/>
      <c r="I897" s="144"/>
      <c r="J897" s="144"/>
      <c r="K897" s="144"/>
      <c r="L897" s="144"/>
      <c r="M897" s="144"/>
      <c r="N897" s="145"/>
      <c r="O897" s="144"/>
      <c r="P897" s="144"/>
      <c r="Q897" s="144"/>
      <c r="R897" s="144"/>
      <c r="S897" s="144"/>
      <c r="T897" s="144"/>
      <c r="U897" s="144"/>
      <c r="V897" s="37"/>
      <c r="W897" s="145"/>
      <c r="X897" s="146"/>
      <c r="Y897" s="145"/>
      <c r="Z897" s="144"/>
      <c r="AA897" s="144"/>
      <c r="AB897" s="144"/>
      <c r="AC897" s="144"/>
      <c r="AD897" s="144"/>
      <c r="AE897" s="144"/>
      <c r="AF897" s="144"/>
      <c r="AG897" s="147"/>
      <c r="AH897" s="144"/>
      <c r="AI897" s="144"/>
      <c r="AJ897" s="144"/>
      <c r="AK897" s="144"/>
      <c r="AL897" s="144"/>
      <c r="AM897" s="144"/>
      <c r="AN897" s="144"/>
      <c r="AO897" s="144"/>
      <c r="AP897" s="144"/>
      <c r="AQ897" s="144"/>
      <c r="AR897" s="144"/>
      <c r="AS897" s="144"/>
    </row>
    <row r="898" spans="1:45">
      <c r="A898" s="144"/>
      <c r="B898" s="144"/>
      <c r="C898" s="144"/>
      <c r="D898" s="144"/>
      <c r="E898" s="144"/>
      <c r="F898" s="144"/>
      <c r="G898" s="144"/>
      <c r="H898" s="144"/>
      <c r="I898" s="144"/>
      <c r="J898" s="144"/>
      <c r="K898" s="144"/>
      <c r="L898" s="144"/>
      <c r="M898" s="144"/>
      <c r="N898" s="145"/>
      <c r="O898" s="144"/>
      <c r="P898" s="144"/>
      <c r="Q898" s="144"/>
      <c r="R898" s="144"/>
      <c r="S898" s="144"/>
      <c r="T898" s="144"/>
      <c r="U898" s="144"/>
      <c r="V898" s="37"/>
      <c r="W898" s="145"/>
      <c r="X898" s="146"/>
      <c r="Y898" s="145"/>
      <c r="Z898" s="144"/>
      <c r="AA898" s="144"/>
      <c r="AB898" s="144"/>
      <c r="AC898" s="144"/>
      <c r="AD898" s="144"/>
      <c r="AE898" s="144"/>
      <c r="AF898" s="144"/>
      <c r="AG898" s="147"/>
      <c r="AH898" s="144"/>
      <c r="AI898" s="144"/>
      <c r="AJ898" s="144"/>
      <c r="AK898" s="144"/>
      <c r="AL898" s="144"/>
      <c r="AM898" s="144"/>
      <c r="AN898" s="144"/>
      <c r="AO898" s="144"/>
      <c r="AP898" s="144"/>
      <c r="AQ898" s="144"/>
      <c r="AR898" s="144"/>
      <c r="AS898" s="144"/>
    </row>
    <row r="899" spans="1:45">
      <c r="A899" s="144"/>
      <c r="B899" s="144"/>
      <c r="C899" s="144"/>
      <c r="D899" s="144"/>
      <c r="E899" s="144"/>
      <c r="F899" s="144"/>
      <c r="G899" s="144"/>
      <c r="H899" s="144"/>
      <c r="I899" s="144"/>
      <c r="J899" s="144"/>
      <c r="K899" s="144"/>
      <c r="L899" s="144"/>
      <c r="M899" s="144"/>
      <c r="N899" s="145"/>
      <c r="O899" s="144"/>
      <c r="P899" s="144"/>
      <c r="Q899" s="144"/>
      <c r="R899" s="144"/>
      <c r="S899" s="144"/>
      <c r="T899" s="144"/>
      <c r="U899" s="144"/>
      <c r="V899" s="37"/>
      <c r="W899" s="145"/>
      <c r="X899" s="146"/>
      <c r="Y899" s="145"/>
      <c r="Z899" s="144"/>
      <c r="AA899" s="144"/>
      <c r="AB899" s="144"/>
      <c r="AC899" s="144"/>
      <c r="AD899" s="144"/>
      <c r="AE899" s="144"/>
      <c r="AF899" s="144"/>
      <c r="AG899" s="147"/>
      <c r="AH899" s="144"/>
      <c r="AI899" s="144"/>
      <c r="AJ899" s="144"/>
      <c r="AK899" s="144"/>
      <c r="AL899" s="144"/>
      <c r="AM899" s="144"/>
      <c r="AN899" s="144"/>
      <c r="AO899" s="144"/>
      <c r="AP899" s="144"/>
      <c r="AQ899" s="144"/>
      <c r="AR899" s="144"/>
      <c r="AS899" s="144"/>
    </row>
    <row r="900" spans="1:45">
      <c r="A900" s="144"/>
      <c r="B900" s="144"/>
      <c r="C900" s="144"/>
      <c r="D900" s="144"/>
      <c r="E900" s="144"/>
      <c r="F900" s="144"/>
      <c r="G900" s="144"/>
      <c r="H900" s="144"/>
      <c r="I900" s="144"/>
      <c r="J900" s="144"/>
      <c r="K900" s="144"/>
      <c r="L900" s="144"/>
      <c r="M900" s="144"/>
      <c r="N900" s="145"/>
      <c r="O900" s="144"/>
      <c r="P900" s="144"/>
      <c r="Q900" s="144"/>
      <c r="R900" s="144"/>
      <c r="S900" s="144"/>
      <c r="T900" s="144"/>
      <c r="U900" s="144"/>
      <c r="V900" s="37"/>
      <c r="W900" s="145"/>
      <c r="X900" s="146"/>
      <c r="Y900" s="145"/>
      <c r="Z900" s="144"/>
      <c r="AA900" s="144"/>
      <c r="AB900" s="144"/>
      <c r="AC900" s="144"/>
      <c r="AD900" s="144"/>
      <c r="AE900" s="144"/>
      <c r="AF900" s="144"/>
      <c r="AG900" s="147"/>
      <c r="AH900" s="144"/>
      <c r="AI900" s="144"/>
      <c r="AJ900" s="144"/>
      <c r="AK900" s="144"/>
      <c r="AL900" s="144"/>
      <c r="AM900" s="144"/>
      <c r="AN900" s="144"/>
      <c r="AO900" s="144"/>
      <c r="AP900" s="144"/>
      <c r="AQ900" s="144"/>
      <c r="AR900" s="144"/>
      <c r="AS900" s="144"/>
    </row>
    <row r="901" spans="1:45">
      <c r="A901" s="144"/>
      <c r="B901" s="144"/>
      <c r="C901" s="144"/>
      <c r="D901" s="144"/>
      <c r="E901" s="144"/>
      <c r="F901" s="144"/>
      <c r="G901" s="144"/>
      <c r="H901" s="144"/>
      <c r="I901" s="144"/>
      <c r="J901" s="144"/>
      <c r="K901" s="144"/>
      <c r="L901" s="144"/>
      <c r="M901" s="144"/>
      <c r="N901" s="145"/>
      <c r="O901" s="144"/>
      <c r="P901" s="144"/>
      <c r="Q901" s="144"/>
      <c r="R901" s="144"/>
      <c r="S901" s="144"/>
      <c r="T901" s="144"/>
      <c r="U901" s="144"/>
      <c r="V901" s="37"/>
      <c r="W901" s="145"/>
      <c r="X901" s="146"/>
      <c r="Y901" s="145"/>
      <c r="Z901" s="144"/>
      <c r="AA901" s="144"/>
      <c r="AB901" s="144"/>
      <c r="AC901" s="144"/>
      <c r="AD901" s="144"/>
      <c r="AE901" s="144"/>
      <c r="AF901" s="144"/>
      <c r="AG901" s="147"/>
      <c r="AH901" s="144"/>
      <c r="AI901" s="144"/>
      <c r="AJ901" s="144"/>
      <c r="AK901" s="144"/>
      <c r="AL901" s="144"/>
      <c r="AM901" s="144"/>
      <c r="AN901" s="144"/>
      <c r="AO901" s="144"/>
      <c r="AP901" s="144"/>
      <c r="AQ901" s="144"/>
      <c r="AR901" s="144"/>
      <c r="AS901" s="144"/>
    </row>
    <row r="902" spans="1:45">
      <c r="A902" s="144"/>
      <c r="B902" s="144"/>
      <c r="C902" s="144"/>
      <c r="D902" s="144"/>
      <c r="E902" s="144"/>
      <c r="F902" s="144"/>
      <c r="G902" s="144"/>
      <c r="H902" s="144"/>
      <c r="I902" s="144"/>
      <c r="J902" s="144"/>
      <c r="K902" s="144"/>
      <c r="L902" s="144"/>
      <c r="M902" s="144"/>
      <c r="N902" s="145"/>
      <c r="O902" s="144"/>
      <c r="P902" s="144"/>
      <c r="Q902" s="144"/>
      <c r="R902" s="144"/>
      <c r="S902" s="144"/>
      <c r="T902" s="144"/>
      <c r="U902" s="144"/>
      <c r="V902" s="37"/>
      <c r="W902" s="145"/>
      <c r="X902" s="146"/>
      <c r="Y902" s="145"/>
      <c r="Z902" s="144"/>
      <c r="AA902" s="144"/>
      <c r="AB902" s="144"/>
      <c r="AC902" s="144"/>
      <c r="AD902" s="144"/>
      <c r="AE902" s="144"/>
      <c r="AF902" s="144"/>
      <c r="AG902" s="147"/>
      <c r="AH902" s="144"/>
      <c r="AI902" s="144"/>
      <c r="AJ902" s="144"/>
      <c r="AK902" s="144"/>
      <c r="AL902" s="144"/>
      <c r="AM902" s="144"/>
      <c r="AN902" s="144"/>
      <c r="AO902" s="144"/>
      <c r="AP902" s="144"/>
      <c r="AQ902" s="144"/>
      <c r="AR902" s="144"/>
      <c r="AS902" s="144"/>
    </row>
    <row r="903" spans="1:45">
      <c r="A903" s="144"/>
      <c r="B903" s="144"/>
      <c r="C903" s="144"/>
      <c r="D903" s="144"/>
      <c r="E903" s="144"/>
      <c r="F903" s="144"/>
      <c r="G903" s="144"/>
      <c r="H903" s="144"/>
      <c r="I903" s="144"/>
      <c r="J903" s="144"/>
      <c r="K903" s="144"/>
      <c r="L903" s="144"/>
      <c r="M903" s="144"/>
      <c r="N903" s="145"/>
      <c r="O903" s="144"/>
      <c r="P903" s="144"/>
      <c r="Q903" s="144"/>
      <c r="R903" s="144"/>
      <c r="S903" s="144"/>
      <c r="T903" s="144"/>
      <c r="U903" s="144"/>
      <c r="V903" s="37"/>
      <c r="W903" s="145"/>
      <c r="X903" s="146"/>
      <c r="Y903" s="145"/>
      <c r="Z903" s="144"/>
      <c r="AA903" s="144"/>
      <c r="AB903" s="144"/>
      <c r="AC903" s="144"/>
      <c r="AD903" s="144"/>
      <c r="AE903" s="144"/>
      <c r="AF903" s="144"/>
      <c r="AG903" s="147"/>
      <c r="AH903" s="144"/>
      <c r="AI903" s="144"/>
      <c r="AJ903" s="144"/>
      <c r="AK903" s="144"/>
      <c r="AL903" s="144"/>
      <c r="AM903" s="144"/>
      <c r="AN903" s="144"/>
      <c r="AO903" s="144"/>
      <c r="AP903" s="144"/>
      <c r="AQ903" s="144"/>
      <c r="AR903" s="144"/>
      <c r="AS903" s="144"/>
    </row>
    <row r="904" spans="1:45">
      <c r="A904" s="144"/>
      <c r="B904" s="144"/>
      <c r="C904" s="144"/>
      <c r="D904" s="144"/>
      <c r="E904" s="144"/>
      <c r="F904" s="144"/>
      <c r="G904" s="144"/>
      <c r="H904" s="144"/>
      <c r="I904" s="144"/>
      <c r="J904" s="144"/>
      <c r="K904" s="144"/>
      <c r="L904" s="144"/>
      <c r="M904" s="144"/>
      <c r="N904" s="145"/>
      <c r="O904" s="144"/>
      <c r="P904" s="144"/>
      <c r="Q904" s="144"/>
      <c r="R904" s="144"/>
      <c r="S904" s="144"/>
      <c r="T904" s="144"/>
      <c r="U904" s="144"/>
      <c r="V904" s="37"/>
      <c r="W904" s="145"/>
      <c r="X904" s="146"/>
      <c r="Y904" s="145"/>
      <c r="Z904" s="144"/>
      <c r="AA904" s="144"/>
      <c r="AB904" s="144"/>
      <c r="AC904" s="144"/>
      <c r="AD904" s="144"/>
      <c r="AE904" s="144"/>
      <c r="AF904" s="144"/>
      <c r="AG904" s="147"/>
      <c r="AH904" s="144"/>
      <c r="AI904" s="144"/>
      <c r="AJ904" s="144"/>
      <c r="AK904" s="144"/>
      <c r="AL904" s="144"/>
      <c r="AM904" s="144"/>
      <c r="AN904" s="144"/>
      <c r="AO904" s="144"/>
      <c r="AP904" s="144"/>
      <c r="AQ904" s="144"/>
      <c r="AR904" s="144"/>
      <c r="AS904" s="144"/>
    </row>
    <row r="905" spans="1:45">
      <c r="A905" s="144"/>
      <c r="B905" s="144"/>
      <c r="C905" s="144"/>
      <c r="D905" s="144"/>
      <c r="E905" s="144"/>
      <c r="F905" s="144"/>
      <c r="G905" s="144"/>
      <c r="H905" s="144"/>
      <c r="I905" s="144"/>
      <c r="J905" s="144"/>
      <c r="K905" s="144"/>
      <c r="L905" s="144"/>
      <c r="M905" s="144"/>
      <c r="N905" s="145"/>
      <c r="O905" s="144"/>
      <c r="P905" s="144"/>
      <c r="Q905" s="144"/>
      <c r="R905" s="144"/>
      <c r="S905" s="144"/>
      <c r="T905" s="144"/>
      <c r="U905" s="144"/>
      <c r="V905" s="37"/>
      <c r="W905" s="145"/>
      <c r="X905" s="146"/>
      <c r="Y905" s="145"/>
      <c r="Z905" s="144"/>
      <c r="AA905" s="144"/>
      <c r="AB905" s="144"/>
      <c r="AC905" s="144"/>
      <c r="AD905" s="144"/>
      <c r="AE905" s="144"/>
      <c r="AF905" s="144"/>
      <c r="AG905" s="147"/>
      <c r="AH905" s="144"/>
      <c r="AI905" s="144"/>
      <c r="AJ905" s="144"/>
      <c r="AK905" s="144"/>
      <c r="AL905" s="144"/>
      <c r="AM905" s="144"/>
      <c r="AN905" s="144"/>
      <c r="AO905" s="144"/>
      <c r="AP905" s="144"/>
      <c r="AQ905" s="144"/>
      <c r="AR905" s="144"/>
      <c r="AS905" s="144"/>
    </row>
    <row r="906" spans="1:45">
      <c r="A906" s="144"/>
      <c r="B906" s="144"/>
      <c r="C906" s="144"/>
      <c r="D906" s="144"/>
      <c r="E906" s="144"/>
      <c r="F906" s="144"/>
      <c r="G906" s="144"/>
      <c r="H906" s="144"/>
      <c r="I906" s="144"/>
      <c r="J906" s="144"/>
      <c r="K906" s="144"/>
      <c r="L906" s="144"/>
      <c r="M906" s="144"/>
      <c r="N906" s="145"/>
      <c r="O906" s="144"/>
      <c r="P906" s="144"/>
      <c r="Q906" s="144"/>
      <c r="R906" s="144"/>
      <c r="S906" s="144"/>
      <c r="T906" s="144"/>
      <c r="U906" s="144"/>
      <c r="V906" s="37"/>
      <c r="W906" s="145"/>
      <c r="X906" s="146"/>
      <c r="Y906" s="145"/>
      <c r="Z906" s="144"/>
      <c r="AA906" s="144"/>
      <c r="AB906" s="144"/>
      <c r="AC906" s="144"/>
      <c r="AD906" s="144"/>
      <c r="AE906" s="144"/>
      <c r="AF906" s="144"/>
      <c r="AG906" s="147"/>
      <c r="AH906" s="144"/>
      <c r="AI906" s="144"/>
      <c r="AJ906" s="144"/>
      <c r="AK906" s="144"/>
      <c r="AL906" s="144"/>
      <c r="AM906" s="144"/>
      <c r="AN906" s="144"/>
      <c r="AO906" s="144"/>
      <c r="AP906" s="144"/>
      <c r="AQ906" s="144"/>
      <c r="AR906" s="144"/>
      <c r="AS906" s="144"/>
    </row>
    <row r="907" spans="1:45">
      <c r="A907" s="144"/>
      <c r="B907" s="144"/>
      <c r="C907" s="144"/>
      <c r="D907" s="144"/>
      <c r="E907" s="144"/>
      <c r="F907" s="144"/>
      <c r="G907" s="144"/>
      <c r="H907" s="144"/>
      <c r="I907" s="144"/>
      <c r="J907" s="144"/>
      <c r="K907" s="144"/>
      <c r="L907" s="144"/>
      <c r="M907" s="144"/>
      <c r="N907" s="145"/>
      <c r="O907" s="144"/>
      <c r="P907" s="144"/>
      <c r="Q907" s="144"/>
      <c r="R907" s="144"/>
      <c r="S907" s="144"/>
      <c r="T907" s="144"/>
      <c r="U907" s="144"/>
      <c r="V907" s="37"/>
      <c r="W907" s="145"/>
      <c r="X907" s="146"/>
      <c r="Y907" s="145"/>
      <c r="Z907" s="144"/>
      <c r="AA907" s="144"/>
      <c r="AB907" s="144"/>
      <c r="AC907" s="144"/>
      <c r="AD907" s="144"/>
      <c r="AE907" s="144"/>
      <c r="AF907" s="144"/>
      <c r="AG907" s="147"/>
      <c r="AH907" s="144"/>
      <c r="AI907" s="144"/>
      <c r="AJ907" s="144"/>
      <c r="AK907" s="144"/>
      <c r="AL907" s="144"/>
      <c r="AM907" s="144"/>
      <c r="AN907" s="144"/>
      <c r="AO907" s="144"/>
      <c r="AP907" s="144"/>
      <c r="AQ907" s="144"/>
      <c r="AR907" s="144"/>
      <c r="AS907" s="144"/>
    </row>
    <row r="908" spans="1:45">
      <c r="A908" s="144"/>
      <c r="B908" s="144"/>
      <c r="C908" s="144"/>
      <c r="D908" s="144"/>
      <c r="E908" s="144"/>
      <c r="F908" s="144"/>
      <c r="G908" s="144"/>
      <c r="H908" s="144"/>
      <c r="I908" s="144"/>
      <c r="J908" s="144"/>
      <c r="K908" s="144"/>
      <c r="L908" s="144"/>
      <c r="M908" s="144"/>
      <c r="N908" s="145"/>
      <c r="O908" s="144"/>
      <c r="P908" s="144"/>
      <c r="Q908" s="144"/>
      <c r="R908" s="144"/>
      <c r="S908" s="144"/>
      <c r="T908" s="144"/>
      <c r="U908" s="144"/>
      <c r="V908" s="37"/>
      <c r="W908" s="145"/>
      <c r="X908" s="146"/>
      <c r="Y908" s="145"/>
      <c r="Z908" s="144"/>
      <c r="AA908" s="144"/>
      <c r="AB908" s="144"/>
      <c r="AC908" s="144"/>
      <c r="AD908" s="144"/>
      <c r="AE908" s="144"/>
      <c r="AF908" s="144"/>
      <c r="AG908" s="147"/>
      <c r="AH908" s="144"/>
      <c r="AI908" s="144"/>
      <c r="AJ908" s="144"/>
      <c r="AK908" s="144"/>
      <c r="AL908" s="144"/>
      <c r="AM908" s="144"/>
      <c r="AN908" s="144"/>
      <c r="AO908" s="144"/>
      <c r="AP908" s="144"/>
      <c r="AQ908" s="144"/>
      <c r="AR908" s="144"/>
      <c r="AS908" s="144"/>
    </row>
    <row r="909" spans="1:45">
      <c r="A909" s="144"/>
      <c r="B909" s="144"/>
      <c r="C909" s="144"/>
      <c r="D909" s="144"/>
      <c r="E909" s="144"/>
      <c r="F909" s="144"/>
      <c r="G909" s="144"/>
      <c r="H909" s="144"/>
      <c r="I909" s="144"/>
      <c r="J909" s="144"/>
      <c r="K909" s="144"/>
      <c r="L909" s="144"/>
      <c r="M909" s="144"/>
      <c r="N909" s="145"/>
      <c r="O909" s="144"/>
      <c r="P909" s="144"/>
      <c r="Q909" s="144"/>
      <c r="R909" s="144"/>
      <c r="S909" s="144"/>
      <c r="T909" s="144"/>
      <c r="U909" s="144"/>
      <c r="V909" s="37"/>
      <c r="W909" s="145"/>
      <c r="X909" s="146"/>
      <c r="Y909" s="145"/>
      <c r="Z909" s="144"/>
      <c r="AA909" s="144"/>
      <c r="AB909" s="144"/>
      <c r="AC909" s="144"/>
      <c r="AD909" s="144"/>
      <c r="AE909" s="144"/>
      <c r="AF909" s="144"/>
      <c r="AG909" s="147"/>
      <c r="AH909" s="144"/>
      <c r="AI909" s="144"/>
      <c r="AJ909" s="144"/>
      <c r="AK909" s="144"/>
      <c r="AL909" s="144"/>
      <c r="AM909" s="144"/>
      <c r="AN909" s="144"/>
      <c r="AO909" s="144"/>
      <c r="AP909" s="144"/>
      <c r="AQ909" s="144"/>
      <c r="AR909" s="144"/>
      <c r="AS909" s="144"/>
    </row>
    <row r="910" spans="1:45">
      <c r="A910" s="144"/>
      <c r="B910" s="144"/>
      <c r="C910" s="144"/>
      <c r="D910" s="144"/>
      <c r="E910" s="144"/>
      <c r="F910" s="144"/>
      <c r="G910" s="144"/>
      <c r="H910" s="144"/>
      <c r="I910" s="144"/>
      <c r="J910" s="144"/>
      <c r="K910" s="144"/>
      <c r="L910" s="144"/>
      <c r="M910" s="144"/>
      <c r="N910" s="145"/>
      <c r="O910" s="144"/>
      <c r="P910" s="144"/>
      <c r="Q910" s="144"/>
      <c r="R910" s="144"/>
      <c r="S910" s="144"/>
      <c r="T910" s="144"/>
      <c r="U910" s="144"/>
      <c r="V910" s="37"/>
      <c r="W910" s="145"/>
      <c r="X910" s="146"/>
      <c r="Y910" s="145"/>
      <c r="Z910" s="144"/>
      <c r="AA910" s="144"/>
      <c r="AB910" s="144"/>
      <c r="AC910" s="144"/>
      <c r="AD910" s="144"/>
      <c r="AE910" s="144"/>
      <c r="AF910" s="144"/>
      <c r="AG910" s="147"/>
      <c r="AH910" s="144"/>
      <c r="AI910" s="144"/>
      <c r="AJ910" s="144"/>
      <c r="AK910" s="144"/>
      <c r="AL910" s="144"/>
      <c r="AM910" s="144"/>
      <c r="AN910" s="144"/>
      <c r="AO910" s="144"/>
      <c r="AP910" s="144"/>
      <c r="AQ910" s="144"/>
      <c r="AR910" s="144"/>
      <c r="AS910" s="144"/>
    </row>
    <row r="911" spans="1:45">
      <c r="A911" s="144"/>
      <c r="B911" s="144"/>
      <c r="C911" s="144"/>
      <c r="D911" s="144"/>
      <c r="E911" s="144"/>
      <c r="F911" s="144"/>
      <c r="G911" s="144"/>
      <c r="H911" s="144"/>
      <c r="I911" s="144"/>
      <c r="J911" s="144"/>
      <c r="K911" s="144"/>
      <c r="L911" s="144"/>
      <c r="M911" s="144"/>
      <c r="N911" s="145"/>
      <c r="O911" s="144"/>
      <c r="P911" s="144"/>
      <c r="Q911" s="144"/>
      <c r="R911" s="144"/>
      <c r="S911" s="144"/>
      <c r="T911" s="144"/>
      <c r="U911" s="144"/>
      <c r="V911" s="37"/>
      <c r="W911" s="145"/>
      <c r="X911" s="146"/>
      <c r="Y911" s="145"/>
      <c r="Z911" s="144"/>
      <c r="AA911" s="144"/>
      <c r="AB911" s="144"/>
      <c r="AC911" s="144"/>
      <c r="AD911" s="144"/>
      <c r="AE911" s="144"/>
      <c r="AF911" s="144"/>
      <c r="AG911" s="147"/>
      <c r="AH911" s="144"/>
      <c r="AI911" s="144"/>
      <c r="AJ911" s="144"/>
      <c r="AK911" s="144"/>
      <c r="AL911" s="144"/>
      <c r="AM911" s="144"/>
      <c r="AN911" s="144"/>
      <c r="AO911" s="144"/>
      <c r="AP911" s="144"/>
      <c r="AQ911" s="144"/>
      <c r="AR911" s="144"/>
      <c r="AS911" s="144"/>
    </row>
    <row r="912" spans="1:45">
      <c r="A912" s="144"/>
      <c r="B912" s="144"/>
      <c r="C912" s="144"/>
      <c r="D912" s="144"/>
      <c r="E912" s="144"/>
      <c r="F912" s="144"/>
      <c r="G912" s="144"/>
      <c r="H912" s="144"/>
      <c r="I912" s="144"/>
      <c r="J912" s="144"/>
      <c r="K912" s="144"/>
      <c r="L912" s="144"/>
      <c r="M912" s="144"/>
      <c r="N912" s="145"/>
      <c r="O912" s="144"/>
      <c r="P912" s="144"/>
      <c r="Q912" s="144"/>
      <c r="R912" s="144"/>
      <c r="S912" s="144"/>
      <c r="T912" s="144"/>
      <c r="U912" s="144"/>
      <c r="V912" s="37"/>
      <c r="W912" s="145"/>
      <c r="X912" s="146"/>
      <c r="Y912" s="145"/>
      <c r="Z912" s="144"/>
      <c r="AA912" s="144"/>
      <c r="AB912" s="144"/>
      <c r="AC912" s="144"/>
      <c r="AD912" s="144"/>
      <c r="AE912" s="144"/>
      <c r="AF912" s="144"/>
      <c r="AG912" s="147"/>
      <c r="AH912" s="144"/>
      <c r="AI912" s="144"/>
      <c r="AJ912" s="144"/>
      <c r="AK912" s="144"/>
      <c r="AL912" s="144"/>
      <c r="AM912" s="144"/>
      <c r="AN912" s="144"/>
      <c r="AO912" s="144"/>
      <c r="AP912" s="144"/>
      <c r="AQ912" s="144"/>
      <c r="AR912" s="144"/>
      <c r="AS912" s="144"/>
    </row>
    <row r="913" spans="1:45">
      <c r="A913" s="144"/>
      <c r="B913" s="144"/>
      <c r="C913" s="144"/>
      <c r="D913" s="144"/>
      <c r="E913" s="144"/>
      <c r="F913" s="144"/>
      <c r="G913" s="144"/>
      <c r="H913" s="144"/>
      <c r="I913" s="144"/>
      <c r="J913" s="144"/>
      <c r="K913" s="144"/>
      <c r="L913" s="144"/>
      <c r="M913" s="144"/>
      <c r="N913" s="145"/>
      <c r="O913" s="144"/>
      <c r="P913" s="144"/>
      <c r="Q913" s="144"/>
      <c r="R913" s="144"/>
      <c r="S913" s="144"/>
      <c r="T913" s="144"/>
      <c r="U913" s="144"/>
      <c r="V913" s="37"/>
      <c r="W913" s="145"/>
      <c r="X913" s="146"/>
      <c r="Y913" s="145"/>
      <c r="Z913" s="144"/>
      <c r="AA913" s="144"/>
      <c r="AB913" s="144"/>
      <c r="AC913" s="144"/>
      <c r="AD913" s="144"/>
      <c r="AE913" s="144"/>
      <c r="AF913" s="144"/>
      <c r="AG913" s="147"/>
      <c r="AH913" s="144"/>
      <c r="AI913" s="144"/>
      <c r="AJ913" s="144"/>
      <c r="AK913" s="144"/>
      <c r="AL913" s="144"/>
      <c r="AM913" s="144"/>
      <c r="AN913" s="144"/>
      <c r="AO913" s="144"/>
      <c r="AP913" s="144"/>
      <c r="AQ913" s="144"/>
      <c r="AR913" s="144"/>
      <c r="AS913" s="144"/>
    </row>
    <row r="914" spans="1:45">
      <c r="A914" s="144"/>
      <c r="B914" s="144"/>
      <c r="C914" s="144"/>
      <c r="D914" s="144"/>
      <c r="E914" s="144"/>
      <c r="F914" s="144"/>
      <c r="G914" s="144"/>
      <c r="H914" s="144"/>
      <c r="I914" s="144"/>
      <c r="J914" s="144"/>
      <c r="K914" s="144"/>
      <c r="L914" s="144"/>
      <c r="M914" s="144"/>
      <c r="N914" s="145"/>
      <c r="O914" s="144"/>
      <c r="P914" s="144"/>
      <c r="Q914" s="144"/>
      <c r="R914" s="144"/>
      <c r="S914" s="144"/>
      <c r="T914" s="144"/>
      <c r="U914" s="144"/>
      <c r="V914" s="37"/>
      <c r="W914" s="145"/>
      <c r="X914" s="146"/>
      <c r="Y914" s="145"/>
      <c r="Z914" s="144"/>
      <c r="AA914" s="144"/>
      <c r="AB914" s="144"/>
      <c r="AC914" s="144"/>
      <c r="AD914" s="144"/>
      <c r="AE914" s="144"/>
      <c r="AF914" s="144"/>
      <c r="AG914" s="147"/>
      <c r="AH914" s="144"/>
      <c r="AI914" s="144"/>
      <c r="AJ914" s="144"/>
      <c r="AK914" s="144"/>
      <c r="AL914" s="144"/>
      <c r="AM914" s="144"/>
      <c r="AN914" s="144"/>
      <c r="AO914" s="144"/>
      <c r="AP914" s="144"/>
      <c r="AQ914" s="144"/>
      <c r="AR914" s="144"/>
      <c r="AS914" s="144"/>
    </row>
    <row r="915" spans="1:45">
      <c r="A915" s="144"/>
      <c r="B915" s="144"/>
      <c r="C915" s="144"/>
      <c r="D915" s="144"/>
      <c r="E915" s="144"/>
      <c r="F915" s="144"/>
      <c r="G915" s="144"/>
      <c r="H915" s="144"/>
      <c r="I915" s="144"/>
      <c r="J915" s="144"/>
      <c r="K915" s="144"/>
      <c r="L915" s="144"/>
      <c r="M915" s="144"/>
      <c r="N915" s="145"/>
      <c r="O915" s="144"/>
      <c r="P915" s="144"/>
      <c r="Q915" s="144"/>
      <c r="R915" s="144"/>
      <c r="S915" s="144"/>
      <c r="T915" s="144"/>
      <c r="U915" s="144"/>
      <c r="V915" s="37"/>
      <c r="W915" s="145"/>
      <c r="X915" s="146"/>
      <c r="Y915" s="145"/>
      <c r="Z915" s="144"/>
      <c r="AA915" s="144"/>
      <c r="AB915" s="144"/>
      <c r="AC915" s="144"/>
      <c r="AD915" s="144"/>
      <c r="AE915" s="144"/>
      <c r="AF915" s="144"/>
      <c r="AG915" s="147"/>
      <c r="AH915" s="144"/>
      <c r="AI915" s="144"/>
      <c r="AJ915" s="144"/>
      <c r="AK915" s="144"/>
      <c r="AL915" s="144"/>
      <c r="AM915" s="144"/>
      <c r="AN915" s="144"/>
      <c r="AO915" s="144"/>
      <c r="AP915" s="144"/>
      <c r="AQ915" s="144"/>
      <c r="AR915" s="144"/>
      <c r="AS915" s="144"/>
    </row>
    <row r="916" spans="1:45">
      <c r="A916" s="144"/>
      <c r="B916" s="144"/>
      <c r="C916" s="144"/>
      <c r="D916" s="144"/>
      <c r="E916" s="144"/>
      <c r="F916" s="144"/>
      <c r="G916" s="144"/>
      <c r="H916" s="144"/>
      <c r="I916" s="144"/>
      <c r="J916" s="144"/>
      <c r="K916" s="144"/>
      <c r="L916" s="144"/>
      <c r="M916" s="144"/>
      <c r="N916" s="145"/>
      <c r="O916" s="144"/>
      <c r="P916" s="144"/>
      <c r="Q916" s="144"/>
      <c r="R916" s="144"/>
      <c r="S916" s="144"/>
      <c r="T916" s="144"/>
      <c r="U916" s="144"/>
      <c r="V916" s="37"/>
      <c r="W916" s="145"/>
      <c r="X916" s="146"/>
      <c r="Y916" s="145"/>
      <c r="Z916" s="144"/>
      <c r="AA916" s="144"/>
      <c r="AB916" s="144"/>
      <c r="AC916" s="144"/>
      <c r="AD916" s="144"/>
      <c r="AE916" s="144"/>
      <c r="AF916" s="144"/>
      <c r="AG916" s="147"/>
      <c r="AH916" s="144"/>
      <c r="AI916" s="144"/>
      <c r="AJ916" s="144"/>
      <c r="AK916" s="144"/>
      <c r="AL916" s="144"/>
      <c r="AM916" s="144"/>
      <c r="AN916" s="144"/>
      <c r="AO916" s="144"/>
      <c r="AP916" s="144"/>
      <c r="AQ916" s="144"/>
      <c r="AR916" s="144"/>
      <c r="AS916" s="144"/>
    </row>
    <row r="917" spans="1:45">
      <c r="A917" s="144"/>
      <c r="B917" s="144"/>
      <c r="C917" s="144"/>
      <c r="D917" s="144"/>
      <c r="E917" s="144"/>
      <c r="F917" s="144"/>
      <c r="G917" s="144"/>
      <c r="H917" s="144"/>
      <c r="I917" s="144"/>
      <c r="J917" s="144"/>
      <c r="K917" s="144"/>
      <c r="L917" s="144"/>
      <c r="M917" s="144"/>
      <c r="N917" s="145"/>
      <c r="O917" s="144"/>
      <c r="P917" s="144"/>
      <c r="Q917" s="144"/>
      <c r="R917" s="144"/>
      <c r="S917" s="144"/>
      <c r="T917" s="144"/>
      <c r="U917" s="144"/>
      <c r="V917" s="37"/>
      <c r="W917" s="145"/>
      <c r="X917" s="146"/>
      <c r="Y917" s="145"/>
      <c r="Z917" s="144"/>
      <c r="AA917" s="144"/>
      <c r="AB917" s="144"/>
      <c r="AC917" s="144"/>
      <c r="AD917" s="144"/>
      <c r="AE917" s="144"/>
      <c r="AF917" s="144"/>
      <c r="AG917" s="147"/>
      <c r="AH917" s="144"/>
      <c r="AI917" s="144"/>
      <c r="AJ917" s="144"/>
      <c r="AK917" s="144"/>
      <c r="AL917" s="144"/>
      <c r="AM917" s="144"/>
      <c r="AN917" s="144"/>
      <c r="AO917" s="144"/>
      <c r="AP917" s="144"/>
      <c r="AQ917" s="144"/>
      <c r="AR917" s="144"/>
      <c r="AS917" s="144"/>
    </row>
    <row r="918" spans="1:45">
      <c r="A918" s="144"/>
      <c r="B918" s="144"/>
      <c r="C918" s="144"/>
      <c r="D918" s="144"/>
      <c r="E918" s="144"/>
      <c r="F918" s="144"/>
      <c r="G918" s="144"/>
      <c r="H918" s="144"/>
      <c r="I918" s="144"/>
      <c r="J918" s="144"/>
      <c r="K918" s="144"/>
      <c r="L918" s="144"/>
      <c r="M918" s="144"/>
      <c r="N918" s="145"/>
      <c r="O918" s="144"/>
      <c r="P918" s="144"/>
      <c r="Q918" s="144"/>
      <c r="R918" s="144"/>
      <c r="S918" s="144"/>
      <c r="T918" s="144"/>
      <c r="U918" s="144"/>
      <c r="V918" s="37"/>
      <c r="W918" s="145"/>
      <c r="X918" s="146"/>
      <c r="Y918" s="145"/>
      <c r="Z918" s="144"/>
      <c r="AA918" s="144"/>
      <c r="AB918" s="144"/>
      <c r="AC918" s="144"/>
      <c r="AD918" s="144"/>
      <c r="AE918" s="144"/>
      <c r="AF918" s="144"/>
      <c r="AG918" s="147"/>
      <c r="AH918" s="144"/>
      <c r="AI918" s="144"/>
      <c r="AJ918" s="144"/>
      <c r="AK918" s="144"/>
      <c r="AL918" s="144"/>
      <c r="AM918" s="144"/>
      <c r="AN918" s="144"/>
      <c r="AO918" s="144"/>
      <c r="AP918" s="144"/>
      <c r="AQ918" s="144"/>
      <c r="AR918" s="144"/>
      <c r="AS918" s="144"/>
    </row>
    <row r="919" spans="1:45">
      <c r="A919" s="144"/>
      <c r="B919" s="144"/>
      <c r="C919" s="144"/>
      <c r="D919" s="144"/>
      <c r="E919" s="144"/>
      <c r="F919" s="144"/>
      <c r="G919" s="144"/>
      <c r="H919" s="144"/>
      <c r="I919" s="144"/>
      <c r="J919" s="144"/>
      <c r="K919" s="144"/>
      <c r="L919" s="144"/>
      <c r="M919" s="144"/>
      <c r="N919" s="145"/>
      <c r="O919" s="144"/>
      <c r="P919" s="144"/>
      <c r="Q919" s="144"/>
      <c r="R919" s="144"/>
      <c r="S919" s="144"/>
      <c r="T919" s="144"/>
      <c r="U919" s="144"/>
      <c r="V919" s="37"/>
      <c r="W919" s="145"/>
      <c r="X919" s="146"/>
      <c r="Y919" s="145"/>
      <c r="Z919" s="144"/>
      <c r="AA919" s="144"/>
      <c r="AB919" s="144"/>
      <c r="AC919" s="144"/>
      <c r="AD919" s="144"/>
      <c r="AE919" s="144"/>
      <c r="AF919" s="144"/>
      <c r="AG919" s="147"/>
      <c r="AH919" s="144"/>
      <c r="AI919" s="144"/>
      <c r="AJ919" s="144"/>
      <c r="AK919" s="144"/>
      <c r="AL919" s="144"/>
      <c r="AM919" s="144"/>
      <c r="AN919" s="144"/>
      <c r="AO919" s="144"/>
      <c r="AP919" s="144"/>
      <c r="AQ919" s="144"/>
      <c r="AR919" s="144"/>
      <c r="AS919" s="144"/>
    </row>
    <row r="920" spans="1:45">
      <c r="A920" s="144"/>
      <c r="B920" s="144"/>
      <c r="C920" s="144"/>
      <c r="D920" s="144"/>
      <c r="E920" s="144"/>
      <c r="F920" s="144"/>
      <c r="G920" s="144"/>
      <c r="H920" s="144"/>
      <c r="I920" s="144"/>
      <c r="J920" s="144"/>
      <c r="K920" s="144"/>
      <c r="L920" s="144"/>
      <c r="M920" s="144"/>
      <c r="N920" s="145"/>
      <c r="O920" s="144"/>
      <c r="P920" s="144"/>
      <c r="Q920" s="144"/>
      <c r="R920" s="144"/>
      <c r="S920" s="144"/>
      <c r="T920" s="144"/>
      <c r="U920" s="144"/>
      <c r="V920" s="37"/>
      <c r="W920" s="145"/>
      <c r="X920" s="146"/>
      <c r="Y920" s="145"/>
      <c r="Z920" s="144"/>
      <c r="AA920" s="144"/>
      <c r="AB920" s="144"/>
      <c r="AC920" s="144"/>
      <c r="AD920" s="144"/>
      <c r="AE920" s="144"/>
      <c r="AF920" s="144"/>
      <c r="AG920" s="147"/>
      <c r="AH920" s="144"/>
      <c r="AI920" s="144"/>
      <c r="AJ920" s="144"/>
      <c r="AK920" s="144"/>
      <c r="AL920" s="144"/>
      <c r="AM920" s="144"/>
      <c r="AN920" s="144"/>
      <c r="AO920" s="144"/>
      <c r="AP920" s="144"/>
      <c r="AQ920" s="144"/>
      <c r="AR920" s="144"/>
      <c r="AS920" s="144"/>
    </row>
    <row r="921" spans="1:45">
      <c r="A921" s="144"/>
      <c r="B921" s="144"/>
      <c r="C921" s="144"/>
      <c r="D921" s="144"/>
      <c r="E921" s="144"/>
      <c r="F921" s="144"/>
      <c r="G921" s="144"/>
      <c r="H921" s="144"/>
      <c r="I921" s="144"/>
      <c r="J921" s="144"/>
      <c r="K921" s="144"/>
      <c r="L921" s="144"/>
      <c r="M921" s="144"/>
      <c r="N921" s="145"/>
      <c r="O921" s="144"/>
      <c r="P921" s="144"/>
      <c r="Q921" s="144"/>
      <c r="R921" s="144"/>
      <c r="S921" s="144"/>
      <c r="T921" s="144"/>
      <c r="U921" s="144"/>
      <c r="V921" s="37"/>
      <c r="W921" s="145"/>
      <c r="X921" s="146"/>
      <c r="Y921" s="145"/>
      <c r="Z921" s="144"/>
      <c r="AA921" s="144"/>
      <c r="AB921" s="144"/>
      <c r="AC921" s="144"/>
      <c r="AD921" s="144"/>
      <c r="AE921" s="144"/>
      <c r="AF921" s="144"/>
      <c r="AG921" s="147"/>
      <c r="AH921" s="144"/>
      <c r="AI921" s="144"/>
      <c r="AJ921" s="144"/>
      <c r="AK921" s="144"/>
      <c r="AL921" s="144"/>
      <c r="AM921" s="144"/>
      <c r="AN921" s="144"/>
      <c r="AO921" s="144"/>
      <c r="AP921" s="144"/>
      <c r="AQ921" s="144"/>
      <c r="AR921" s="144"/>
      <c r="AS921" s="144"/>
    </row>
    <row r="922" spans="1:45">
      <c r="A922" s="144"/>
      <c r="B922" s="144"/>
      <c r="C922" s="144"/>
      <c r="D922" s="144"/>
      <c r="E922" s="144"/>
      <c r="F922" s="144"/>
      <c r="G922" s="144"/>
      <c r="H922" s="144"/>
      <c r="I922" s="144"/>
      <c r="J922" s="144"/>
      <c r="K922" s="144"/>
      <c r="L922" s="144"/>
      <c r="M922" s="144"/>
      <c r="N922" s="145"/>
      <c r="O922" s="144"/>
      <c r="P922" s="144"/>
      <c r="Q922" s="144"/>
      <c r="R922" s="144"/>
      <c r="S922" s="144"/>
      <c r="T922" s="144"/>
      <c r="U922" s="144"/>
      <c r="V922" s="37"/>
      <c r="W922" s="145"/>
      <c r="X922" s="146"/>
      <c r="Y922" s="145"/>
      <c r="Z922" s="144"/>
      <c r="AA922" s="144"/>
      <c r="AB922" s="144"/>
      <c r="AC922" s="144"/>
      <c r="AD922" s="144"/>
      <c r="AE922" s="144"/>
      <c r="AF922" s="144"/>
      <c r="AG922" s="147"/>
      <c r="AH922" s="144"/>
      <c r="AI922" s="144"/>
      <c r="AJ922" s="144"/>
      <c r="AK922" s="144"/>
      <c r="AL922" s="144"/>
      <c r="AM922" s="144"/>
      <c r="AN922" s="144"/>
      <c r="AO922" s="144"/>
      <c r="AP922" s="144"/>
      <c r="AQ922" s="144"/>
      <c r="AR922" s="144"/>
      <c r="AS922" s="144"/>
    </row>
    <row r="923" spans="1:45">
      <c r="A923" s="144"/>
      <c r="B923" s="144"/>
      <c r="C923" s="144"/>
      <c r="D923" s="144"/>
      <c r="E923" s="144"/>
      <c r="F923" s="144"/>
      <c r="G923" s="144"/>
      <c r="H923" s="144"/>
      <c r="I923" s="144"/>
      <c r="J923" s="144"/>
      <c r="K923" s="144"/>
      <c r="L923" s="144"/>
      <c r="M923" s="144"/>
      <c r="N923" s="145"/>
      <c r="O923" s="144"/>
      <c r="P923" s="144"/>
      <c r="Q923" s="144"/>
      <c r="R923" s="144"/>
      <c r="S923" s="144"/>
      <c r="T923" s="144"/>
      <c r="U923" s="144"/>
      <c r="V923" s="37"/>
      <c r="W923" s="145"/>
      <c r="X923" s="146"/>
      <c r="Y923" s="145"/>
      <c r="Z923" s="144"/>
      <c r="AA923" s="144"/>
      <c r="AB923" s="144"/>
      <c r="AC923" s="144"/>
      <c r="AD923" s="144"/>
      <c r="AE923" s="144"/>
      <c r="AF923" s="144"/>
      <c r="AG923" s="147"/>
      <c r="AH923" s="144"/>
      <c r="AI923" s="144"/>
      <c r="AJ923" s="144"/>
      <c r="AK923" s="144"/>
      <c r="AL923" s="144"/>
      <c r="AM923" s="144"/>
      <c r="AN923" s="144"/>
      <c r="AO923" s="144"/>
      <c r="AP923" s="144"/>
      <c r="AQ923" s="144"/>
      <c r="AR923" s="144"/>
      <c r="AS923" s="144"/>
    </row>
    <row r="924" spans="1:45">
      <c r="A924" s="144"/>
      <c r="B924" s="144"/>
      <c r="C924" s="144"/>
      <c r="D924" s="144"/>
      <c r="E924" s="144"/>
      <c r="F924" s="144"/>
      <c r="G924" s="144"/>
      <c r="H924" s="144"/>
      <c r="I924" s="144"/>
      <c r="J924" s="144"/>
      <c r="K924" s="144"/>
      <c r="L924" s="144"/>
      <c r="M924" s="144"/>
      <c r="N924" s="145"/>
      <c r="O924" s="144"/>
      <c r="P924" s="144"/>
      <c r="Q924" s="144"/>
      <c r="R924" s="144"/>
      <c r="S924" s="144"/>
      <c r="T924" s="144"/>
      <c r="U924" s="144"/>
      <c r="V924" s="37"/>
      <c r="W924" s="145"/>
      <c r="X924" s="146"/>
      <c r="Y924" s="145"/>
      <c r="Z924" s="144"/>
      <c r="AA924" s="144"/>
      <c r="AB924" s="144"/>
      <c r="AC924" s="144"/>
      <c r="AD924" s="144"/>
      <c r="AE924" s="144"/>
      <c r="AF924" s="144"/>
      <c r="AG924" s="147"/>
      <c r="AH924" s="144"/>
      <c r="AI924" s="144"/>
      <c r="AJ924" s="144"/>
      <c r="AK924" s="144"/>
      <c r="AL924" s="144"/>
      <c r="AM924" s="144"/>
      <c r="AN924" s="144"/>
      <c r="AO924" s="144"/>
      <c r="AP924" s="144"/>
      <c r="AQ924" s="144"/>
      <c r="AR924" s="144"/>
      <c r="AS924" s="144"/>
    </row>
    <row r="925" spans="1:45">
      <c r="A925" s="144"/>
      <c r="B925" s="144"/>
      <c r="C925" s="144"/>
      <c r="D925" s="144"/>
      <c r="E925" s="144"/>
      <c r="F925" s="144"/>
      <c r="G925" s="144"/>
      <c r="H925" s="144"/>
      <c r="I925" s="144"/>
      <c r="J925" s="144"/>
      <c r="K925" s="144"/>
      <c r="L925" s="144"/>
      <c r="M925" s="144"/>
      <c r="N925" s="145"/>
      <c r="O925" s="144"/>
      <c r="P925" s="144"/>
      <c r="Q925" s="144"/>
      <c r="R925" s="144"/>
      <c r="S925" s="144"/>
      <c r="T925" s="144"/>
      <c r="U925" s="144"/>
      <c r="V925" s="37"/>
      <c r="W925" s="145"/>
      <c r="X925" s="146"/>
      <c r="Y925" s="145"/>
      <c r="Z925" s="144"/>
      <c r="AA925" s="144"/>
      <c r="AB925" s="144"/>
      <c r="AC925" s="144"/>
      <c r="AD925" s="144"/>
      <c r="AE925" s="144"/>
      <c r="AF925" s="144"/>
      <c r="AG925" s="147"/>
      <c r="AH925" s="144"/>
      <c r="AI925" s="144"/>
      <c r="AJ925" s="144"/>
      <c r="AK925" s="144"/>
      <c r="AL925" s="144"/>
      <c r="AM925" s="144"/>
      <c r="AN925" s="144"/>
      <c r="AO925" s="144"/>
      <c r="AP925" s="144"/>
      <c r="AQ925" s="144"/>
      <c r="AR925" s="144"/>
      <c r="AS925" s="144"/>
    </row>
    <row r="926" spans="1:45">
      <c r="A926" s="144"/>
      <c r="B926" s="144"/>
      <c r="C926" s="144"/>
      <c r="D926" s="144"/>
      <c r="E926" s="144"/>
      <c r="F926" s="144"/>
      <c r="G926" s="144"/>
      <c r="H926" s="144"/>
      <c r="I926" s="144"/>
      <c r="J926" s="144"/>
      <c r="K926" s="144"/>
      <c r="L926" s="144"/>
      <c r="M926" s="144"/>
      <c r="N926" s="145"/>
      <c r="O926" s="144"/>
      <c r="P926" s="144"/>
      <c r="Q926" s="144"/>
      <c r="R926" s="144"/>
      <c r="S926" s="144"/>
      <c r="T926" s="144"/>
      <c r="U926" s="144"/>
      <c r="V926" s="37"/>
      <c r="W926" s="145"/>
      <c r="X926" s="146"/>
      <c r="Y926" s="145"/>
      <c r="Z926" s="144"/>
      <c r="AA926" s="144"/>
      <c r="AB926" s="144"/>
      <c r="AC926" s="144"/>
      <c r="AD926" s="144"/>
      <c r="AE926" s="144"/>
      <c r="AF926" s="144"/>
      <c r="AG926" s="147"/>
      <c r="AH926" s="144"/>
      <c r="AI926" s="144"/>
      <c r="AJ926" s="144"/>
      <c r="AK926" s="144"/>
      <c r="AL926" s="144"/>
      <c r="AM926" s="144"/>
      <c r="AN926" s="144"/>
      <c r="AO926" s="144"/>
      <c r="AP926" s="144"/>
      <c r="AQ926" s="144"/>
      <c r="AR926" s="144"/>
      <c r="AS926" s="144"/>
    </row>
    <row r="927" spans="1:45">
      <c r="A927" s="144"/>
      <c r="B927" s="144"/>
      <c r="C927" s="144"/>
      <c r="D927" s="144"/>
      <c r="E927" s="144"/>
      <c r="F927" s="144"/>
      <c r="G927" s="144"/>
      <c r="H927" s="144"/>
      <c r="I927" s="144"/>
      <c r="J927" s="144"/>
      <c r="K927" s="144"/>
      <c r="L927" s="144"/>
      <c r="M927" s="144"/>
      <c r="N927" s="145"/>
      <c r="O927" s="144"/>
      <c r="P927" s="144"/>
      <c r="Q927" s="144"/>
      <c r="R927" s="144"/>
      <c r="S927" s="144"/>
      <c r="T927" s="144"/>
      <c r="U927" s="144"/>
      <c r="V927" s="37"/>
      <c r="W927" s="145"/>
      <c r="X927" s="146"/>
      <c r="Y927" s="145"/>
      <c r="Z927" s="144"/>
      <c r="AA927" s="144"/>
      <c r="AB927" s="144"/>
      <c r="AC927" s="144"/>
      <c r="AD927" s="144"/>
      <c r="AE927" s="144"/>
      <c r="AF927" s="144"/>
      <c r="AG927" s="147"/>
      <c r="AH927" s="144"/>
      <c r="AI927" s="144"/>
      <c r="AJ927" s="144"/>
      <c r="AK927" s="144"/>
      <c r="AL927" s="144"/>
      <c r="AM927" s="144"/>
      <c r="AN927" s="144"/>
      <c r="AO927" s="144"/>
      <c r="AP927" s="144"/>
      <c r="AQ927" s="144"/>
      <c r="AR927" s="144"/>
      <c r="AS927" s="144"/>
    </row>
    <row r="928" spans="1:45">
      <c r="A928" s="144"/>
      <c r="B928" s="144"/>
      <c r="C928" s="144"/>
      <c r="D928" s="144"/>
      <c r="E928" s="144"/>
      <c r="F928" s="144"/>
      <c r="G928" s="144"/>
      <c r="H928" s="144"/>
      <c r="I928" s="144"/>
      <c r="J928" s="144"/>
      <c r="K928" s="144"/>
      <c r="L928" s="144"/>
      <c r="M928" s="144"/>
      <c r="N928" s="145"/>
      <c r="O928" s="144"/>
      <c r="P928" s="144"/>
      <c r="Q928" s="144"/>
      <c r="R928" s="144"/>
      <c r="S928" s="144"/>
      <c r="T928" s="144"/>
      <c r="U928" s="144"/>
      <c r="V928" s="37"/>
      <c r="W928" s="145"/>
      <c r="X928" s="146"/>
      <c r="Y928" s="145"/>
      <c r="Z928" s="144"/>
      <c r="AA928" s="144"/>
      <c r="AB928" s="144"/>
      <c r="AC928" s="144"/>
      <c r="AD928" s="144"/>
      <c r="AE928" s="144"/>
      <c r="AF928" s="144"/>
      <c r="AG928" s="147"/>
      <c r="AH928" s="144"/>
      <c r="AI928" s="144"/>
      <c r="AJ928" s="144"/>
      <c r="AK928" s="144"/>
      <c r="AL928" s="144"/>
      <c r="AM928" s="144"/>
      <c r="AN928" s="144"/>
      <c r="AO928" s="144"/>
      <c r="AP928" s="144"/>
      <c r="AQ928" s="144"/>
      <c r="AR928" s="144"/>
      <c r="AS928" s="144"/>
    </row>
    <row r="929" spans="1:45">
      <c r="A929" s="144"/>
      <c r="B929" s="144"/>
      <c r="C929" s="144"/>
      <c r="D929" s="144"/>
      <c r="E929" s="144"/>
      <c r="F929" s="144"/>
      <c r="G929" s="144"/>
      <c r="H929" s="144"/>
      <c r="I929" s="144"/>
      <c r="J929" s="144"/>
      <c r="K929" s="144"/>
      <c r="L929" s="144"/>
      <c r="M929" s="144"/>
      <c r="N929" s="145"/>
      <c r="O929" s="144"/>
      <c r="P929" s="144"/>
      <c r="Q929" s="144"/>
      <c r="R929" s="144"/>
      <c r="S929" s="144"/>
      <c r="T929" s="144"/>
      <c r="U929" s="144"/>
      <c r="V929" s="37"/>
      <c r="W929" s="145"/>
      <c r="X929" s="146"/>
      <c r="Y929" s="145"/>
      <c r="Z929" s="144"/>
      <c r="AA929" s="144"/>
      <c r="AB929" s="144"/>
      <c r="AC929" s="144"/>
      <c r="AD929" s="144"/>
      <c r="AE929" s="144"/>
      <c r="AF929" s="144"/>
      <c r="AG929" s="147"/>
      <c r="AH929" s="144"/>
      <c r="AI929" s="144"/>
      <c r="AJ929" s="144"/>
      <c r="AK929" s="144"/>
      <c r="AL929" s="144"/>
      <c r="AM929" s="144"/>
      <c r="AN929" s="144"/>
      <c r="AO929" s="144"/>
      <c r="AP929" s="144"/>
      <c r="AQ929" s="144"/>
      <c r="AR929" s="144"/>
      <c r="AS929" s="144"/>
    </row>
    <row r="930" spans="1:45">
      <c r="A930" s="144"/>
      <c r="B930" s="144"/>
      <c r="C930" s="144"/>
      <c r="D930" s="144"/>
      <c r="E930" s="144"/>
      <c r="F930" s="144"/>
      <c r="G930" s="144"/>
      <c r="H930" s="144"/>
      <c r="I930" s="144"/>
      <c r="J930" s="144"/>
      <c r="K930" s="144"/>
      <c r="L930" s="144"/>
      <c r="M930" s="144"/>
      <c r="N930" s="145"/>
      <c r="O930" s="144"/>
      <c r="P930" s="144"/>
      <c r="Q930" s="144"/>
      <c r="R930" s="144"/>
      <c r="S930" s="144"/>
      <c r="T930" s="144"/>
      <c r="U930" s="144"/>
      <c r="V930" s="37"/>
      <c r="W930" s="145"/>
      <c r="X930" s="146"/>
      <c r="Y930" s="145"/>
      <c r="Z930" s="144"/>
      <c r="AA930" s="144"/>
      <c r="AB930" s="144"/>
      <c r="AC930" s="144"/>
      <c r="AD930" s="144"/>
      <c r="AE930" s="144"/>
      <c r="AF930" s="144"/>
      <c r="AG930" s="147"/>
      <c r="AH930" s="144"/>
      <c r="AI930" s="144"/>
      <c r="AJ930" s="144"/>
      <c r="AK930" s="144"/>
      <c r="AL930" s="144"/>
      <c r="AM930" s="144"/>
      <c r="AN930" s="144"/>
      <c r="AO930" s="144"/>
      <c r="AP930" s="144"/>
      <c r="AQ930" s="144"/>
      <c r="AR930" s="144"/>
      <c r="AS930" s="144"/>
    </row>
    <row r="931" spans="1:45">
      <c r="A931" s="144"/>
      <c r="B931" s="144"/>
      <c r="C931" s="144"/>
      <c r="D931" s="144"/>
      <c r="E931" s="144"/>
      <c r="F931" s="144"/>
      <c r="G931" s="144"/>
      <c r="H931" s="144"/>
      <c r="I931" s="144"/>
      <c r="J931" s="144"/>
      <c r="K931" s="144"/>
      <c r="L931" s="144"/>
      <c r="M931" s="144"/>
      <c r="N931" s="145"/>
      <c r="O931" s="144"/>
      <c r="P931" s="144"/>
      <c r="Q931" s="144"/>
      <c r="R931" s="144"/>
      <c r="S931" s="144"/>
      <c r="T931" s="144"/>
      <c r="U931" s="144"/>
      <c r="V931" s="37"/>
      <c r="W931" s="145"/>
      <c r="X931" s="146"/>
      <c r="Y931" s="145"/>
      <c r="Z931" s="144"/>
      <c r="AA931" s="144"/>
      <c r="AB931" s="144"/>
      <c r="AC931" s="144"/>
      <c r="AD931" s="144"/>
      <c r="AE931" s="144"/>
      <c r="AF931" s="144"/>
      <c r="AG931" s="147"/>
      <c r="AH931" s="144"/>
      <c r="AI931" s="144"/>
      <c r="AJ931" s="144"/>
      <c r="AK931" s="144"/>
      <c r="AL931" s="144"/>
      <c r="AM931" s="144"/>
      <c r="AN931" s="144"/>
      <c r="AO931" s="144"/>
      <c r="AP931" s="144"/>
      <c r="AQ931" s="144"/>
      <c r="AR931" s="144"/>
      <c r="AS931" s="144"/>
    </row>
    <row r="932" spans="1:45">
      <c r="A932" s="144"/>
      <c r="B932" s="144"/>
      <c r="C932" s="144"/>
      <c r="D932" s="144"/>
      <c r="E932" s="144"/>
      <c r="F932" s="144"/>
      <c r="G932" s="144"/>
      <c r="H932" s="144"/>
      <c r="I932" s="144"/>
      <c r="J932" s="144"/>
      <c r="K932" s="144"/>
      <c r="L932" s="144"/>
      <c r="M932" s="144"/>
      <c r="N932" s="145"/>
      <c r="O932" s="144"/>
      <c r="P932" s="144"/>
      <c r="Q932" s="144"/>
      <c r="R932" s="144"/>
      <c r="S932" s="144"/>
      <c r="T932" s="144"/>
      <c r="U932" s="144"/>
      <c r="V932" s="37"/>
      <c r="W932" s="145"/>
      <c r="X932" s="146"/>
      <c r="Y932" s="145"/>
      <c r="Z932" s="144"/>
      <c r="AA932" s="144"/>
      <c r="AB932" s="144"/>
      <c r="AC932" s="144"/>
      <c r="AD932" s="144"/>
      <c r="AE932" s="144"/>
      <c r="AF932" s="144"/>
      <c r="AG932" s="147"/>
      <c r="AH932" s="144"/>
      <c r="AI932" s="144"/>
      <c r="AJ932" s="144"/>
      <c r="AK932" s="144"/>
      <c r="AL932" s="144"/>
      <c r="AM932" s="144"/>
      <c r="AN932" s="144"/>
      <c r="AO932" s="144"/>
      <c r="AP932" s="144"/>
      <c r="AQ932" s="144"/>
      <c r="AR932" s="144"/>
      <c r="AS932" s="144"/>
    </row>
    <row r="933" spans="1:45">
      <c r="A933" s="144"/>
      <c r="B933" s="144"/>
      <c r="C933" s="144"/>
      <c r="D933" s="144"/>
      <c r="E933" s="144"/>
      <c r="F933" s="144"/>
      <c r="G933" s="144"/>
      <c r="H933" s="144"/>
      <c r="I933" s="144"/>
      <c r="J933" s="144"/>
      <c r="K933" s="144"/>
      <c r="L933" s="144"/>
      <c r="M933" s="144"/>
      <c r="N933" s="145"/>
      <c r="O933" s="144"/>
      <c r="P933" s="144"/>
      <c r="Q933" s="144"/>
      <c r="R933" s="144"/>
      <c r="S933" s="144"/>
      <c r="T933" s="144"/>
      <c r="U933" s="144"/>
      <c r="V933" s="37"/>
      <c r="W933" s="145"/>
      <c r="X933" s="146"/>
      <c r="Y933" s="145"/>
      <c r="Z933" s="144"/>
      <c r="AA933" s="144"/>
      <c r="AB933" s="144"/>
      <c r="AC933" s="144"/>
      <c r="AD933" s="144"/>
      <c r="AE933" s="144"/>
      <c r="AF933" s="144"/>
      <c r="AG933" s="147"/>
      <c r="AH933" s="144"/>
      <c r="AI933" s="144"/>
      <c r="AJ933" s="144"/>
      <c r="AK933" s="144"/>
      <c r="AL933" s="144"/>
      <c r="AM933" s="144"/>
      <c r="AN933" s="144"/>
      <c r="AO933" s="144"/>
      <c r="AP933" s="144"/>
      <c r="AQ933" s="144"/>
      <c r="AR933" s="144"/>
      <c r="AS933" s="144"/>
    </row>
    <row r="934" spans="1:45">
      <c r="A934" s="144"/>
      <c r="B934" s="144"/>
      <c r="C934" s="144"/>
      <c r="D934" s="144"/>
      <c r="E934" s="144"/>
      <c r="F934" s="144"/>
      <c r="G934" s="144"/>
      <c r="H934" s="144"/>
      <c r="I934" s="144"/>
      <c r="J934" s="144"/>
      <c r="K934" s="144"/>
      <c r="L934" s="144"/>
      <c r="M934" s="144"/>
      <c r="N934" s="145"/>
      <c r="O934" s="144"/>
      <c r="P934" s="144"/>
      <c r="Q934" s="144"/>
      <c r="R934" s="144"/>
      <c r="S934" s="144"/>
      <c r="T934" s="144"/>
      <c r="U934" s="144"/>
      <c r="V934" s="37"/>
      <c r="W934" s="145"/>
      <c r="X934" s="146"/>
      <c r="Y934" s="145"/>
      <c r="Z934" s="144"/>
      <c r="AA934" s="144"/>
      <c r="AB934" s="144"/>
      <c r="AC934" s="144"/>
      <c r="AD934" s="144"/>
      <c r="AE934" s="144"/>
      <c r="AF934" s="144"/>
      <c r="AG934" s="147"/>
      <c r="AH934" s="144"/>
      <c r="AI934" s="144"/>
      <c r="AJ934" s="144"/>
      <c r="AK934" s="144"/>
      <c r="AL934" s="144"/>
      <c r="AM934" s="144"/>
      <c r="AN934" s="144"/>
      <c r="AO934" s="144"/>
      <c r="AP934" s="144"/>
      <c r="AQ934" s="144"/>
      <c r="AR934" s="144"/>
      <c r="AS934" s="144"/>
    </row>
    <row r="935" spans="1:45">
      <c r="A935" s="144"/>
      <c r="B935" s="144"/>
      <c r="C935" s="144"/>
      <c r="D935" s="144"/>
      <c r="E935" s="144"/>
      <c r="F935" s="144"/>
      <c r="G935" s="144"/>
      <c r="H935" s="144"/>
      <c r="I935" s="144"/>
      <c r="J935" s="144"/>
      <c r="K935" s="144"/>
      <c r="L935" s="144"/>
      <c r="M935" s="144"/>
      <c r="N935" s="145"/>
      <c r="O935" s="144"/>
      <c r="P935" s="144"/>
      <c r="Q935" s="144"/>
      <c r="R935" s="144"/>
      <c r="S935" s="144"/>
      <c r="T935" s="144"/>
      <c r="U935" s="144"/>
      <c r="V935" s="37"/>
      <c r="W935" s="145"/>
      <c r="X935" s="146"/>
      <c r="Y935" s="145"/>
      <c r="Z935" s="144"/>
      <c r="AA935" s="144"/>
      <c r="AB935" s="144"/>
      <c r="AC935" s="144"/>
      <c r="AD935" s="144"/>
      <c r="AE935" s="144"/>
      <c r="AF935" s="144"/>
      <c r="AG935" s="147"/>
      <c r="AH935" s="144"/>
      <c r="AI935" s="144"/>
      <c r="AJ935" s="144"/>
      <c r="AK935" s="144"/>
      <c r="AL935" s="144"/>
      <c r="AM935" s="144"/>
      <c r="AN935" s="144"/>
      <c r="AO935" s="144"/>
      <c r="AP935" s="144"/>
      <c r="AQ935" s="144"/>
      <c r="AR935" s="144"/>
      <c r="AS935" s="144"/>
    </row>
    <row r="936" spans="1:45">
      <c r="A936" s="144"/>
      <c r="B936" s="144"/>
      <c r="C936" s="144"/>
      <c r="D936" s="144"/>
      <c r="E936" s="144"/>
      <c r="F936" s="144"/>
      <c r="G936" s="144"/>
      <c r="H936" s="144"/>
      <c r="I936" s="144"/>
      <c r="J936" s="144"/>
      <c r="K936" s="144"/>
      <c r="L936" s="144"/>
      <c r="M936" s="144"/>
      <c r="N936" s="145"/>
      <c r="O936" s="144"/>
      <c r="P936" s="144"/>
      <c r="Q936" s="144"/>
      <c r="R936" s="144"/>
      <c r="S936" s="144"/>
      <c r="T936" s="144"/>
      <c r="U936" s="144"/>
      <c r="V936" s="37"/>
      <c r="W936" s="145"/>
      <c r="X936" s="146"/>
      <c r="Y936" s="145"/>
      <c r="Z936" s="144"/>
      <c r="AA936" s="144"/>
      <c r="AB936" s="144"/>
      <c r="AC936" s="144"/>
      <c r="AD936" s="144"/>
      <c r="AE936" s="144"/>
      <c r="AF936" s="144"/>
      <c r="AG936" s="147"/>
      <c r="AH936" s="144"/>
      <c r="AI936" s="144"/>
      <c r="AJ936" s="144"/>
      <c r="AK936" s="144"/>
      <c r="AL936" s="144"/>
      <c r="AM936" s="144"/>
      <c r="AN936" s="144"/>
      <c r="AO936" s="144"/>
      <c r="AP936" s="144"/>
      <c r="AQ936" s="144"/>
      <c r="AR936" s="144"/>
      <c r="AS936" s="144"/>
    </row>
    <row r="937" spans="1:45">
      <c r="A937" s="144"/>
      <c r="B937" s="144"/>
      <c r="C937" s="144"/>
      <c r="D937" s="144"/>
      <c r="E937" s="144"/>
      <c r="F937" s="144"/>
      <c r="G937" s="144"/>
      <c r="H937" s="144"/>
      <c r="I937" s="144"/>
      <c r="J937" s="144"/>
      <c r="K937" s="144"/>
      <c r="L937" s="144"/>
      <c r="M937" s="144"/>
      <c r="N937" s="145"/>
      <c r="O937" s="144"/>
      <c r="P937" s="144"/>
      <c r="Q937" s="144"/>
      <c r="R937" s="144"/>
      <c r="S937" s="144"/>
      <c r="T937" s="144"/>
      <c r="U937" s="144"/>
      <c r="V937" s="37"/>
      <c r="W937" s="145"/>
      <c r="X937" s="146"/>
      <c r="Y937" s="145"/>
      <c r="Z937" s="144"/>
      <c r="AA937" s="144"/>
      <c r="AB937" s="144"/>
      <c r="AC937" s="144"/>
      <c r="AD937" s="144"/>
      <c r="AE937" s="144"/>
      <c r="AF937" s="144"/>
      <c r="AG937" s="147"/>
      <c r="AH937" s="144"/>
      <c r="AI937" s="144"/>
      <c r="AJ937" s="144"/>
      <c r="AK937" s="144"/>
      <c r="AL937" s="144"/>
      <c r="AM937" s="144"/>
      <c r="AN937" s="144"/>
      <c r="AO937" s="144"/>
      <c r="AP937" s="144"/>
      <c r="AQ937" s="144"/>
      <c r="AR937" s="144"/>
      <c r="AS937" s="144"/>
    </row>
    <row r="938" spans="1:45">
      <c r="A938" s="144"/>
      <c r="B938" s="144"/>
      <c r="C938" s="144"/>
      <c r="D938" s="144"/>
      <c r="E938" s="144"/>
      <c r="F938" s="144"/>
      <c r="G938" s="144"/>
      <c r="H938" s="144"/>
      <c r="I938" s="144"/>
      <c r="J938" s="144"/>
      <c r="K938" s="144"/>
      <c r="L938" s="144"/>
      <c r="M938" s="144"/>
      <c r="N938" s="145"/>
      <c r="O938" s="144"/>
      <c r="P938" s="144"/>
      <c r="Q938" s="144"/>
      <c r="R938" s="144"/>
      <c r="S938" s="144"/>
      <c r="T938" s="144"/>
      <c r="U938" s="144"/>
      <c r="V938" s="37"/>
      <c r="W938" s="145"/>
      <c r="X938" s="146"/>
      <c r="Y938" s="145"/>
      <c r="Z938" s="144"/>
      <c r="AA938" s="144"/>
      <c r="AB938" s="144"/>
      <c r="AC938" s="144"/>
      <c r="AD938" s="144"/>
      <c r="AE938" s="144"/>
      <c r="AF938" s="144"/>
      <c r="AG938" s="147"/>
      <c r="AH938" s="144"/>
      <c r="AI938" s="144"/>
      <c r="AJ938" s="144"/>
      <c r="AK938" s="144"/>
      <c r="AL938" s="144"/>
      <c r="AM938" s="144"/>
      <c r="AN938" s="144"/>
      <c r="AO938" s="144"/>
      <c r="AP938" s="144"/>
      <c r="AQ938" s="144"/>
      <c r="AR938" s="144"/>
      <c r="AS938" s="144"/>
    </row>
    <row r="939" spans="1:45">
      <c r="A939" s="144"/>
      <c r="B939" s="144"/>
      <c r="C939" s="144"/>
      <c r="D939" s="144"/>
      <c r="E939" s="144"/>
      <c r="F939" s="144"/>
      <c r="G939" s="144"/>
      <c r="H939" s="144"/>
      <c r="I939" s="144"/>
      <c r="J939" s="144"/>
      <c r="K939" s="144"/>
      <c r="L939" s="144"/>
      <c r="M939" s="144"/>
      <c r="N939" s="145"/>
      <c r="O939" s="144"/>
      <c r="P939" s="144"/>
      <c r="Q939" s="144"/>
      <c r="R939" s="144"/>
      <c r="S939" s="144"/>
      <c r="T939" s="144"/>
      <c r="U939" s="144"/>
      <c r="V939" s="37"/>
      <c r="W939" s="145"/>
      <c r="X939" s="146"/>
      <c r="Y939" s="145"/>
      <c r="Z939" s="144"/>
      <c r="AA939" s="144"/>
      <c r="AB939" s="144"/>
      <c r="AC939" s="144"/>
      <c r="AD939" s="144"/>
      <c r="AE939" s="144"/>
      <c r="AF939" s="144"/>
      <c r="AG939" s="147"/>
      <c r="AH939" s="144"/>
      <c r="AI939" s="144"/>
      <c r="AJ939" s="144"/>
      <c r="AK939" s="144"/>
      <c r="AL939" s="144"/>
      <c r="AM939" s="144"/>
      <c r="AN939" s="144"/>
      <c r="AO939" s="144"/>
      <c r="AP939" s="144"/>
      <c r="AQ939" s="144"/>
      <c r="AR939" s="144"/>
      <c r="AS939" s="144"/>
    </row>
    <row r="940" spans="1:45">
      <c r="A940" s="144"/>
      <c r="B940" s="144"/>
      <c r="C940" s="144"/>
      <c r="D940" s="144"/>
      <c r="E940" s="144"/>
      <c r="F940" s="144"/>
      <c r="G940" s="144"/>
      <c r="H940" s="144"/>
      <c r="I940" s="144"/>
      <c r="J940" s="144"/>
      <c r="K940" s="144"/>
      <c r="L940" s="144"/>
      <c r="M940" s="144"/>
      <c r="N940" s="145"/>
      <c r="O940" s="144"/>
      <c r="P940" s="144"/>
      <c r="Q940" s="144"/>
      <c r="R940" s="144"/>
      <c r="S940" s="144"/>
      <c r="T940" s="144"/>
      <c r="U940" s="144"/>
      <c r="V940" s="37"/>
      <c r="W940" s="145"/>
      <c r="X940" s="146"/>
      <c r="Y940" s="145"/>
      <c r="Z940" s="144"/>
      <c r="AA940" s="144"/>
      <c r="AB940" s="144"/>
      <c r="AC940" s="144"/>
      <c r="AD940" s="144"/>
      <c r="AE940" s="144"/>
      <c r="AF940" s="144"/>
      <c r="AG940" s="147"/>
      <c r="AH940" s="144"/>
      <c r="AI940" s="144"/>
      <c r="AJ940" s="144"/>
      <c r="AK940" s="144"/>
      <c r="AL940" s="144"/>
      <c r="AM940" s="144"/>
      <c r="AN940" s="144"/>
      <c r="AO940" s="144"/>
      <c r="AP940" s="144"/>
      <c r="AQ940" s="144"/>
      <c r="AR940" s="144"/>
      <c r="AS940" s="144"/>
    </row>
    <row r="941" spans="1:45">
      <c r="A941" s="144"/>
      <c r="B941" s="144"/>
      <c r="C941" s="144"/>
      <c r="D941" s="144"/>
      <c r="E941" s="144"/>
      <c r="F941" s="144"/>
      <c r="G941" s="144"/>
      <c r="H941" s="144"/>
      <c r="I941" s="144"/>
      <c r="J941" s="144"/>
      <c r="K941" s="144"/>
      <c r="L941" s="144"/>
      <c r="M941" s="144"/>
      <c r="N941" s="145"/>
      <c r="O941" s="144"/>
      <c r="P941" s="144"/>
      <c r="Q941" s="144"/>
      <c r="R941" s="144"/>
      <c r="S941" s="144"/>
      <c r="T941" s="144"/>
      <c r="U941" s="144"/>
      <c r="V941" s="37"/>
      <c r="W941" s="145"/>
      <c r="X941" s="146"/>
      <c r="Y941" s="145"/>
      <c r="Z941" s="144"/>
      <c r="AA941" s="144"/>
      <c r="AB941" s="144"/>
      <c r="AC941" s="144"/>
      <c r="AD941" s="144"/>
      <c r="AE941" s="144"/>
      <c r="AF941" s="144"/>
      <c r="AG941" s="147"/>
      <c r="AH941" s="144"/>
      <c r="AI941" s="144"/>
      <c r="AJ941" s="144"/>
      <c r="AK941" s="144"/>
      <c r="AL941" s="144"/>
      <c r="AM941" s="144"/>
      <c r="AN941" s="144"/>
      <c r="AO941" s="144"/>
      <c r="AP941" s="144"/>
      <c r="AQ941" s="144"/>
      <c r="AR941" s="144"/>
      <c r="AS941" s="144"/>
    </row>
    <row r="942" spans="1:45">
      <c r="A942" s="144"/>
      <c r="B942" s="144"/>
      <c r="C942" s="144"/>
      <c r="D942" s="144"/>
      <c r="E942" s="144"/>
      <c r="F942" s="144"/>
      <c r="G942" s="144"/>
      <c r="H942" s="144"/>
      <c r="I942" s="144"/>
      <c r="J942" s="144"/>
      <c r="K942" s="144"/>
      <c r="L942" s="144"/>
      <c r="M942" s="144"/>
      <c r="N942" s="145"/>
      <c r="O942" s="144"/>
      <c r="P942" s="144"/>
      <c r="Q942" s="144"/>
      <c r="R942" s="144"/>
      <c r="S942" s="144"/>
      <c r="T942" s="144"/>
      <c r="U942" s="144"/>
      <c r="V942" s="37"/>
      <c r="W942" s="145"/>
      <c r="X942" s="146"/>
      <c r="Y942" s="145"/>
      <c r="Z942" s="144"/>
      <c r="AA942" s="144"/>
      <c r="AB942" s="144"/>
      <c r="AC942" s="144"/>
      <c r="AD942" s="144"/>
      <c r="AE942" s="144"/>
      <c r="AF942" s="144"/>
      <c r="AG942" s="147"/>
      <c r="AH942" s="144"/>
      <c r="AI942" s="144"/>
      <c r="AJ942" s="144"/>
      <c r="AK942" s="144"/>
      <c r="AL942" s="144"/>
      <c r="AM942" s="144"/>
      <c r="AN942" s="144"/>
      <c r="AO942" s="144"/>
      <c r="AP942" s="144"/>
      <c r="AQ942" s="144"/>
      <c r="AR942" s="144"/>
      <c r="AS942" s="144"/>
    </row>
    <row r="943" spans="1:45">
      <c r="A943" s="144"/>
      <c r="B943" s="144"/>
      <c r="C943" s="144"/>
      <c r="D943" s="144"/>
      <c r="E943" s="144"/>
      <c r="F943" s="144"/>
      <c r="G943" s="144"/>
      <c r="H943" s="144"/>
      <c r="I943" s="144"/>
      <c r="J943" s="144"/>
      <c r="K943" s="144"/>
      <c r="L943" s="144"/>
      <c r="M943" s="144"/>
      <c r="N943" s="145"/>
      <c r="O943" s="144"/>
      <c r="P943" s="144"/>
      <c r="Q943" s="144"/>
      <c r="R943" s="144"/>
      <c r="S943" s="144"/>
      <c r="T943" s="144"/>
      <c r="U943" s="144"/>
      <c r="V943" s="37"/>
      <c r="W943" s="145"/>
      <c r="X943" s="146"/>
      <c r="Y943" s="145"/>
      <c r="Z943" s="144"/>
      <c r="AA943" s="144"/>
      <c r="AB943" s="144"/>
      <c r="AC943" s="144"/>
      <c r="AD943" s="144"/>
      <c r="AE943" s="144"/>
      <c r="AF943" s="144"/>
      <c r="AG943" s="147"/>
      <c r="AH943" s="144"/>
      <c r="AI943" s="144"/>
      <c r="AJ943" s="144"/>
      <c r="AK943" s="144"/>
      <c r="AL943" s="144"/>
      <c r="AM943" s="144"/>
      <c r="AN943" s="144"/>
      <c r="AO943" s="144"/>
      <c r="AP943" s="144"/>
      <c r="AQ943" s="144"/>
      <c r="AR943" s="144"/>
      <c r="AS943" s="144"/>
    </row>
    <row r="944" spans="1:45">
      <c r="A944" s="144"/>
      <c r="B944" s="144"/>
      <c r="C944" s="144"/>
      <c r="D944" s="144"/>
      <c r="E944" s="144"/>
      <c r="F944" s="144"/>
      <c r="G944" s="144"/>
      <c r="H944" s="144"/>
      <c r="I944" s="144"/>
      <c r="J944" s="144"/>
      <c r="K944" s="144"/>
      <c r="L944" s="144"/>
      <c r="M944" s="144"/>
      <c r="N944" s="145"/>
      <c r="O944" s="144"/>
      <c r="P944" s="144"/>
      <c r="Q944" s="144"/>
      <c r="R944" s="144"/>
      <c r="S944" s="144"/>
      <c r="T944" s="144"/>
      <c r="U944" s="144"/>
      <c r="V944" s="37"/>
      <c r="W944" s="145"/>
      <c r="X944" s="146"/>
      <c r="Y944" s="145"/>
      <c r="Z944" s="144"/>
      <c r="AA944" s="144"/>
      <c r="AB944" s="144"/>
      <c r="AC944" s="144"/>
      <c r="AD944" s="144"/>
      <c r="AE944" s="144"/>
      <c r="AF944" s="144"/>
      <c r="AG944" s="147"/>
      <c r="AH944" s="144"/>
      <c r="AI944" s="144"/>
      <c r="AJ944" s="144"/>
      <c r="AK944" s="144"/>
      <c r="AL944" s="144"/>
      <c r="AM944" s="144"/>
      <c r="AN944" s="144"/>
      <c r="AO944" s="144"/>
      <c r="AP944" s="144"/>
      <c r="AQ944" s="144"/>
      <c r="AR944" s="144"/>
      <c r="AS944" s="144"/>
    </row>
    <row r="945" spans="1:45">
      <c r="A945" s="144"/>
      <c r="B945" s="144"/>
      <c r="C945" s="144"/>
      <c r="D945" s="144"/>
      <c r="E945" s="144"/>
      <c r="F945" s="144"/>
      <c r="G945" s="144"/>
      <c r="H945" s="144"/>
      <c r="I945" s="144"/>
      <c r="J945" s="144"/>
      <c r="K945" s="144"/>
      <c r="L945" s="144"/>
      <c r="M945" s="144"/>
      <c r="N945" s="145"/>
      <c r="O945" s="144"/>
      <c r="P945" s="144"/>
      <c r="Q945" s="144"/>
      <c r="R945" s="144"/>
      <c r="S945" s="144"/>
      <c r="T945" s="144"/>
      <c r="U945" s="144"/>
      <c r="V945" s="37"/>
      <c r="W945" s="145"/>
      <c r="X945" s="146"/>
      <c r="Y945" s="145"/>
      <c r="Z945" s="144"/>
      <c r="AA945" s="144"/>
      <c r="AB945" s="144"/>
      <c r="AC945" s="144"/>
      <c r="AD945" s="144"/>
      <c r="AE945" s="144"/>
      <c r="AF945" s="144"/>
      <c r="AG945" s="147"/>
      <c r="AH945" s="144"/>
      <c r="AI945" s="144"/>
      <c r="AJ945" s="144"/>
      <c r="AK945" s="144"/>
      <c r="AL945" s="144"/>
      <c r="AM945" s="144"/>
      <c r="AN945" s="144"/>
      <c r="AO945" s="144"/>
      <c r="AP945" s="144"/>
      <c r="AQ945" s="144"/>
      <c r="AR945" s="144"/>
      <c r="AS945" s="144"/>
    </row>
    <row r="946" spans="1:45">
      <c r="A946" s="144"/>
      <c r="B946" s="144"/>
      <c r="C946" s="144"/>
      <c r="D946" s="144"/>
      <c r="E946" s="144"/>
      <c r="F946" s="144"/>
      <c r="G946" s="144"/>
      <c r="H946" s="144"/>
      <c r="I946" s="144"/>
      <c r="J946" s="144"/>
      <c r="K946" s="144"/>
      <c r="L946" s="144"/>
      <c r="M946" s="144"/>
      <c r="N946" s="145"/>
      <c r="O946" s="144"/>
      <c r="P946" s="144"/>
      <c r="Q946" s="144"/>
      <c r="R946" s="144"/>
      <c r="S946" s="144"/>
      <c r="T946" s="144"/>
      <c r="U946" s="144"/>
      <c r="V946" s="37"/>
      <c r="W946" s="145"/>
      <c r="X946" s="146"/>
      <c r="Y946" s="145"/>
      <c r="Z946" s="144"/>
      <c r="AA946" s="144"/>
      <c r="AB946" s="144"/>
      <c r="AC946" s="144"/>
      <c r="AD946" s="144"/>
      <c r="AE946" s="144"/>
      <c r="AF946" s="144"/>
      <c r="AG946" s="147"/>
      <c r="AH946" s="144"/>
      <c r="AI946" s="144"/>
      <c r="AJ946" s="144"/>
      <c r="AK946" s="144"/>
      <c r="AL946" s="144"/>
      <c r="AM946" s="144"/>
      <c r="AN946" s="144"/>
      <c r="AO946" s="144"/>
      <c r="AP946" s="144"/>
      <c r="AQ946" s="144"/>
      <c r="AR946" s="144"/>
      <c r="AS946" s="144"/>
    </row>
    <row r="947" spans="1:45">
      <c r="A947" s="144"/>
      <c r="B947" s="144"/>
      <c r="C947" s="144"/>
      <c r="D947" s="144"/>
      <c r="E947" s="144"/>
      <c r="F947" s="144"/>
      <c r="G947" s="144"/>
      <c r="H947" s="144"/>
      <c r="I947" s="144"/>
      <c r="J947" s="144"/>
      <c r="K947" s="144"/>
      <c r="L947" s="144"/>
      <c r="M947" s="144"/>
      <c r="N947" s="145"/>
      <c r="O947" s="144"/>
      <c r="P947" s="144"/>
      <c r="Q947" s="144"/>
      <c r="R947" s="144"/>
      <c r="S947" s="144"/>
      <c r="T947" s="144"/>
      <c r="U947" s="144"/>
      <c r="V947" s="37"/>
      <c r="W947" s="145"/>
      <c r="X947" s="146"/>
      <c r="Y947" s="145"/>
      <c r="Z947" s="144"/>
      <c r="AA947" s="144"/>
      <c r="AB947" s="144"/>
      <c r="AC947" s="144"/>
      <c r="AD947" s="144"/>
      <c r="AE947" s="144"/>
      <c r="AF947" s="144"/>
      <c r="AG947" s="147"/>
      <c r="AH947" s="144"/>
      <c r="AI947" s="144"/>
      <c r="AJ947" s="144"/>
      <c r="AK947" s="144"/>
      <c r="AL947" s="144"/>
      <c r="AM947" s="144"/>
      <c r="AN947" s="144"/>
      <c r="AO947" s="144"/>
      <c r="AP947" s="144"/>
      <c r="AQ947" s="144"/>
      <c r="AR947" s="144"/>
      <c r="AS947" s="144"/>
    </row>
    <row r="948" spans="1:45">
      <c r="A948" s="144"/>
      <c r="B948" s="144"/>
      <c r="C948" s="144"/>
      <c r="D948" s="144"/>
      <c r="E948" s="144"/>
      <c r="F948" s="144"/>
      <c r="G948" s="144"/>
      <c r="H948" s="144"/>
      <c r="I948" s="144"/>
      <c r="J948" s="144"/>
      <c r="K948" s="144"/>
      <c r="L948" s="144"/>
      <c r="M948" s="144"/>
      <c r="N948" s="145"/>
      <c r="O948" s="144"/>
      <c r="P948" s="144"/>
      <c r="Q948" s="144"/>
      <c r="R948" s="144"/>
      <c r="S948" s="144"/>
      <c r="T948" s="144"/>
      <c r="U948" s="144"/>
      <c r="V948" s="37"/>
      <c r="W948" s="145"/>
      <c r="X948" s="146"/>
      <c r="Y948" s="145"/>
      <c r="Z948" s="144"/>
      <c r="AA948" s="144"/>
      <c r="AB948" s="144"/>
      <c r="AC948" s="144"/>
      <c r="AD948" s="144"/>
      <c r="AE948" s="144"/>
      <c r="AF948" s="144"/>
      <c r="AG948" s="147"/>
      <c r="AH948" s="144"/>
      <c r="AI948" s="144"/>
      <c r="AJ948" s="144"/>
      <c r="AK948" s="144"/>
      <c r="AL948" s="144"/>
      <c r="AM948" s="144"/>
      <c r="AN948" s="144"/>
      <c r="AO948" s="144"/>
      <c r="AP948" s="144"/>
      <c r="AQ948" s="144"/>
      <c r="AR948" s="144"/>
      <c r="AS948" s="144"/>
    </row>
    <row r="949" spans="1:45">
      <c r="A949" s="144"/>
      <c r="B949" s="144"/>
      <c r="C949" s="144"/>
      <c r="D949" s="144"/>
      <c r="E949" s="144"/>
      <c r="F949" s="144"/>
      <c r="G949" s="144"/>
      <c r="H949" s="144"/>
      <c r="I949" s="144"/>
      <c r="J949" s="144"/>
      <c r="K949" s="144"/>
      <c r="L949" s="144"/>
      <c r="M949" s="144"/>
      <c r="N949" s="145"/>
      <c r="O949" s="144"/>
      <c r="P949" s="144"/>
      <c r="Q949" s="144"/>
      <c r="R949" s="144"/>
      <c r="S949" s="144"/>
      <c r="T949" s="144"/>
      <c r="U949" s="144"/>
      <c r="V949" s="37"/>
      <c r="W949" s="145"/>
      <c r="X949" s="146"/>
      <c r="Y949" s="145"/>
      <c r="Z949" s="144"/>
      <c r="AA949" s="144"/>
      <c r="AB949" s="144"/>
      <c r="AC949" s="144"/>
      <c r="AD949" s="144"/>
      <c r="AE949" s="144"/>
      <c r="AF949" s="144"/>
      <c r="AG949" s="147"/>
      <c r="AH949" s="144"/>
      <c r="AI949" s="144"/>
      <c r="AJ949" s="144"/>
      <c r="AK949" s="144"/>
      <c r="AL949" s="144"/>
      <c r="AM949" s="144"/>
      <c r="AN949" s="144"/>
      <c r="AO949" s="144"/>
      <c r="AP949" s="144"/>
      <c r="AQ949" s="144"/>
      <c r="AR949" s="144"/>
      <c r="AS949" s="144"/>
    </row>
    <row r="950" spans="1:45">
      <c r="A950" s="144"/>
      <c r="B950" s="144"/>
      <c r="C950" s="144"/>
      <c r="D950" s="144"/>
      <c r="E950" s="144"/>
      <c r="F950" s="144"/>
      <c r="G950" s="144"/>
      <c r="H950" s="144"/>
      <c r="I950" s="144"/>
      <c r="J950" s="144"/>
      <c r="K950" s="144"/>
      <c r="L950" s="144"/>
      <c r="M950" s="144"/>
      <c r="N950" s="145"/>
      <c r="O950" s="144"/>
      <c r="P950" s="144"/>
      <c r="Q950" s="144"/>
      <c r="R950" s="144"/>
      <c r="S950" s="144"/>
      <c r="T950" s="144"/>
      <c r="U950" s="144"/>
      <c r="V950" s="37"/>
      <c r="W950" s="145"/>
      <c r="X950" s="146"/>
      <c r="Y950" s="145"/>
      <c r="Z950" s="144"/>
      <c r="AA950" s="144"/>
      <c r="AB950" s="144"/>
      <c r="AC950" s="144"/>
      <c r="AD950" s="144"/>
      <c r="AE950" s="144"/>
      <c r="AF950" s="144"/>
      <c r="AG950" s="147"/>
      <c r="AH950" s="144"/>
      <c r="AI950" s="144"/>
      <c r="AJ950" s="144"/>
      <c r="AK950" s="144"/>
      <c r="AL950" s="144"/>
      <c r="AM950" s="144"/>
      <c r="AN950" s="144"/>
      <c r="AO950" s="144"/>
      <c r="AP950" s="144"/>
      <c r="AQ950" s="144"/>
      <c r="AR950" s="144"/>
      <c r="AS950" s="144"/>
    </row>
    <row r="951" spans="1:45">
      <c r="A951" s="144"/>
      <c r="B951" s="144"/>
      <c r="C951" s="144"/>
      <c r="D951" s="144"/>
      <c r="E951" s="144"/>
      <c r="F951" s="144"/>
      <c r="G951" s="144"/>
      <c r="H951" s="144"/>
      <c r="I951" s="144"/>
      <c r="J951" s="144"/>
      <c r="K951" s="144"/>
      <c r="L951" s="144"/>
      <c r="M951" s="144"/>
      <c r="N951" s="145"/>
      <c r="O951" s="144"/>
      <c r="P951" s="144"/>
      <c r="Q951" s="144"/>
      <c r="R951" s="144"/>
      <c r="S951" s="144"/>
      <c r="T951" s="144"/>
      <c r="U951" s="144"/>
      <c r="V951" s="37"/>
      <c r="W951" s="145"/>
      <c r="X951" s="146"/>
      <c r="Y951" s="145"/>
      <c r="Z951" s="144"/>
      <c r="AA951" s="144"/>
      <c r="AB951" s="144"/>
      <c r="AC951" s="144"/>
      <c r="AD951" s="144"/>
      <c r="AE951" s="144"/>
      <c r="AF951" s="144"/>
      <c r="AG951" s="147"/>
      <c r="AH951" s="144"/>
      <c r="AI951" s="144"/>
      <c r="AJ951" s="144"/>
      <c r="AK951" s="144"/>
      <c r="AL951" s="144"/>
      <c r="AM951" s="144"/>
      <c r="AN951" s="144"/>
      <c r="AO951" s="144"/>
      <c r="AP951" s="144"/>
      <c r="AQ951" s="144"/>
      <c r="AR951" s="144"/>
      <c r="AS951" s="144"/>
    </row>
    <row r="952" spans="1:45">
      <c r="A952" s="144"/>
      <c r="B952" s="144"/>
      <c r="C952" s="144"/>
      <c r="D952" s="144"/>
      <c r="E952" s="144"/>
      <c r="F952" s="144"/>
      <c r="G952" s="144"/>
      <c r="H952" s="144"/>
      <c r="I952" s="144"/>
      <c r="J952" s="144"/>
      <c r="K952" s="144"/>
      <c r="L952" s="144"/>
      <c r="M952" s="144"/>
      <c r="N952" s="145"/>
      <c r="O952" s="144"/>
      <c r="P952" s="144"/>
      <c r="Q952" s="144"/>
      <c r="R952" s="144"/>
      <c r="S952" s="144"/>
      <c r="T952" s="144"/>
      <c r="U952" s="144"/>
      <c r="V952" s="37"/>
      <c r="W952" s="145"/>
      <c r="X952" s="146"/>
      <c r="Y952" s="145"/>
      <c r="Z952" s="144"/>
      <c r="AA952" s="144"/>
      <c r="AB952" s="144"/>
      <c r="AC952" s="144"/>
      <c r="AD952" s="144"/>
      <c r="AE952" s="144"/>
      <c r="AF952" s="144"/>
      <c r="AG952" s="147"/>
      <c r="AH952" s="144"/>
      <c r="AI952" s="144"/>
      <c r="AJ952" s="144"/>
      <c r="AK952" s="144"/>
      <c r="AL952" s="144"/>
      <c r="AM952" s="144"/>
      <c r="AN952" s="144"/>
      <c r="AO952" s="144"/>
      <c r="AP952" s="144"/>
      <c r="AQ952" s="144"/>
      <c r="AR952" s="144"/>
      <c r="AS952" s="144"/>
    </row>
    <row r="953" spans="1:45">
      <c r="A953" s="144"/>
      <c r="B953" s="144"/>
      <c r="C953" s="144"/>
      <c r="D953" s="144"/>
      <c r="E953" s="144"/>
      <c r="F953" s="144"/>
      <c r="G953" s="144"/>
      <c r="H953" s="144"/>
      <c r="I953" s="144"/>
      <c r="J953" s="144"/>
      <c r="K953" s="144"/>
      <c r="L953" s="144"/>
      <c r="M953" s="144"/>
      <c r="N953" s="145"/>
      <c r="O953" s="144"/>
      <c r="P953" s="144"/>
      <c r="Q953" s="144"/>
      <c r="R953" s="144"/>
      <c r="S953" s="144"/>
      <c r="T953" s="144"/>
      <c r="U953" s="144"/>
      <c r="V953" s="37"/>
      <c r="W953" s="145"/>
      <c r="X953" s="146"/>
      <c r="Y953" s="145"/>
      <c r="Z953" s="144"/>
      <c r="AA953" s="144"/>
      <c r="AB953" s="144"/>
      <c r="AC953" s="144"/>
      <c r="AD953" s="144"/>
      <c r="AE953" s="144"/>
      <c r="AF953" s="144"/>
      <c r="AG953" s="147"/>
      <c r="AH953" s="144"/>
      <c r="AI953" s="144"/>
      <c r="AJ953" s="144"/>
      <c r="AK953" s="144"/>
      <c r="AL953" s="144"/>
      <c r="AM953" s="144"/>
      <c r="AN953" s="144"/>
      <c r="AO953" s="144"/>
      <c r="AP953" s="144"/>
      <c r="AQ953" s="144"/>
      <c r="AR953" s="144"/>
      <c r="AS953" s="144"/>
    </row>
    <row r="954" spans="1:45">
      <c r="A954" s="144"/>
      <c r="B954" s="144"/>
      <c r="C954" s="144"/>
      <c r="D954" s="144"/>
      <c r="E954" s="144"/>
      <c r="F954" s="144"/>
      <c r="G954" s="144"/>
      <c r="H954" s="144"/>
      <c r="I954" s="144"/>
      <c r="J954" s="144"/>
      <c r="K954" s="144"/>
      <c r="L954" s="144"/>
      <c r="M954" s="144"/>
      <c r="N954" s="145"/>
      <c r="O954" s="144"/>
      <c r="P954" s="144"/>
      <c r="Q954" s="144"/>
      <c r="R954" s="144"/>
      <c r="S954" s="144"/>
      <c r="T954" s="144"/>
      <c r="U954" s="144"/>
      <c r="V954" s="37"/>
      <c r="W954" s="145"/>
      <c r="X954" s="146"/>
      <c r="Y954" s="145"/>
      <c r="Z954" s="144"/>
      <c r="AA954" s="144"/>
      <c r="AB954" s="144"/>
      <c r="AC954" s="144"/>
      <c r="AD954" s="144"/>
      <c r="AE954" s="144"/>
      <c r="AF954" s="144"/>
      <c r="AG954" s="147"/>
      <c r="AH954" s="144"/>
      <c r="AI954" s="144"/>
      <c r="AJ954" s="144"/>
      <c r="AK954" s="144"/>
      <c r="AL954" s="144"/>
      <c r="AM954" s="144"/>
      <c r="AN954" s="144"/>
      <c r="AO954" s="144"/>
      <c r="AP954" s="144"/>
      <c r="AQ954" s="144"/>
      <c r="AR954" s="144"/>
      <c r="AS954" s="144"/>
    </row>
    <row r="955" spans="1:45">
      <c r="A955" s="144"/>
      <c r="B955" s="144"/>
      <c r="C955" s="144"/>
      <c r="D955" s="144"/>
      <c r="E955" s="144"/>
      <c r="F955" s="144"/>
      <c r="G955" s="144"/>
      <c r="H955" s="144"/>
      <c r="I955" s="144"/>
      <c r="J955" s="144"/>
      <c r="K955" s="144"/>
      <c r="L955" s="144"/>
      <c r="M955" s="144"/>
      <c r="N955" s="145"/>
      <c r="O955" s="144"/>
      <c r="P955" s="144"/>
      <c r="Q955" s="144"/>
      <c r="R955" s="144"/>
      <c r="S955" s="144"/>
      <c r="T955" s="144"/>
      <c r="U955" s="144"/>
      <c r="V955" s="37"/>
      <c r="W955" s="145"/>
      <c r="X955" s="146"/>
      <c r="Y955" s="145"/>
      <c r="Z955" s="144"/>
      <c r="AA955" s="144"/>
      <c r="AB955" s="144"/>
      <c r="AC955" s="144"/>
      <c r="AD955" s="144"/>
      <c r="AE955" s="144"/>
      <c r="AF955" s="144"/>
      <c r="AG955" s="147"/>
      <c r="AH955" s="144"/>
      <c r="AI955" s="144"/>
      <c r="AJ955" s="144"/>
      <c r="AK955" s="144"/>
      <c r="AL955" s="144"/>
      <c r="AM955" s="144"/>
      <c r="AN955" s="144"/>
      <c r="AO955" s="144"/>
      <c r="AP955" s="144"/>
      <c r="AQ955" s="144"/>
      <c r="AR955" s="144"/>
      <c r="AS955" s="144"/>
    </row>
    <row r="956" spans="1:45">
      <c r="A956" s="144"/>
      <c r="B956" s="144"/>
      <c r="C956" s="144"/>
      <c r="D956" s="144"/>
      <c r="E956" s="144"/>
      <c r="F956" s="144"/>
      <c r="G956" s="144"/>
      <c r="H956" s="144"/>
      <c r="I956" s="144"/>
      <c r="J956" s="144"/>
      <c r="K956" s="144"/>
      <c r="L956" s="144"/>
      <c r="M956" s="144"/>
      <c r="N956" s="145"/>
      <c r="O956" s="144"/>
      <c r="P956" s="144"/>
      <c r="Q956" s="144"/>
      <c r="R956" s="144"/>
      <c r="S956" s="144"/>
      <c r="T956" s="144"/>
      <c r="U956" s="144"/>
      <c r="V956" s="37"/>
      <c r="W956" s="145"/>
      <c r="X956" s="146"/>
      <c r="Y956" s="145"/>
      <c r="Z956" s="144"/>
      <c r="AA956" s="144"/>
      <c r="AB956" s="144"/>
      <c r="AC956" s="144"/>
      <c r="AD956" s="144"/>
      <c r="AE956" s="144"/>
      <c r="AF956" s="144"/>
      <c r="AG956" s="147"/>
      <c r="AH956" s="144"/>
      <c r="AI956" s="144"/>
      <c r="AJ956" s="144"/>
      <c r="AK956" s="144"/>
      <c r="AL956" s="144"/>
      <c r="AM956" s="144"/>
      <c r="AN956" s="144"/>
      <c r="AO956" s="144"/>
      <c r="AP956" s="144"/>
      <c r="AQ956" s="144"/>
      <c r="AR956" s="144"/>
      <c r="AS956" s="144"/>
    </row>
    <row r="957" spans="1:45">
      <c r="A957" s="144"/>
      <c r="B957" s="144"/>
      <c r="C957" s="144"/>
      <c r="D957" s="144"/>
      <c r="E957" s="144"/>
      <c r="F957" s="144"/>
      <c r="G957" s="144"/>
      <c r="H957" s="144"/>
      <c r="I957" s="144"/>
      <c r="J957" s="144"/>
      <c r="K957" s="144"/>
      <c r="L957" s="144"/>
      <c r="M957" s="144"/>
      <c r="N957" s="145"/>
      <c r="O957" s="144"/>
      <c r="P957" s="144"/>
      <c r="Q957" s="144"/>
      <c r="R957" s="144"/>
      <c r="S957" s="144"/>
      <c r="T957" s="144"/>
      <c r="U957" s="144"/>
      <c r="V957" s="37"/>
      <c r="W957" s="145"/>
      <c r="X957" s="146"/>
      <c r="Y957" s="145"/>
      <c r="Z957" s="144"/>
      <c r="AA957" s="144"/>
      <c r="AB957" s="144"/>
      <c r="AC957" s="144"/>
      <c r="AD957" s="144"/>
      <c r="AE957" s="144"/>
      <c r="AF957" s="144"/>
      <c r="AG957" s="147"/>
      <c r="AH957" s="144"/>
      <c r="AI957" s="144"/>
      <c r="AJ957" s="144"/>
      <c r="AK957" s="144"/>
      <c r="AL957" s="144"/>
      <c r="AM957" s="144"/>
      <c r="AN957" s="144"/>
      <c r="AO957" s="144"/>
      <c r="AP957" s="144"/>
      <c r="AQ957" s="144"/>
      <c r="AR957" s="144"/>
      <c r="AS957" s="144"/>
    </row>
    <row r="958" spans="1:45">
      <c r="A958" s="144"/>
      <c r="B958" s="144"/>
      <c r="C958" s="144"/>
      <c r="D958" s="144"/>
      <c r="E958" s="144"/>
      <c r="F958" s="144"/>
      <c r="G958" s="144"/>
      <c r="H958" s="144"/>
      <c r="I958" s="144"/>
      <c r="J958" s="144"/>
      <c r="K958" s="144"/>
      <c r="L958" s="144"/>
      <c r="M958" s="144"/>
      <c r="N958" s="145"/>
      <c r="O958" s="144"/>
      <c r="P958" s="144"/>
      <c r="Q958" s="144"/>
      <c r="R958" s="144"/>
      <c r="S958" s="144"/>
      <c r="T958" s="144"/>
      <c r="U958" s="144"/>
      <c r="V958" s="37"/>
      <c r="W958" s="145"/>
      <c r="X958" s="146"/>
      <c r="Y958" s="145"/>
      <c r="Z958" s="144"/>
      <c r="AA958" s="144"/>
      <c r="AB958" s="144"/>
      <c r="AC958" s="144"/>
      <c r="AD958" s="144"/>
      <c r="AE958" s="144"/>
      <c r="AF958" s="144"/>
      <c r="AG958" s="147"/>
      <c r="AH958" s="144"/>
      <c r="AI958" s="144"/>
      <c r="AJ958" s="144"/>
      <c r="AK958" s="144"/>
      <c r="AL958" s="144"/>
      <c r="AM958" s="144"/>
      <c r="AN958" s="144"/>
      <c r="AO958" s="144"/>
      <c r="AP958" s="144"/>
      <c r="AQ958" s="144"/>
      <c r="AR958" s="144"/>
      <c r="AS958" s="144"/>
    </row>
    <row r="959" spans="1:45">
      <c r="A959" s="144"/>
      <c r="B959" s="144"/>
      <c r="C959" s="144"/>
      <c r="D959" s="144"/>
      <c r="E959" s="144"/>
      <c r="F959" s="144"/>
      <c r="G959" s="144"/>
      <c r="H959" s="144"/>
      <c r="I959" s="144"/>
      <c r="J959" s="144"/>
      <c r="K959" s="144"/>
      <c r="L959" s="144"/>
      <c r="M959" s="144"/>
      <c r="N959" s="145"/>
      <c r="O959" s="144"/>
      <c r="P959" s="144"/>
      <c r="Q959" s="144"/>
      <c r="R959" s="144"/>
      <c r="S959" s="144"/>
      <c r="T959" s="144"/>
      <c r="U959" s="144"/>
      <c r="V959" s="37"/>
      <c r="W959" s="145"/>
      <c r="X959" s="146"/>
      <c r="Y959" s="145"/>
      <c r="Z959" s="144"/>
      <c r="AA959" s="144"/>
      <c r="AB959" s="144"/>
      <c r="AC959" s="144"/>
      <c r="AD959" s="144"/>
      <c r="AE959" s="144"/>
      <c r="AF959" s="144"/>
      <c r="AG959" s="147"/>
      <c r="AH959" s="144"/>
      <c r="AI959" s="144"/>
      <c r="AJ959" s="144"/>
      <c r="AK959" s="144"/>
      <c r="AL959" s="144"/>
      <c r="AM959" s="144"/>
      <c r="AN959" s="144"/>
      <c r="AO959" s="144"/>
      <c r="AP959" s="144"/>
      <c r="AQ959" s="144"/>
      <c r="AR959" s="144"/>
      <c r="AS959" s="144"/>
    </row>
    <row r="960" spans="1:45">
      <c r="A960" s="144"/>
      <c r="B960" s="144"/>
      <c r="C960" s="144"/>
      <c r="D960" s="144"/>
      <c r="E960" s="144"/>
      <c r="F960" s="144"/>
      <c r="G960" s="144"/>
      <c r="H960" s="144"/>
      <c r="I960" s="144"/>
      <c r="J960" s="144"/>
      <c r="K960" s="144"/>
      <c r="L960" s="144"/>
      <c r="M960" s="144"/>
      <c r="N960" s="145"/>
      <c r="O960" s="144"/>
      <c r="P960" s="144"/>
      <c r="Q960" s="144"/>
      <c r="R960" s="144"/>
      <c r="S960" s="144"/>
      <c r="T960" s="144"/>
      <c r="U960" s="144"/>
      <c r="V960" s="37"/>
      <c r="W960" s="145"/>
      <c r="X960" s="146"/>
      <c r="Y960" s="145"/>
      <c r="Z960" s="144"/>
      <c r="AA960" s="144"/>
      <c r="AB960" s="144"/>
      <c r="AC960" s="144"/>
      <c r="AD960" s="144"/>
      <c r="AE960" s="144"/>
      <c r="AF960" s="144"/>
      <c r="AG960" s="147"/>
      <c r="AH960" s="144"/>
      <c r="AI960" s="144"/>
      <c r="AJ960" s="144"/>
      <c r="AK960" s="144"/>
      <c r="AL960" s="144"/>
      <c r="AM960" s="144"/>
      <c r="AN960" s="144"/>
      <c r="AO960" s="144"/>
      <c r="AP960" s="144"/>
      <c r="AQ960" s="144"/>
      <c r="AR960" s="144"/>
      <c r="AS960" s="144"/>
    </row>
    <row r="961" spans="1:45">
      <c r="A961" s="144"/>
      <c r="B961" s="144"/>
      <c r="C961" s="144"/>
      <c r="D961" s="144"/>
      <c r="E961" s="144"/>
      <c r="F961" s="144"/>
      <c r="G961" s="144"/>
      <c r="H961" s="144"/>
      <c r="I961" s="144"/>
      <c r="J961" s="144"/>
      <c r="K961" s="144"/>
      <c r="L961" s="144"/>
      <c r="M961" s="144"/>
      <c r="N961" s="145"/>
      <c r="O961" s="144"/>
      <c r="P961" s="144"/>
      <c r="Q961" s="144"/>
      <c r="R961" s="144"/>
      <c r="S961" s="144"/>
      <c r="T961" s="144"/>
      <c r="U961" s="144"/>
      <c r="V961" s="37"/>
      <c r="W961" s="145"/>
      <c r="X961" s="146"/>
      <c r="Y961" s="145"/>
      <c r="Z961" s="144"/>
      <c r="AA961" s="144"/>
      <c r="AB961" s="144"/>
      <c r="AC961" s="144"/>
      <c r="AD961" s="144"/>
      <c r="AE961" s="144"/>
      <c r="AF961" s="144"/>
      <c r="AG961" s="147"/>
      <c r="AH961" s="144"/>
      <c r="AI961" s="144"/>
      <c r="AJ961" s="144"/>
      <c r="AK961" s="144"/>
      <c r="AL961" s="144"/>
      <c r="AM961" s="144"/>
      <c r="AN961" s="144"/>
      <c r="AO961" s="144"/>
      <c r="AP961" s="144"/>
      <c r="AQ961" s="144"/>
      <c r="AR961" s="144"/>
      <c r="AS961" s="144"/>
    </row>
    <row r="962" spans="1:45">
      <c r="A962" s="144"/>
      <c r="B962" s="144"/>
      <c r="C962" s="144"/>
      <c r="D962" s="144"/>
      <c r="E962" s="144"/>
      <c r="F962" s="144"/>
      <c r="G962" s="144"/>
      <c r="H962" s="144"/>
      <c r="I962" s="144"/>
      <c r="J962" s="144"/>
      <c r="K962" s="144"/>
      <c r="L962" s="144"/>
      <c r="M962" s="144"/>
      <c r="N962" s="145"/>
      <c r="O962" s="144"/>
      <c r="P962" s="144"/>
      <c r="Q962" s="144"/>
      <c r="R962" s="144"/>
      <c r="S962" s="144"/>
      <c r="T962" s="144"/>
      <c r="U962" s="144"/>
      <c r="V962" s="37"/>
      <c r="W962" s="145"/>
      <c r="X962" s="146"/>
      <c r="Y962" s="145"/>
      <c r="Z962" s="144"/>
      <c r="AA962" s="144"/>
      <c r="AB962" s="144"/>
      <c r="AC962" s="144"/>
      <c r="AD962" s="144"/>
      <c r="AE962" s="144"/>
      <c r="AF962" s="144"/>
      <c r="AG962" s="147"/>
      <c r="AH962" s="144"/>
      <c r="AI962" s="144"/>
      <c r="AJ962" s="144"/>
      <c r="AK962" s="144"/>
      <c r="AL962" s="144"/>
      <c r="AM962" s="144"/>
      <c r="AN962" s="144"/>
      <c r="AO962" s="144"/>
      <c r="AP962" s="144"/>
      <c r="AQ962" s="144"/>
      <c r="AR962" s="144"/>
      <c r="AS962" s="144"/>
    </row>
    <row r="963" spans="1:45">
      <c r="A963" s="144"/>
      <c r="B963" s="144"/>
      <c r="C963" s="144"/>
      <c r="D963" s="144"/>
      <c r="E963" s="144"/>
      <c r="F963" s="144"/>
      <c r="G963" s="144"/>
      <c r="H963" s="144"/>
      <c r="I963" s="144"/>
      <c r="J963" s="144"/>
      <c r="K963" s="144"/>
      <c r="L963" s="144"/>
      <c r="M963" s="144"/>
      <c r="N963" s="145"/>
      <c r="O963" s="144"/>
      <c r="P963" s="144"/>
      <c r="Q963" s="144"/>
      <c r="R963" s="144"/>
      <c r="S963" s="144"/>
      <c r="T963" s="144"/>
      <c r="U963" s="144"/>
      <c r="V963" s="37"/>
      <c r="W963" s="145"/>
      <c r="X963" s="146"/>
      <c r="Y963" s="145"/>
      <c r="Z963" s="144"/>
      <c r="AA963" s="144"/>
      <c r="AB963" s="144"/>
      <c r="AC963" s="144"/>
      <c r="AD963" s="144"/>
      <c r="AE963" s="144"/>
      <c r="AF963" s="144"/>
      <c r="AG963" s="147"/>
      <c r="AH963" s="144"/>
      <c r="AI963" s="144"/>
      <c r="AJ963" s="144"/>
      <c r="AK963" s="144"/>
      <c r="AL963" s="144"/>
      <c r="AM963" s="144"/>
      <c r="AN963" s="144"/>
      <c r="AO963" s="144"/>
      <c r="AP963" s="144"/>
      <c r="AQ963" s="144"/>
      <c r="AR963" s="144"/>
      <c r="AS963" s="144"/>
    </row>
    <row r="964" spans="1:45">
      <c r="A964" s="144"/>
      <c r="B964" s="144"/>
      <c r="C964" s="144"/>
      <c r="D964" s="144"/>
      <c r="E964" s="144"/>
      <c r="F964" s="144"/>
      <c r="G964" s="144"/>
      <c r="H964" s="144"/>
      <c r="I964" s="144"/>
      <c r="J964" s="144"/>
      <c r="K964" s="144"/>
      <c r="L964" s="144"/>
      <c r="M964" s="144"/>
      <c r="N964" s="145"/>
      <c r="O964" s="144"/>
      <c r="P964" s="144"/>
      <c r="Q964" s="144"/>
      <c r="R964" s="144"/>
      <c r="S964" s="144"/>
      <c r="T964" s="144"/>
      <c r="U964" s="144"/>
      <c r="V964" s="37"/>
      <c r="W964" s="145"/>
      <c r="X964" s="146"/>
      <c r="Y964" s="145"/>
      <c r="Z964" s="144"/>
      <c r="AA964" s="144"/>
      <c r="AB964" s="144"/>
      <c r="AC964" s="144"/>
      <c r="AD964" s="144"/>
      <c r="AE964" s="144"/>
      <c r="AF964" s="144"/>
      <c r="AG964" s="147"/>
      <c r="AH964" s="144"/>
      <c r="AI964" s="144"/>
      <c r="AJ964" s="144"/>
      <c r="AK964" s="144"/>
      <c r="AL964" s="144"/>
      <c r="AM964" s="144"/>
      <c r="AN964" s="144"/>
      <c r="AO964" s="144"/>
      <c r="AP964" s="144"/>
      <c r="AQ964" s="144"/>
      <c r="AR964" s="144"/>
      <c r="AS964" s="144"/>
    </row>
    <row r="965" spans="1:45">
      <c r="A965" s="144"/>
      <c r="B965" s="144"/>
      <c r="C965" s="144"/>
      <c r="D965" s="144"/>
      <c r="E965" s="144"/>
      <c r="F965" s="144"/>
      <c r="G965" s="144"/>
      <c r="H965" s="144"/>
      <c r="I965" s="144"/>
      <c r="J965" s="144"/>
      <c r="K965" s="144"/>
      <c r="L965" s="144"/>
      <c r="M965" s="144"/>
      <c r="N965" s="145"/>
      <c r="O965" s="144"/>
      <c r="P965" s="144"/>
      <c r="Q965" s="144"/>
      <c r="R965" s="144"/>
      <c r="S965" s="144"/>
      <c r="T965" s="144"/>
      <c r="U965" s="144"/>
      <c r="V965" s="37"/>
      <c r="W965" s="145"/>
      <c r="X965" s="146"/>
      <c r="Y965" s="145"/>
      <c r="Z965" s="144"/>
      <c r="AA965" s="144"/>
      <c r="AB965" s="144"/>
      <c r="AC965" s="144"/>
      <c r="AD965" s="144"/>
      <c r="AE965" s="144"/>
      <c r="AF965" s="144"/>
      <c r="AG965" s="147"/>
      <c r="AH965" s="144"/>
      <c r="AI965" s="144"/>
      <c r="AJ965" s="144"/>
      <c r="AK965" s="144"/>
      <c r="AL965" s="144"/>
      <c r="AM965" s="144"/>
      <c r="AN965" s="144"/>
      <c r="AO965" s="144"/>
      <c r="AP965" s="144"/>
      <c r="AQ965" s="144"/>
      <c r="AR965" s="144"/>
      <c r="AS965" s="144"/>
    </row>
    <row r="966" spans="1:45">
      <c r="A966" s="144"/>
      <c r="B966" s="144"/>
      <c r="C966" s="144"/>
      <c r="D966" s="144"/>
      <c r="E966" s="144"/>
      <c r="F966" s="144"/>
      <c r="G966" s="144"/>
      <c r="H966" s="144"/>
      <c r="I966" s="144"/>
      <c r="J966" s="144"/>
      <c r="K966" s="144"/>
      <c r="L966" s="144"/>
      <c r="M966" s="144"/>
      <c r="N966" s="145"/>
      <c r="O966" s="144"/>
      <c r="P966" s="144"/>
      <c r="Q966" s="144"/>
      <c r="R966" s="144"/>
      <c r="S966" s="144"/>
      <c r="T966" s="144"/>
      <c r="U966" s="144"/>
      <c r="V966" s="37"/>
      <c r="W966" s="145"/>
      <c r="X966" s="146"/>
      <c r="Y966" s="145"/>
      <c r="Z966" s="144"/>
      <c r="AA966" s="144"/>
      <c r="AB966" s="144"/>
      <c r="AC966" s="144"/>
      <c r="AD966" s="144"/>
      <c r="AE966" s="144"/>
      <c r="AF966" s="144"/>
      <c r="AG966" s="147"/>
      <c r="AH966" s="144"/>
      <c r="AI966" s="144"/>
      <c r="AJ966" s="144"/>
      <c r="AK966" s="144"/>
      <c r="AL966" s="144"/>
      <c r="AM966" s="144"/>
      <c r="AN966" s="144"/>
      <c r="AO966" s="144"/>
      <c r="AP966" s="144"/>
      <c r="AQ966" s="144"/>
      <c r="AR966" s="144"/>
      <c r="AS966" s="144"/>
    </row>
    <row r="967" spans="1:45">
      <c r="A967" s="144"/>
      <c r="B967" s="144"/>
      <c r="C967" s="144"/>
      <c r="D967" s="144"/>
      <c r="E967" s="144"/>
      <c r="F967" s="144"/>
      <c r="G967" s="144"/>
      <c r="H967" s="144"/>
      <c r="I967" s="144"/>
      <c r="J967" s="144"/>
      <c r="K967" s="144"/>
      <c r="L967" s="144"/>
      <c r="M967" s="144"/>
      <c r="N967" s="145"/>
      <c r="O967" s="144"/>
      <c r="P967" s="144"/>
      <c r="Q967" s="144"/>
      <c r="R967" s="144"/>
      <c r="S967" s="144"/>
      <c r="T967" s="144"/>
      <c r="U967" s="144"/>
      <c r="V967" s="37"/>
      <c r="W967" s="145"/>
      <c r="X967" s="146"/>
      <c r="Y967" s="145"/>
      <c r="Z967" s="144"/>
      <c r="AA967" s="144"/>
      <c r="AB967" s="144"/>
      <c r="AC967" s="144"/>
      <c r="AD967" s="144"/>
      <c r="AE967" s="144"/>
      <c r="AF967" s="144"/>
      <c r="AG967" s="147"/>
      <c r="AH967" s="144"/>
      <c r="AI967" s="144"/>
      <c r="AJ967" s="144"/>
      <c r="AK967" s="144"/>
      <c r="AL967" s="144"/>
      <c r="AM967" s="144"/>
      <c r="AN967" s="144"/>
      <c r="AO967" s="144"/>
      <c r="AP967" s="144"/>
      <c r="AQ967" s="144"/>
      <c r="AR967" s="144"/>
      <c r="AS967" s="144"/>
    </row>
    <row r="968" spans="1:45">
      <c r="A968" s="144"/>
      <c r="B968" s="144"/>
      <c r="C968" s="144"/>
      <c r="D968" s="144"/>
      <c r="E968" s="144"/>
      <c r="F968" s="144"/>
      <c r="G968" s="144"/>
      <c r="H968" s="144"/>
      <c r="I968" s="144"/>
      <c r="J968" s="144"/>
      <c r="K968" s="144"/>
      <c r="L968" s="144"/>
      <c r="M968" s="144"/>
      <c r="N968" s="145"/>
      <c r="O968" s="144"/>
      <c r="P968" s="144"/>
      <c r="Q968" s="144"/>
      <c r="R968" s="144"/>
      <c r="S968" s="144"/>
      <c r="T968" s="144"/>
      <c r="U968" s="144"/>
      <c r="V968" s="37"/>
      <c r="W968" s="145"/>
      <c r="X968" s="146"/>
      <c r="Y968" s="145"/>
      <c r="Z968" s="144"/>
      <c r="AA968" s="144"/>
      <c r="AB968" s="144"/>
      <c r="AC968" s="144"/>
      <c r="AD968" s="144"/>
      <c r="AE968" s="144"/>
      <c r="AF968" s="144"/>
      <c r="AG968" s="147"/>
      <c r="AH968" s="144"/>
      <c r="AI968" s="144"/>
      <c r="AJ968" s="144"/>
      <c r="AK968" s="144"/>
      <c r="AL968" s="144"/>
      <c r="AM968" s="144"/>
      <c r="AN968" s="144"/>
      <c r="AO968" s="144"/>
      <c r="AP968" s="144"/>
      <c r="AQ968" s="144"/>
      <c r="AR968" s="144"/>
      <c r="AS968" s="144"/>
    </row>
    <row r="969" spans="1:45">
      <c r="A969" s="144"/>
      <c r="B969" s="144"/>
      <c r="C969" s="144"/>
      <c r="D969" s="144"/>
      <c r="E969" s="144"/>
      <c r="F969" s="144"/>
      <c r="G969" s="144"/>
      <c r="H969" s="144"/>
      <c r="I969" s="144"/>
      <c r="J969" s="144"/>
      <c r="K969" s="144"/>
      <c r="L969" s="144"/>
      <c r="M969" s="144"/>
      <c r="N969" s="145"/>
      <c r="O969" s="144"/>
      <c r="P969" s="144"/>
      <c r="Q969" s="144"/>
      <c r="R969" s="144"/>
      <c r="S969" s="144"/>
      <c r="T969" s="144"/>
      <c r="U969" s="144"/>
      <c r="V969" s="37"/>
      <c r="W969" s="145"/>
      <c r="X969" s="146"/>
      <c r="Y969" s="145"/>
      <c r="Z969" s="144"/>
      <c r="AA969" s="144"/>
      <c r="AB969" s="144"/>
      <c r="AC969" s="144"/>
      <c r="AD969" s="144"/>
      <c r="AE969" s="144"/>
      <c r="AF969" s="144"/>
      <c r="AG969" s="147"/>
      <c r="AH969" s="144"/>
      <c r="AI969" s="144"/>
      <c r="AJ969" s="144"/>
      <c r="AK969" s="144"/>
      <c r="AL969" s="144"/>
      <c r="AM969" s="144"/>
      <c r="AN969" s="144"/>
      <c r="AO969" s="144"/>
      <c r="AP969" s="144"/>
      <c r="AQ969" s="144"/>
      <c r="AR969" s="144"/>
      <c r="AS969" s="144"/>
    </row>
    <row r="970" spans="1:45">
      <c r="A970" s="144"/>
      <c r="B970" s="144"/>
      <c r="C970" s="144"/>
      <c r="D970" s="144"/>
      <c r="E970" s="144"/>
      <c r="F970" s="144"/>
      <c r="G970" s="144"/>
      <c r="H970" s="144"/>
      <c r="I970" s="144"/>
      <c r="J970" s="144"/>
      <c r="K970" s="144"/>
      <c r="L970" s="144"/>
      <c r="M970" s="144"/>
      <c r="N970" s="145"/>
      <c r="O970" s="144"/>
      <c r="P970" s="144"/>
      <c r="Q970" s="144"/>
      <c r="R970" s="144"/>
      <c r="S970" s="144"/>
      <c r="T970" s="144"/>
      <c r="U970" s="144"/>
      <c r="V970" s="37"/>
      <c r="W970" s="145"/>
      <c r="X970" s="146"/>
      <c r="Y970" s="145"/>
      <c r="Z970" s="144"/>
      <c r="AA970" s="144"/>
      <c r="AB970" s="144"/>
      <c r="AC970" s="144"/>
      <c r="AD970" s="144"/>
      <c r="AE970" s="144"/>
      <c r="AF970" s="144"/>
      <c r="AG970" s="147"/>
      <c r="AH970" s="144"/>
      <c r="AI970" s="144"/>
      <c r="AJ970" s="144"/>
      <c r="AK970" s="144"/>
      <c r="AL970" s="144"/>
      <c r="AM970" s="144"/>
      <c r="AN970" s="144"/>
      <c r="AO970" s="144"/>
      <c r="AP970" s="144"/>
      <c r="AQ970" s="144"/>
      <c r="AR970" s="144"/>
      <c r="AS970" s="144"/>
    </row>
    <row r="971" spans="1:45">
      <c r="A971" s="144"/>
      <c r="B971" s="144"/>
      <c r="C971" s="144"/>
      <c r="D971" s="144"/>
      <c r="E971" s="144"/>
      <c r="F971" s="144"/>
      <c r="G971" s="144"/>
      <c r="H971" s="144"/>
      <c r="I971" s="144"/>
      <c r="J971" s="144"/>
      <c r="K971" s="144"/>
      <c r="L971" s="144"/>
      <c r="M971" s="144"/>
      <c r="N971" s="145"/>
      <c r="O971" s="144"/>
      <c r="P971" s="144"/>
      <c r="Q971" s="144"/>
      <c r="R971" s="144"/>
      <c r="S971" s="144"/>
      <c r="T971" s="144"/>
      <c r="U971" s="144"/>
      <c r="V971" s="37"/>
      <c r="W971" s="145"/>
      <c r="X971" s="146"/>
      <c r="Y971" s="145"/>
      <c r="Z971" s="144"/>
      <c r="AA971" s="144"/>
      <c r="AB971" s="144"/>
      <c r="AC971" s="144"/>
      <c r="AD971" s="144"/>
      <c r="AE971" s="144"/>
      <c r="AF971" s="144"/>
      <c r="AG971" s="147"/>
      <c r="AH971" s="144"/>
      <c r="AI971" s="144"/>
      <c r="AJ971" s="144"/>
      <c r="AK971" s="144"/>
      <c r="AL971" s="144"/>
      <c r="AM971" s="144"/>
      <c r="AN971" s="144"/>
      <c r="AO971" s="144"/>
      <c r="AP971" s="144"/>
      <c r="AQ971" s="144"/>
      <c r="AR971" s="144"/>
      <c r="AS971" s="144"/>
    </row>
    <row r="972" spans="1:45">
      <c r="A972" s="144"/>
      <c r="B972" s="144"/>
      <c r="C972" s="144"/>
      <c r="D972" s="144"/>
      <c r="E972" s="144"/>
      <c r="F972" s="144"/>
      <c r="G972" s="144"/>
      <c r="H972" s="144"/>
      <c r="I972" s="144"/>
      <c r="J972" s="144"/>
      <c r="K972" s="144"/>
      <c r="L972" s="144"/>
      <c r="M972" s="144"/>
      <c r="N972" s="145"/>
      <c r="O972" s="144"/>
      <c r="P972" s="144"/>
      <c r="Q972" s="144"/>
      <c r="R972" s="144"/>
      <c r="S972" s="144"/>
      <c r="T972" s="144"/>
      <c r="U972" s="144"/>
      <c r="V972" s="37"/>
      <c r="W972" s="145"/>
      <c r="X972" s="146"/>
      <c r="Y972" s="145"/>
      <c r="Z972" s="144"/>
      <c r="AA972" s="144"/>
      <c r="AB972" s="144"/>
      <c r="AC972" s="144"/>
      <c r="AD972" s="144"/>
      <c r="AE972" s="144"/>
      <c r="AF972" s="144"/>
      <c r="AG972" s="147"/>
      <c r="AH972" s="144"/>
      <c r="AI972" s="144"/>
      <c r="AJ972" s="144"/>
      <c r="AK972" s="144"/>
      <c r="AL972" s="144"/>
      <c r="AM972" s="144"/>
      <c r="AN972" s="144"/>
      <c r="AO972" s="144"/>
      <c r="AP972" s="144"/>
      <c r="AQ972" s="144"/>
      <c r="AR972" s="144"/>
      <c r="AS972" s="144"/>
    </row>
    <row r="973" spans="1:45">
      <c r="A973" s="144"/>
      <c r="B973" s="144"/>
      <c r="C973" s="144"/>
      <c r="D973" s="144"/>
      <c r="E973" s="144"/>
      <c r="F973" s="144"/>
      <c r="G973" s="144"/>
      <c r="H973" s="144"/>
      <c r="I973" s="144"/>
      <c r="J973" s="144"/>
      <c r="K973" s="144"/>
      <c r="L973" s="144"/>
      <c r="M973" s="144"/>
      <c r="N973" s="145"/>
      <c r="O973" s="144"/>
      <c r="P973" s="144"/>
      <c r="Q973" s="144"/>
      <c r="R973" s="144"/>
      <c r="S973" s="144"/>
      <c r="T973" s="144"/>
      <c r="U973" s="144"/>
      <c r="V973" s="37"/>
      <c r="W973" s="145"/>
      <c r="X973" s="146"/>
      <c r="Y973" s="145"/>
      <c r="Z973" s="144"/>
      <c r="AA973" s="144"/>
      <c r="AB973" s="144"/>
      <c r="AC973" s="144"/>
      <c r="AD973" s="144"/>
      <c r="AE973" s="144"/>
      <c r="AF973" s="144"/>
      <c r="AG973" s="147"/>
      <c r="AH973" s="144"/>
      <c r="AI973" s="144"/>
      <c r="AJ973" s="144"/>
      <c r="AK973" s="144"/>
      <c r="AL973" s="144"/>
      <c r="AM973" s="144"/>
      <c r="AN973" s="144"/>
      <c r="AO973" s="144"/>
      <c r="AP973" s="144"/>
      <c r="AQ973" s="144"/>
      <c r="AR973" s="144"/>
      <c r="AS973" s="144"/>
    </row>
    <row r="974" spans="1:45">
      <c r="A974" s="144"/>
      <c r="B974" s="144"/>
      <c r="C974" s="144"/>
      <c r="D974" s="144"/>
      <c r="E974" s="144"/>
      <c r="F974" s="144"/>
      <c r="G974" s="144"/>
      <c r="H974" s="144"/>
      <c r="I974" s="144"/>
      <c r="J974" s="144"/>
      <c r="K974" s="144"/>
      <c r="L974" s="144"/>
      <c r="M974" s="144"/>
      <c r="N974" s="145"/>
      <c r="O974" s="144"/>
      <c r="P974" s="144"/>
      <c r="Q974" s="144"/>
      <c r="R974" s="144"/>
      <c r="S974" s="144"/>
      <c r="T974" s="144"/>
      <c r="U974" s="144"/>
      <c r="V974" s="37"/>
      <c r="W974" s="145"/>
      <c r="X974" s="146"/>
      <c r="Y974" s="145"/>
      <c r="Z974" s="144"/>
      <c r="AA974" s="144"/>
      <c r="AB974" s="144"/>
      <c r="AC974" s="144"/>
      <c r="AD974" s="144"/>
      <c r="AE974" s="144"/>
      <c r="AF974" s="144"/>
      <c r="AG974" s="147"/>
      <c r="AH974" s="144"/>
      <c r="AI974" s="144"/>
      <c r="AJ974" s="144"/>
      <c r="AK974" s="144"/>
      <c r="AL974" s="144"/>
      <c r="AM974" s="144"/>
      <c r="AN974" s="144"/>
      <c r="AO974" s="144"/>
      <c r="AP974" s="144"/>
      <c r="AQ974" s="144"/>
      <c r="AR974" s="144"/>
      <c r="AS974" s="144"/>
    </row>
    <row r="975" spans="1:45">
      <c r="A975" s="144"/>
      <c r="B975" s="144"/>
      <c r="C975" s="144"/>
      <c r="D975" s="144"/>
      <c r="E975" s="144"/>
      <c r="F975" s="144"/>
      <c r="G975" s="144"/>
      <c r="H975" s="144"/>
      <c r="I975" s="144"/>
      <c r="J975" s="144"/>
      <c r="K975" s="144"/>
      <c r="L975" s="144"/>
      <c r="M975" s="144"/>
      <c r="N975" s="145"/>
      <c r="O975" s="144"/>
      <c r="P975" s="144"/>
      <c r="Q975" s="144"/>
      <c r="R975" s="144"/>
      <c r="S975" s="144"/>
      <c r="T975" s="144"/>
      <c r="U975" s="144"/>
      <c r="V975" s="37"/>
      <c r="W975" s="145"/>
      <c r="X975" s="146"/>
      <c r="Y975" s="145"/>
      <c r="Z975" s="144"/>
      <c r="AA975" s="144"/>
      <c r="AB975" s="144"/>
      <c r="AC975" s="144"/>
      <c r="AD975" s="144"/>
      <c r="AE975" s="144"/>
      <c r="AF975" s="144"/>
      <c r="AG975" s="147"/>
      <c r="AH975" s="144"/>
      <c r="AI975" s="144"/>
      <c r="AJ975" s="144"/>
      <c r="AK975" s="144"/>
      <c r="AL975" s="144"/>
      <c r="AM975" s="144"/>
      <c r="AN975" s="144"/>
      <c r="AO975" s="144"/>
      <c r="AP975" s="144"/>
      <c r="AQ975" s="144"/>
      <c r="AR975" s="144"/>
      <c r="AS975" s="144"/>
    </row>
    <row r="976" spans="1:45">
      <c r="A976" s="144"/>
      <c r="B976" s="144"/>
      <c r="C976" s="144"/>
      <c r="D976" s="144"/>
      <c r="E976" s="144"/>
      <c r="F976" s="144"/>
      <c r="G976" s="144"/>
      <c r="H976" s="144"/>
      <c r="I976" s="144"/>
      <c r="J976" s="144"/>
      <c r="K976" s="144"/>
      <c r="L976" s="144"/>
      <c r="M976" s="144"/>
      <c r="N976" s="145"/>
      <c r="O976" s="144"/>
      <c r="P976" s="144"/>
      <c r="Q976" s="144"/>
      <c r="R976" s="144"/>
      <c r="S976" s="144"/>
      <c r="T976" s="144"/>
      <c r="U976" s="144"/>
      <c r="V976" s="37"/>
      <c r="W976" s="145"/>
      <c r="X976" s="146"/>
      <c r="Y976" s="145"/>
      <c r="Z976" s="144"/>
      <c r="AA976" s="144"/>
      <c r="AB976" s="144"/>
      <c r="AC976" s="144"/>
      <c r="AD976" s="144"/>
      <c r="AE976" s="144"/>
      <c r="AF976" s="144"/>
      <c r="AG976" s="147"/>
      <c r="AH976" s="144"/>
      <c r="AI976" s="144"/>
      <c r="AJ976" s="144"/>
      <c r="AK976" s="144"/>
      <c r="AL976" s="144"/>
      <c r="AM976" s="144"/>
      <c r="AN976" s="144"/>
      <c r="AO976" s="144"/>
      <c r="AP976" s="144"/>
      <c r="AQ976" s="144"/>
      <c r="AR976" s="144"/>
      <c r="AS976" s="144"/>
    </row>
    <row r="977" spans="1:45">
      <c r="A977" s="144"/>
      <c r="B977" s="144"/>
      <c r="C977" s="144"/>
      <c r="D977" s="144"/>
      <c r="E977" s="144"/>
      <c r="F977" s="144"/>
      <c r="G977" s="144"/>
      <c r="H977" s="144"/>
      <c r="I977" s="144"/>
      <c r="J977" s="144"/>
      <c r="K977" s="144"/>
      <c r="L977" s="144"/>
      <c r="M977" s="144"/>
      <c r="N977" s="145"/>
      <c r="O977" s="144"/>
      <c r="P977" s="144"/>
      <c r="Q977" s="144"/>
      <c r="R977" s="144"/>
      <c r="S977" s="144"/>
      <c r="T977" s="144"/>
      <c r="U977" s="144"/>
      <c r="V977" s="37"/>
      <c r="W977" s="145"/>
      <c r="X977" s="146"/>
      <c r="Y977" s="145"/>
      <c r="Z977" s="144"/>
      <c r="AA977" s="144"/>
      <c r="AB977" s="144"/>
      <c r="AC977" s="144"/>
      <c r="AD977" s="144"/>
      <c r="AE977" s="144"/>
      <c r="AF977" s="144"/>
      <c r="AG977" s="147"/>
      <c r="AH977" s="144"/>
      <c r="AI977" s="144"/>
      <c r="AJ977" s="144"/>
      <c r="AK977" s="144"/>
      <c r="AL977" s="144"/>
      <c r="AM977" s="144"/>
      <c r="AN977" s="144"/>
      <c r="AO977" s="144"/>
      <c r="AP977" s="144"/>
      <c r="AQ977" s="144"/>
      <c r="AR977" s="144"/>
      <c r="AS977" s="144"/>
    </row>
    <row r="978" spans="1:45">
      <c r="A978" s="144"/>
      <c r="B978" s="144"/>
      <c r="C978" s="144"/>
      <c r="D978" s="144"/>
      <c r="E978" s="144"/>
      <c r="F978" s="144"/>
      <c r="G978" s="144"/>
      <c r="H978" s="144"/>
      <c r="I978" s="144"/>
      <c r="J978" s="144"/>
      <c r="K978" s="144"/>
      <c r="L978" s="144"/>
      <c r="M978" s="144"/>
      <c r="N978" s="145"/>
      <c r="O978" s="144"/>
      <c r="P978" s="144"/>
      <c r="Q978" s="144"/>
      <c r="R978" s="144"/>
      <c r="S978" s="144"/>
      <c r="T978" s="144"/>
      <c r="U978" s="144"/>
      <c r="V978" s="37"/>
      <c r="W978" s="145"/>
      <c r="X978" s="146"/>
      <c r="Y978" s="145"/>
      <c r="Z978" s="144"/>
      <c r="AA978" s="144"/>
      <c r="AB978" s="144"/>
      <c r="AC978" s="144"/>
      <c r="AD978" s="144"/>
      <c r="AE978" s="144"/>
      <c r="AF978" s="144"/>
      <c r="AG978" s="147"/>
      <c r="AH978" s="144"/>
      <c r="AI978" s="144"/>
      <c r="AJ978" s="144"/>
      <c r="AK978" s="144"/>
      <c r="AL978" s="144"/>
      <c r="AM978" s="144"/>
      <c r="AN978" s="144"/>
      <c r="AO978" s="144"/>
      <c r="AP978" s="144"/>
      <c r="AQ978" s="144"/>
      <c r="AR978" s="144"/>
      <c r="AS978" s="144"/>
    </row>
    <row r="979" spans="1:45">
      <c r="A979" s="144"/>
      <c r="B979" s="144"/>
      <c r="C979" s="144"/>
      <c r="D979" s="144"/>
      <c r="E979" s="144"/>
      <c r="F979" s="144"/>
      <c r="G979" s="144"/>
      <c r="H979" s="144"/>
      <c r="I979" s="144"/>
      <c r="J979" s="144"/>
      <c r="K979" s="144"/>
      <c r="L979" s="144"/>
      <c r="M979" s="144"/>
      <c r="N979" s="145"/>
      <c r="O979" s="144"/>
      <c r="P979" s="144"/>
      <c r="Q979" s="144"/>
      <c r="R979" s="144"/>
      <c r="S979" s="144"/>
      <c r="T979" s="144"/>
      <c r="U979" s="144"/>
      <c r="V979" s="37"/>
      <c r="W979" s="145"/>
      <c r="X979" s="146"/>
      <c r="Y979" s="145"/>
      <c r="Z979" s="144"/>
      <c r="AA979" s="144"/>
      <c r="AB979" s="144"/>
      <c r="AC979" s="144"/>
      <c r="AD979" s="144"/>
      <c r="AE979" s="144"/>
      <c r="AF979" s="144"/>
      <c r="AG979" s="147"/>
      <c r="AH979" s="144"/>
      <c r="AI979" s="144"/>
      <c r="AJ979" s="144"/>
      <c r="AK979" s="144"/>
      <c r="AL979" s="144"/>
      <c r="AM979" s="144"/>
      <c r="AN979" s="144"/>
      <c r="AO979" s="144"/>
      <c r="AP979" s="144"/>
      <c r="AQ979" s="144"/>
      <c r="AR979" s="144"/>
      <c r="AS979" s="144"/>
    </row>
    <row r="980" spans="1:45">
      <c r="A980" s="144"/>
      <c r="B980" s="144"/>
      <c r="C980" s="144"/>
      <c r="D980" s="144"/>
      <c r="E980" s="144"/>
      <c r="F980" s="144"/>
      <c r="G980" s="144"/>
      <c r="H980" s="144"/>
      <c r="I980" s="144"/>
      <c r="J980" s="144"/>
      <c r="K980" s="144"/>
      <c r="L980" s="144"/>
      <c r="M980" s="144"/>
      <c r="N980" s="145"/>
      <c r="O980" s="144"/>
      <c r="P980" s="144"/>
      <c r="Q980" s="144"/>
      <c r="R980" s="144"/>
      <c r="S980" s="144"/>
      <c r="T980" s="144"/>
      <c r="U980" s="144"/>
      <c r="V980" s="37"/>
      <c r="W980" s="145"/>
      <c r="X980" s="146"/>
      <c r="Y980" s="145"/>
      <c r="Z980" s="144"/>
      <c r="AA980" s="144"/>
      <c r="AB980" s="144"/>
      <c r="AC980" s="144"/>
      <c r="AD980" s="144"/>
      <c r="AE980" s="144"/>
      <c r="AF980" s="144"/>
      <c r="AG980" s="147"/>
      <c r="AH980" s="144"/>
      <c r="AI980" s="144"/>
      <c r="AJ980" s="144"/>
      <c r="AK980" s="144"/>
      <c r="AL980" s="144"/>
      <c r="AM980" s="144"/>
      <c r="AN980" s="144"/>
      <c r="AO980" s="144"/>
      <c r="AP980" s="144"/>
      <c r="AQ980" s="144"/>
      <c r="AR980" s="144"/>
      <c r="AS980" s="144"/>
    </row>
    <row r="981" spans="1:45">
      <c r="A981" s="144"/>
      <c r="B981" s="144"/>
      <c r="C981" s="144"/>
      <c r="D981" s="144"/>
      <c r="E981" s="144"/>
      <c r="F981" s="144"/>
      <c r="G981" s="144"/>
      <c r="H981" s="144"/>
      <c r="I981" s="144"/>
      <c r="J981" s="144"/>
      <c r="K981" s="144"/>
      <c r="L981" s="144"/>
      <c r="M981" s="144"/>
      <c r="N981" s="145"/>
      <c r="O981" s="144"/>
      <c r="P981" s="144"/>
      <c r="Q981" s="144"/>
      <c r="R981" s="144"/>
      <c r="S981" s="144"/>
      <c r="T981" s="144"/>
      <c r="U981" s="144"/>
      <c r="V981" s="37"/>
      <c r="W981" s="145"/>
      <c r="X981" s="146"/>
      <c r="Y981" s="145"/>
      <c r="Z981" s="144"/>
      <c r="AA981" s="144"/>
      <c r="AB981" s="144"/>
      <c r="AC981" s="144"/>
      <c r="AD981" s="144"/>
      <c r="AE981" s="144"/>
      <c r="AF981" s="144"/>
      <c r="AG981" s="147"/>
      <c r="AH981" s="144"/>
      <c r="AI981" s="144"/>
      <c r="AJ981" s="144"/>
      <c r="AK981" s="144"/>
      <c r="AL981" s="144"/>
      <c r="AM981" s="144"/>
      <c r="AN981" s="144"/>
      <c r="AO981" s="144"/>
      <c r="AP981" s="144"/>
      <c r="AQ981" s="144"/>
      <c r="AR981" s="144"/>
      <c r="AS981" s="144"/>
    </row>
    <row r="982" spans="1:45">
      <c r="A982" s="144"/>
      <c r="B982" s="144"/>
      <c r="C982" s="144"/>
      <c r="D982" s="144"/>
      <c r="E982" s="144"/>
      <c r="F982" s="144"/>
      <c r="G982" s="144"/>
      <c r="H982" s="144"/>
      <c r="I982" s="144"/>
      <c r="J982" s="144"/>
      <c r="K982" s="144"/>
      <c r="L982" s="144"/>
      <c r="M982" s="144"/>
      <c r="N982" s="145"/>
      <c r="O982" s="144"/>
      <c r="P982" s="144"/>
      <c r="Q982" s="144"/>
      <c r="R982" s="144"/>
      <c r="S982" s="144"/>
      <c r="T982" s="144"/>
      <c r="U982" s="144"/>
      <c r="V982" s="37"/>
      <c r="W982" s="145"/>
      <c r="X982" s="146"/>
      <c r="Y982" s="145"/>
      <c r="Z982" s="144"/>
      <c r="AA982" s="144"/>
      <c r="AB982" s="144"/>
      <c r="AC982" s="144"/>
      <c r="AD982" s="144"/>
      <c r="AE982" s="144"/>
      <c r="AF982" s="144"/>
      <c r="AG982" s="147"/>
      <c r="AH982" s="144"/>
      <c r="AI982" s="144"/>
      <c r="AJ982" s="144"/>
      <c r="AK982" s="144"/>
      <c r="AL982" s="144"/>
      <c r="AM982" s="144"/>
      <c r="AN982" s="144"/>
      <c r="AO982" s="144"/>
      <c r="AP982" s="144"/>
      <c r="AQ982" s="144"/>
      <c r="AR982" s="144"/>
      <c r="AS982" s="144"/>
    </row>
    <row r="983" spans="1:45">
      <c r="A983" s="144"/>
      <c r="B983" s="144"/>
      <c r="C983" s="144"/>
      <c r="D983" s="144"/>
      <c r="E983" s="144"/>
      <c r="F983" s="144"/>
      <c r="G983" s="144"/>
      <c r="H983" s="144"/>
      <c r="I983" s="144"/>
      <c r="J983" s="144"/>
      <c r="K983" s="144"/>
      <c r="L983" s="144"/>
      <c r="M983" s="144"/>
      <c r="N983" s="145"/>
      <c r="O983" s="144"/>
      <c r="P983" s="144"/>
      <c r="Q983" s="144"/>
      <c r="R983" s="144"/>
      <c r="S983" s="144"/>
      <c r="T983" s="144"/>
      <c r="U983" s="144"/>
      <c r="V983" s="37"/>
      <c r="W983" s="145"/>
      <c r="X983" s="146"/>
      <c r="Y983" s="145"/>
      <c r="Z983" s="144"/>
      <c r="AA983" s="144"/>
      <c r="AB983" s="144"/>
      <c r="AC983" s="144"/>
      <c r="AD983" s="144"/>
      <c r="AE983" s="144"/>
      <c r="AF983" s="144"/>
      <c r="AG983" s="147"/>
      <c r="AH983" s="144"/>
      <c r="AI983" s="144"/>
      <c r="AJ983" s="144"/>
      <c r="AK983" s="144"/>
      <c r="AL983" s="144"/>
      <c r="AM983" s="144"/>
      <c r="AN983" s="144"/>
      <c r="AO983" s="144"/>
      <c r="AP983" s="144"/>
      <c r="AQ983" s="144"/>
      <c r="AR983" s="144"/>
      <c r="AS983" s="144"/>
    </row>
    <row r="984" spans="1:45">
      <c r="A984" s="144"/>
      <c r="B984" s="144"/>
      <c r="C984" s="144"/>
      <c r="D984" s="144"/>
      <c r="E984" s="144"/>
      <c r="F984" s="144"/>
      <c r="G984" s="144"/>
      <c r="H984" s="144"/>
      <c r="I984" s="144"/>
      <c r="J984" s="144"/>
      <c r="K984" s="144"/>
      <c r="L984" s="144"/>
      <c r="M984" s="144"/>
      <c r="N984" s="145"/>
      <c r="O984" s="144"/>
      <c r="P984" s="144"/>
      <c r="Q984" s="144"/>
      <c r="R984" s="144"/>
      <c r="S984" s="144"/>
      <c r="T984" s="144"/>
      <c r="U984" s="144"/>
      <c r="V984" s="37"/>
      <c r="W984" s="145"/>
      <c r="X984" s="146"/>
      <c r="Y984" s="145"/>
      <c r="Z984" s="144"/>
      <c r="AA984" s="144"/>
      <c r="AB984" s="144"/>
      <c r="AC984" s="144"/>
      <c r="AD984" s="144"/>
      <c r="AE984" s="144"/>
      <c r="AF984" s="144"/>
      <c r="AG984" s="147"/>
      <c r="AH984" s="144"/>
      <c r="AI984" s="144"/>
      <c r="AJ984" s="144"/>
      <c r="AK984" s="144"/>
      <c r="AL984" s="144"/>
      <c r="AM984" s="144"/>
      <c r="AN984" s="144"/>
      <c r="AO984" s="144"/>
      <c r="AP984" s="144"/>
      <c r="AQ984" s="144"/>
      <c r="AR984" s="144"/>
      <c r="AS984" s="144"/>
    </row>
    <row r="985" spans="1:45">
      <c r="A985" s="144"/>
      <c r="B985" s="144"/>
      <c r="C985" s="144"/>
      <c r="D985" s="144"/>
      <c r="E985" s="144"/>
      <c r="F985" s="144"/>
      <c r="G985" s="144"/>
      <c r="H985" s="144"/>
      <c r="I985" s="144"/>
      <c r="J985" s="144"/>
      <c r="K985" s="144"/>
      <c r="L985" s="144"/>
      <c r="M985" s="144"/>
      <c r="N985" s="145"/>
      <c r="O985" s="144"/>
      <c r="P985" s="144"/>
      <c r="Q985" s="144"/>
      <c r="R985" s="144"/>
      <c r="S985" s="144"/>
      <c r="T985" s="144"/>
      <c r="U985" s="144"/>
      <c r="V985" s="37"/>
      <c r="W985" s="145"/>
      <c r="X985" s="146"/>
      <c r="Y985" s="145"/>
      <c r="Z985" s="144"/>
      <c r="AA985" s="144"/>
      <c r="AB985" s="144"/>
      <c r="AC985" s="144"/>
      <c r="AD985" s="144"/>
      <c r="AE985" s="144"/>
      <c r="AF985" s="144"/>
      <c r="AG985" s="147"/>
      <c r="AH985" s="144"/>
      <c r="AI985" s="144"/>
      <c r="AJ985" s="144"/>
      <c r="AK985" s="144"/>
      <c r="AL985" s="144"/>
      <c r="AM985" s="144"/>
      <c r="AN985" s="144"/>
      <c r="AO985" s="144"/>
      <c r="AP985" s="144"/>
      <c r="AQ985" s="144"/>
      <c r="AR985" s="144"/>
      <c r="AS985" s="144"/>
    </row>
    <row r="986" spans="1:45">
      <c r="A986" s="144"/>
      <c r="B986" s="144"/>
      <c r="C986" s="144"/>
      <c r="D986" s="144"/>
      <c r="E986" s="144"/>
      <c r="F986" s="144"/>
      <c r="G986" s="144"/>
      <c r="H986" s="144"/>
      <c r="I986" s="144"/>
      <c r="J986" s="144"/>
      <c r="K986" s="144"/>
      <c r="L986" s="144"/>
      <c r="M986" s="144"/>
      <c r="N986" s="145"/>
      <c r="O986" s="144"/>
      <c r="P986" s="144"/>
      <c r="Q986" s="144"/>
      <c r="R986" s="144"/>
      <c r="S986" s="144"/>
      <c r="T986" s="144"/>
      <c r="U986" s="144"/>
      <c r="V986" s="37"/>
      <c r="W986" s="145"/>
      <c r="X986" s="146"/>
      <c r="Y986" s="145"/>
      <c r="Z986" s="144"/>
      <c r="AA986" s="144"/>
      <c r="AB986" s="144"/>
      <c r="AC986" s="144"/>
      <c r="AD986" s="144"/>
      <c r="AE986" s="144"/>
      <c r="AF986" s="144"/>
      <c r="AG986" s="147"/>
      <c r="AH986" s="144"/>
      <c r="AI986" s="144"/>
      <c r="AJ986" s="144"/>
      <c r="AK986" s="144"/>
      <c r="AL986" s="144"/>
      <c r="AM986" s="144"/>
      <c r="AN986" s="144"/>
      <c r="AO986" s="144"/>
      <c r="AP986" s="144"/>
      <c r="AQ986" s="144"/>
      <c r="AR986" s="144"/>
      <c r="AS986" s="144"/>
    </row>
    <row r="987" spans="1:45">
      <c r="A987" s="144"/>
      <c r="B987" s="144"/>
      <c r="C987" s="144"/>
      <c r="D987" s="144"/>
      <c r="E987" s="144"/>
      <c r="F987" s="144"/>
      <c r="G987" s="144"/>
      <c r="H987" s="144"/>
      <c r="I987" s="144"/>
      <c r="J987" s="144"/>
      <c r="K987" s="144"/>
      <c r="L987" s="144"/>
      <c r="M987" s="144"/>
      <c r="N987" s="145"/>
      <c r="O987" s="144"/>
      <c r="P987" s="144"/>
      <c r="Q987" s="144"/>
      <c r="R987" s="144"/>
      <c r="S987" s="144"/>
      <c r="T987" s="144"/>
      <c r="U987" s="144"/>
      <c r="V987" s="37"/>
      <c r="W987" s="145"/>
      <c r="X987" s="146"/>
      <c r="Y987" s="145"/>
      <c r="Z987" s="144"/>
      <c r="AA987" s="144"/>
      <c r="AB987" s="144"/>
      <c r="AC987" s="144"/>
      <c r="AD987" s="144"/>
      <c r="AE987" s="144"/>
      <c r="AF987" s="144"/>
      <c r="AG987" s="147"/>
      <c r="AH987" s="144"/>
      <c r="AI987" s="144"/>
      <c r="AJ987" s="144"/>
      <c r="AK987" s="144"/>
      <c r="AL987" s="144"/>
      <c r="AM987" s="144"/>
      <c r="AN987" s="144"/>
      <c r="AO987" s="144"/>
      <c r="AP987" s="144"/>
      <c r="AQ987" s="144"/>
      <c r="AR987" s="144"/>
      <c r="AS987" s="144"/>
    </row>
    <row r="988" spans="1:45">
      <c r="A988" s="144"/>
      <c r="B988" s="144"/>
      <c r="C988" s="144"/>
      <c r="D988" s="144"/>
      <c r="E988" s="144"/>
      <c r="F988" s="144"/>
      <c r="G988" s="144"/>
      <c r="H988" s="144"/>
      <c r="I988" s="144"/>
      <c r="J988" s="144"/>
      <c r="K988" s="144"/>
      <c r="L988" s="144"/>
      <c r="M988" s="144"/>
      <c r="N988" s="145"/>
      <c r="O988" s="144"/>
      <c r="P988" s="144"/>
      <c r="Q988" s="144"/>
      <c r="R988" s="144"/>
      <c r="S988" s="144"/>
      <c r="T988" s="144"/>
      <c r="U988" s="144"/>
      <c r="V988" s="37"/>
      <c r="W988" s="145"/>
      <c r="X988" s="146"/>
      <c r="Y988" s="145"/>
      <c r="Z988" s="144"/>
      <c r="AA988" s="144"/>
      <c r="AB988" s="144"/>
      <c r="AC988" s="144"/>
      <c r="AD988" s="144"/>
      <c r="AE988" s="144"/>
      <c r="AF988" s="144"/>
      <c r="AG988" s="147"/>
      <c r="AH988" s="144"/>
      <c r="AI988" s="144"/>
      <c r="AJ988" s="144"/>
      <c r="AK988" s="144"/>
      <c r="AL988" s="144"/>
      <c r="AM988" s="144"/>
      <c r="AN988" s="144"/>
      <c r="AO988" s="144"/>
      <c r="AP988" s="144"/>
      <c r="AQ988" s="144"/>
      <c r="AR988" s="144"/>
      <c r="AS988" s="144"/>
    </row>
    <row r="989" spans="1:45">
      <c r="A989" s="144"/>
      <c r="B989" s="144"/>
      <c r="C989" s="144"/>
      <c r="D989" s="144"/>
      <c r="E989" s="144"/>
      <c r="F989" s="144"/>
      <c r="G989" s="144"/>
      <c r="H989" s="144"/>
      <c r="I989" s="144"/>
      <c r="J989" s="144"/>
      <c r="K989" s="144"/>
      <c r="L989" s="144"/>
      <c r="M989" s="144"/>
      <c r="N989" s="145"/>
      <c r="O989" s="144"/>
      <c r="P989" s="144"/>
      <c r="Q989" s="144"/>
      <c r="R989" s="144"/>
      <c r="S989" s="144"/>
      <c r="T989" s="144"/>
      <c r="U989" s="144"/>
      <c r="V989" s="37"/>
      <c r="W989" s="145"/>
      <c r="X989" s="146"/>
      <c r="Y989" s="145"/>
      <c r="Z989" s="144"/>
      <c r="AA989" s="144"/>
      <c r="AB989" s="144"/>
      <c r="AC989" s="144"/>
      <c r="AD989" s="144"/>
      <c r="AE989" s="144"/>
      <c r="AF989" s="144"/>
      <c r="AG989" s="147"/>
      <c r="AH989" s="144"/>
      <c r="AI989" s="144"/>
      <c r="AJ989" s="144"/>
      <c r="AK989" s="144"/>
      <c r="AL989" s="144"/>
      <c r="AM989" s="144"/>
      <c r="AN989" s="144"/>
      <c r="AO989" s="144"/>
      <c r="AP989" s="144"/>
      <c r="AQ989" s="144"/>
      <c r="AR989" s="144"/>
      <c r="AS989" s="144"/>
    </row>
    <row r="990" spans="1:45">
      <c r="A990" s="144"/>
      <c r="B990" s="144"/>
      <c r="C990" s="144"/>
      <c r="D990" s="144"/>
      <c r="E990" s="144"/>
      <c r="F990" s="144"/>
      <c r="G990" s="144"/>
      <c r="H990" s="144"/>
      <c r="I990" s="144"/>
      <c r="J990" s="144"/>
      <c r="K990" s="144"/>
      <c r="L990" s="144"/>
      <c r="M990" s="144"/>
      <c r="N990" s="145"/>
      <c r="O990" s="144"/>
      <c r="P990" s="144"/>
      <c r="Q990" s="144"/>
      <c r="R990" s="144"/>
      <c r="S990" s="144"/>
      <c r="T990" s="144"/>
      <c r="U990" s="144"/>
      <c r="V990" s="37"/>
      <c r="W990" s="145"/>
      <c r="X990" s="146"/>
      <c r="Y990" s="145"/>
      <c r="Z990" s="144"/>
      <c r="AA990" s="144"/>
      <c r="AB990" s="144"/>
      <c r="AC990" s="144"/>
      <c r="AD990" s="144"/>
      <c r="AE990" s="144"/>
      <c r="AF990" s="144"/>
      <c r="AG990" s="147"/>
      <c r="AH990" s="144"/>
      <c r="AI990" s="144"/>
      <c r="AJ990" s="144"/>
      <c r="AK990" s="144"/>
      <c r="AL990" s="144"/>
      <c r="AM990" s="144"/>
      <c r="AN990" s="144"/>
      <c r="AO990" s="144"/>
      <c r="AP990" s="144"/>
      <c r="AQ990" s="144"/>
      <c r="AR990" s="144"/>
      <c r="AS990" s="144"/>
    </row>
    <row r="991" spans="1:45">
      <c r="A991" s="144"/>
      <c r="B991" s="144"/>
      <c r="C991" s="144"/>
      <c r="D991" s="144"/>
      <c r="E991" s="144"/>
      <c r="F991" s="144"/>
      <c r="G991" s="144"/>
      <c r="H991" s="144"/>
      <c r="I991" s="144"/>
      <c r="J991" s="144"/>
      <c r="K991" s="144"/>
      <c r="L991" s="144"/>
      <c r="M991" s="144"/>
      <c r="N991" s="145"/>
      <c r="O991" s="144"/>
      <c r="P991" s="144"/>
      <c r="Q991" s="144"/>
      <c r="R991" s="144"/>
      <c r="S991" s="144"/>
      <c r="T991" s="144"/>
      <c r="U991" s="144"/>
      <c r="V991" s="37"/>
      <c r="W991" s="145"/>
      <c r="X991" s="146"/>
      <c r="Y991" s="145"/>
      <c r="Z991" s="144"/>
      <c r="AA991" s="144"/>
      <c r="AB991" s="144"/>
      <c r="AC991" s="144"/>
      <c r="AD991" s="144"/>
      <c r="AE991" s="144"/>
      <c r="AF991" s="144"/>
      <c r="AG991" s="147"/>
      <c r="AH991" s="144"/>
      <c r="AI991" s="144"/>
      <c r="AJ991" s="144"/>
      <c r="AK991" s="144"/>
      <c r="AL991" s="144"/>
      <c r="AM991" s="144"/>
      <c r="AN991" s="144"/>
      <c r="AO991" s="144"/>
      <c r="AP991" s="144"/>
      <c r="AQ991" s="144"/>
      <c r="AR991" s="144"/>
      <c r="AS991" s="144"/>
    </row>
    <row r="992" spans="1:45">
      <c r="A992" s="144"/>
      <c r="B992" s="144"/>
      <c r="C992" s="144"/>
      <c r="D992" s="144"/>
      <c r="E992" s="144"/>
      <c r="F992" s="144"/>
      <c r="G992" s="144"/>
      <c r="H992" s="144"/>
      <c r="I992" s="144"/>
      <c r="J992" s="144"/>
      <c r="K992" s="144"/>
      <c r="L992" s="144"/>
      <c r="M992" s="144"/>
      <c r="N992" s="145"/>
      <c r="O992" s="144"/>
      <c r="P992" s="144"/>
      <c r="Q992" s="144"/>
      <c r="R992" s="144"/>
      <c r="S992" s="144"/>
      <c r="T992" s="144"/>
      <c r="U992" s="144"/>
      <c r="V992" s="37"/>
      <c r="W992" s="145"/>
      <c r="X992" s="146"/>
      <c r="Y992" s="145"/>
      <c r="Z992" s="144"/>
      <c r="AA992" s="144"/>
      <c r="AB992" s="144"/>
      <c r="AC992" s="144"/>
      <c r="AD992" s="144"/>
      <c r="AE992" s="144"/>
      <c r="AF992" s="144"/>
      <c r="AG992" s="147"/>
      <c r="AH992" s="144"/>
      <c r="AI992" s="144"/>
      <c r="AJ992" s="144"/>
      <c r="AK992" s="144"/>
      <c r="AL992" s="144"/>
      <c r="AM992" s="144"/>
      <c r="AN992" s="144"/>
      <c r="AO992" s="144"/>
      <c r="AP992" s="144"/>
      <c r="AQ992" s="144"/>
      <c r="AR992" s="144"/>
      <c r="AS992" s="144"/>
    </row>
    <row r="993" spans="1:45">
      <c r="A993" s="144"/>
      <c r="B993" s="144"/>
      <c r="C993" s="144"/>
      <c r="D993" s="144"/>
      <c r="E993" s="144"/>
      <c r="F993" s="144"/>
      <c r="G993" s="144"/>
      <c r="H993" s="144"/>
      <c r="I993" s="144"/>
      <c r="J993" s="144"/>
      <c r="K993" s="144"/>
      <c r="L993" s="144"/>
      <c r="M993" s="144"/>
      <c r="N993" s="145"/>
      <c r="O993" s="144"/>
      <c r="P993" s="144"/>
      <c r="Q993" s="144"/>
      <c r="R993" s="144"/>
      <c r="S993" s="144"/>
      <c r="T993" s="144"/>
      <c r="U993" s="144"/>
      <c r="V993" s="37"/>
      <c r="W993" s="145"/>
      <c r="X993" s="146"/>
      <c r="Y993" s="145"/>
      <c r="Z993" s="144"/>
      <c r="AA993" s="144"/>
      <c r="AB993" s="144"/>
      <c r="AC993" s="144"/>
      <c r="AD993" s="144"/>
      <c r="AE993" s="144"/>
      <c r="AF993" s="144"/>
      <c r="AG993" s="147"/>
      <c r="AH993" s="144"/>
      <c r="AI993" s="144"/>
      <c r="AJ993" s="144"/>
      <c r="AK993" s="144"/>
      <c r="AL993" s="144"/>
      <c r="AM993" s="144"/>
      <c r="AN993" s="144"/>
      <c r="AO993" s="144"/>
      <c r="AP993" s="144"/>
      <c r="AQ993" s="144"/>
      <c r="AR993" s="144"/>
      <c r="AS993" s="144"/>
    </row>
    <row r="994" spans="1:45">
      <c r="A994" s="144"/>
      <c r="B994" s="144"/>
      <c r="C994" s="144"/>
      <c r="D994" s="144"/>
      <c r="E994" s="144"/>
      <c r="F994" s="144"/>
      <c r="G994" s="144"/>
      <c r="H994" s="144"/>
      <c r="I994" s="144"/>
      <c r="J994" s="144"/>
      <c r="K994" s="144"/>
      <c r="L994" s="144"/>
      <c r="M994" s="144"/>
      <c r="N994" s="145"/>
      <c r="O994" s="144"/>
      <c r="P994" s="144"/>
      <c r="Q994" s="144"/>
      <c r="R994" s="144"/>
      <c r="S994" s="144"/>
      <c r="T994" s="144"/>
      <c r="U994" s="144"/>
      <c r="V994" s="37"/>
      <c r="W994" s="145"/>
      <c r="X994" s="146"/>
      <c r="Y994" s="145"/>
      <c r="Z994" s="144"/>
      <c r="AA994" s="144"/>
      <c r="AB994" s="144"/>
      <c r="AC994" s="144"/>
      <c r="AD994" s="144"/>
      <c r="AE994" s="144"/>
      <c r="AF994" s="144"/>
      <c r="AG994" s="147"/>
      <c r="AH994" s="144"/>
      <c r="AI994" s="144"/>
      <c r="AJ994" s="144"/>
      <c r="AK994" s="144"/>
      <c r="AL994" s="144"/>
      <c r="AM994" s="144"/>
      <c r="AN994" s="144"/>
      <c r="AO994" s="144"/>
      <c r="AP994" s="144"/>
      <c r="AQ994" s="144"/>
      <c r="AR994" s="144"/>
      <c r="AS994" s="144"/>
    </row>
    <row r="995" spans="1:45">
      <c r="A995" s="144"/>
      <c r="B995" s="144"/>
      <c r="C995" s="144"/>
      <c r="D995" s="144"/>
      <c r="E995" s="144"/>
      <c r="F995" s="144"/>
      <c r="G995" s="144"/>
      <c r="H995" s="144"/>
      <c r="I995" s="144"/>
      <c r="J995" s="144"/>
      <c r="K995" s="144"/>
      <c r="L995" s="144"/>
      <c r="M995" s="144"/>
      <c r="N995" s="145"/>
      <c r="O995" s="144"/>
      <c r="P995" s="144"/>
      <c r="Q995" s="144"/>
      <c r="R995" s="144"/>
      <c r="S995" s="144"/>
      <c r="T995" s="144"/>
      <c r="U995" s="144"/>
      <c r="V995" s="37"/>
      <c r="W995" s="145"/>
      <c r="X995" s="146"/>
      <c r="Y995" s="145"/>
      <c r="Z995" s="144"/>
      <c r="AA995" s="144"/>
      <c r="AB995" s="144"/>
      <c r="AC995" s="144"/>
      <c r="AD995" s="144"/>
      <c r="AE995" s="144"/>
      <c r="AF995" s="144"/>
      <c r="AG995" s="147"/>
      <c r="AH995" s="144"/>
      <c r="AI995" s="144"/>
      <c r="AJ995" s="144"/>
      <c r="AK995" s="144"/>
      <c r="AL995" s="144"/>
      <c r="AM995" s="144"/>
      <c r="AN995" s="144"/>
      <c r="AO995" s="144"/>
      <c r="AP995" s="144"/>
      <c r="AQ995" s="144"/>
      <c r="AR995" s="144"/>
      <c r="AS995" s="144"/>
    </row>
    <row r="996" spans="1:45">
      <c r="A996" s="144"/>
      <c r="B996" s="144"/>
      <c r="C996" s="144"/>
      <c r="D996" s="144"/>
      <c r="E996" s="144"/>
      <c r="F996" s="144"/>
      <c r="G996" s="144"/>
      <c r="H996" s="144"/>
      <c r="I996" s="144"/>
      <c r="J996" s="144"/>
      <c r="K996" s="144"/>
      <c r="L996" s="144"/>
      <c r="M996" s="144"/>
      <c r="N996" s="145"/>
      <c r="O996" s="144"/>
      <c r="P996" s="144"/>
      <c r="Q996" s="144"/>
      <c r="R996" s="144"/>
      <c r="S996" s="144"/>
      <c r="T996" s="144"/>
      <c r="U996" s="144"/>
      <c r="V996" s="37"/>
      <c r="W996" s="145"/>
      <c r="X996" s="146"/>
      <c r="Y996" s="145"/>
      <c r="Z996" s="144"/>
      <c r="AA996" s="144"/>
      <c r="AB996" s="144"/>
      <c r="AC996" s="144"/>
      <c r="AD996" s="144"/>
      <c r="AE996" s="144"/>
      <c r="AF996" s="144"/>
      <c r="AG996" s="147"/>
      <c r="AH996" s="144"/>
      <c r="AI996" s="144"/>
      <c r="AJ996" s="144"/>
      <c r="AK996" s="144"/>
      <c r="AL996" s="144"/>
      <c r="AM996" s="144"/>
      <c r="AN996" s="144"/>
      <c r="AO996" s="144"/>
      <c r="AP996" s="144"/>
      <c r="AQ996" s="144"/>
      <c r="AR996" s="144"/>
      <c r="AS996" s="144"/>
    </row>
    <row r="997" spans="1:45">
      <c r="A997" s="144"/>
      <c r="B997" s="144"/>
      <c r="C997" s="144"/>
      <c r="D997" s="144"/>
      <c r="E997" s="144"/>
      <c r="F997" s="144"/>
      <c r="G997" s="144"/>
      <c r="H997" s="144"/>
      <c r="I997" s="144"/>
      <c r="J997" s="144"/>
      <c r="K997" s="144"/>
      <c r="L997" s="144"/>
      <c r="M997" s="144"/>
      <c r="N997" s="145"/>
      <c r="O997" s="144"/>
      <c r="P997" s="144"/>
      <c r="Q997" s="144"/>
      <c r="R997" s="144"/>
      <c r="S997" s="144"/>
      <c r="T997" s="144"/>
      <c r="U997" s="144"/>
      <c r="V997" s="37"/>
      <c r="W997" s="145"/>
      <c r="X997" s="146"/>
      <c r="Y997" s="145"/>
      <c r="Z997" s="144"/>
      <c r="AA997" s="144"/>
      <c r="AB997" s="144"/>
      <c r="AC997" s="144"/>
      <c r="AD997" s="144"/>
      <c r="AE997" s="144"/>
      <c r="AF997" s="144"/>
      <c r="AG997" s="147"/>
      <c r="AH997" s="144"/>
      <c r="AI997" s="144"/>
      <c r="AJ997" s="144"/>
      <c r="AK997" s="144"/>
      <c r="AL997" s="144"/>
      <c r="AM997" s="144"/>
      <c r="AN997" s="144"/>
      <c r="AO997" s="144"/>
      <c r="AP997" s="144"/>
      <c r="AQ997" s="144"/>
      <c r="AR997" s="144"/>
      <c r="AS997" s="144"/>
    </row>
    <row r="998" spans="1:45">
      <c r="A998" s="144"/>
      <c r="B998" s="144"/>
      <c r="C998" s="144"/>
      <c r="D998" s="144"/>
      <c r="E998" s="144"/>
      <c r="F998" s="144"/>
      <c r="G998" s="144"/>
      <c r="H998" s="144"/>
      <c r="I998" s="144"/>
      <c r="J998" s="144"/>
      <c r="K998" s="144"/>
      <c r="L998" s="144"/>
      <c r="M998" s="144"/>
      <c r="N998" s="145"/>
      <c r="O998" s="144"/>
      <c r="P998" s="144"/>
      <c r="Q998" s="144"/>
      <c r="R998" s="144"/>
      <c r="S998" s="144"/>
      <c r="T998" s="144"/>
      <c r="U998" s="144"/>
      <c r="V998" s="37"/>
      <c r="W998" s="145"/>
      <c r="X998" s="146"/>
      <c r="Y998" s="145"/>
      <c r="Z998" s="144"/>
      <c r="AA998" s="144"/>
      <c r="AB998" s="144"/>
      <c r="AC998" s="144"/>
      <c r="AD998" s="144"/>
      <c r="AE998" s="144"/>
      <c r="AF998" s="144"/>
      <c r="AG998" s="147"/>
      <c r="AH998" s="144"/>
      <c r="AI998" s="144"/>
      <c r="AJ998" s="144"/>
      <c r="AK998" s="144"/>
      <c r="AL998" s="144"/>
      <c r="AM998" s="144"/>
      <c r="AN998" s="144"/>
      <c r="AO998" s="144"/>
      <c r="AP998" s="144"/>
      <c r="AQ998" s="144"/>
      <c r="AR998" s="144"/>
      <c r="AS998" s="144"/>
    </row>
    <row r="999" spans="1:45">
      <c r="A999" s="144"/>
      <c r="B999" s="144"/>
      <c r="C999" s="144"/>
      <c r="D999" s="144"/>
      <c r="E999" s="144"/>
      <c r="F999" s="144"/>
      <c r="G999" s="144"/>
      <c r="H999" s="144"/>
      <c r="I999" s="144"/>
      <c r="J999" s="144"/>
      <c r="K999" s="144"/>
      <c r="L999" s="144"/>
      <c r="M999" s="144"/>
      <c r="N999" s="145"/>
      <c r="O999" s="144"/>
      <c r="P999" s="144"/>
      <c r="Q999" s="144"/>
      <c r="R999" s="144"/>
      <c r="S999" s="144"/>
      <c r="T999" s="144"/>
      <c r="U999" s="144"/>
      <c r="V999" s="37"/>
      <c r="W999" s="145"/>
      <c r="X999" s="146"/>
      <c r="Y999" s="145"/>
      <c r="Z999" s="144"/>
      <c r="AA999" s="144"/>
      <c r="AB999" s="144"/>
      <c r="AC999" s="144"/>
      <c r="AD999" s="144"/>
      <c r="AE999" s="144"/>
      <c r="AF999" s="144"/>
      <c r="AG999" s="147"/>
      <c r="AH999" s="144"/>
      <c r="AI999" s="144"/>
      <c r="AJ999" s="144"/>
      <c r="AK999" s="144"/>
      <c r="AL999" s="144"/>
      <c r="AM999" s="144"/>
      <c r="AN999" s="144"/>
      <c r="AO999" s="144"/>
      <c r="AP999" s="144"/>
      <c r="AQ999" s="144"/>
      <c r="AR999" s="144"/>
      <c r="AS999" s="144"/>
    </row>
    <row r="1000" spans="1:45">
      <c r="A1000" s="144"/>
      <c r="B1000" s="144"/>
      <c r="C1000" s="144"/>
      <c r="D1000" s="144"/>
      <c r="E1000" s="144"/>
      <c r="F1000" s="144"/>
      <c r="G1000" s="144"/>
      <c r="H1000" s="144"/>
      <c r="I1000" s="144"/>
      <c r="J1000" s="144"/>
      <c r="K1000" s="144"/>
      <c r="L1000" s="144"/>
      <c r="M1000" s="144"/>
      <c r="N1000" s="145"/>
      <c r="O1000" s="144"/>
      <c r="P1000" s="144"/>
      <c r="Q1000" s="144"/>
      <c r="R1000" s="144"/>
      <c r="S1000" s="144"/>
      <c r="T1000" s="144"/>
      <c r="U1000" s="144"/>
      <c r="V1000" s="37"/>
      <c r="W1000" s="145"/>
      <c r="X1000" s="146"/>
      <c r="Y1000" s="145"/>
      <c r="Z1000" s="144"/>
      <c r="AA1000" s="144"/>
      <c r="AB1000" s="144"/>
      <c r="AC1000" s="144"/>
      <c r="AD1000" s="144"/>
      <c r="AE1000" s="144"/>
      <c r="AF1000" s="144"/>
      <c r="AG1000" s="147"/>
      <c r="AH1000" s="144"/>
      <c r="AI1000" s="144"/>
      <c r="AJ1000" s="144"/>
      <c r="AK1000" s="144"/>
      <c r="AL1000" s="144"/>
      <c r="AM1000" s="144"/>
      <c r="AN1000" s="144"/>
      <c r="AO1000" s="144"/>
      <c r="AP1000" s="144"/>
      <c r="AQ1000" s="144"/>
      <c r="AR1000" s="144"/>
      <c r="AS1000" s="144"/>
    </row>
    <row r="1001" spans="1:45">
      <c r="A1001" s="144"/>
      <c r="B1001" s="144"/>
      <c r="C1001" s="144"/>
      <c r="D1001" s="144"/>
      <c r="E1001" s="144"/>
      <c r="F1001" s="144"/>
      <c r="G1001" s="144"/>
      <c r="H1001" s="144"/>
      <c r="I1001" s="144"/>
      <c r="J1001" s="144"/>
      <c r="K1001" s="144"/>
      <c r="L1001" s="144"/>
      <c r="M1001" s="144"/>
      <c r="N1001" s="145"/>
      <c r="O1001" s="144"/>
      <c r="P1001" s="144"/>
      <c r="Q1001" s="144"/>
      <c r="R1001" s="144"/>
      <c r="S1001" s="144"/>
      <c r="T1001" s="144"/>
      <c r="U1001" s="144"/>
      <c r="V1001" s="37"/>
      <c r="W1001" s="145"/>
      <c r="X1001" s="146"/>
      <c r="Y1001" s="145"/>
      <c r="Z1001" s="144"/>
      <c r="AA1001" s="144"/>
      <c r="AB1001" s="144"/>
      <c r="AC1001" s="144"/>
      <c r="AD1001" s="144"/>
      <c r="AE1001" s="144"/>
      <c r="AF1001" s="144"/>
      <c r="AG1001" s="147"/>
      <c r="AH1001" s="144"/>
      <c r="AI1001" s="144"/>
      <c r="AJ1001" s="144"/>
      <c r="AK1001" s="144"/>
      <c r="AL1001" s="144"/>
      <c r="AM1001" s="144"/>
      <c r="AN1001" s="144"/>
      <c r="AO1001" s="144"/>
      <c r="AP1001" s="144"/>
      <c r="AQ1001" s="144"/>
      <c r="AR1001" s="144"/>
      <c r="AS1001" s="144"/>
    </row>
    <row r="1002" spans="1:45">
      <c r="A1002" s="144"/>
      <c r="B1002" s="144"/>
      <c r="C1002" s="144"/>
      <c r="D1002" s="144"/>
      <c r="E1002" s="144"/>
      <c r="F1002" s="144"/>
      <c r="G1002" s="144"/>
      <c r="H1002" s="144"/>
      <c r="I1002" s="144"/>
      <c r="J1002" s="144"/>
      <c r="K1002" s="144"/>
      <c r="L1002" s="144"/>
      <c r="M1002" s="144"/>
      <c r="N1002" s="145"/>
      <c r="O1002" s="144"/>
      <c r="P1002" s="144"/>
      <c r="Q1002" s="144"/>
      <c r="R1002" s="144"/>
      <c r="S1002" s="144"/>
      <c r="T1002" s="144"/>
      <c r="U1002" s="144"/>
      <c r="V1002" s="37"/>
      <c r="W1002" s="145"/>
      <c r="X1002" s="146"/>
      <c r="Y1002" s="145"/>
      <c r="Z1002" s="144"/>
      <c r="AA1002" s="144"/>
      <c r="AB1002" s="144"/>
      <c r="AC1002" s="144"/>
      <c r="AD1002" s="144"/>
      <c r="AE1002" s="144"/>
      <c r="AF1002" s="144"/>
      <c r="AG1002" s="147"/>
      <c r="AH1002" s="144"/>
      <c r="AI1002" s="144"/>
      <c r="AJ1002" s="144"/>
      <c r="AK1002" s="144"/>
      <c r="AL1002" s="144"/>
      <c r="AM1002" s="144"/>
      <c r="AN1002" s="144"/>
      <c r="AO1002" s="144"/>
      <c r="AP1002" s="144"/>
      <c r="AQ1002" s="144"/>
      <c r="AR1002" s="144"/>
      <c r="AS1002" s="144"/>
    </row>
    <row r="1003" spans="1:45">
      <c r="A1003" s="144"/>
      <c r="B1003" s="144"/>
      <c r="C1003" s="144"/>
      <c r="D1003" s="144"/>
      <c r="E1003" s="144"/>
      <c r="F1003" s="144"/>
      <c r="G1003" s="144"/>
      <c r="H1003" s="144"/>
      <c r="I1003" s="144"/>
      <c r="J1003" s="144"/>
      <c r="K1003" s="144"/>
      <c r="L1003" s="144"/>
      <c r="M1003" s="144"/>
      <c r="N1003" s="145"/>
      <c r="O1003" s="144"/>
      <c r="P1003" s="144"/>
      <c r="Q1003" s="144"/>
      <c r="R1003" s="144"/>
      <c r="S1003" s="144"/>
      <c r="T1003" s="144"/>
      <c r="U1003" s="144"/>
      <c r="V1003" s="37"/>
      <c r="W1003" s="145"/>
      <c r="X1003" s="146"/>
      <c r="Y1003" s="145"/>
      <c r="Z1003" s="144"/>
      <c r="AA1003" s="144"/>
      <c r="AB1003" s="144"/>
      <c r="AC1003" s="144"/>
      <c r="AD1003" s="144"/>
      <c r="AE1003" s="144"/>
      <c r="AF1003" s="144"/>
      <c r="AG1003" s="147"/>
      <c r="AH1003" s="144"/>
      <c r="AI1003" s="144"/>
      <c r="AJ1003" s="144"/>
      <c r="AK1003" s="144"/>
      <c r="AL1003" s="144"/>
      <c r="AM1003" s="144"/>
      <c r="AN1003" s="144"/>
      <c r="AO1003" s="144"/>
      <c r="AP1003" s="144"/>
      <c r="AQ1003" s="144"/>
      <c r="AR1003" s="144"/>
      <c r="AS1003" s="144"/>
    </row>
    <row r="1004" spans="1:45">
      <c r="A1004" s="144"/>
      <c r="B1004" s="144"/>
      <c r="C1004" s="144"/>
      <c r="D1004" s="144"/>
      <c r="E1004" s="144"/>
      <c r="F1004" s="144"/>
      <c r="G1004" s="144"/>
      <c r="H1004" s="144"/>
      <c r="I1004" s="144"/>
      <c r="J1004" s="144"/>
      <c r="K1004" s="144"/>
      <c r="L1004" s="144"/>
      <c r="M1004" s="144"/>
      <c r="N1004" s="145"/>
      <c r="O1004" s="144"/>
      <c r="P1004" s="144"/>
      <c r="Q1004" s="144"/>
      <c r="R1004" s="144"/>
      <c r="S1004" s="144"/>
      <c r="T1004" s="144"/>
      <c r="U1004" s="144"/>
      <c r="V1004" s="37"/>
      <c r="W1004" s="145"/>
      <c r="X1004" s="146"/>
      <c r="Y1004" s="145"/>
      <c r="Z1004" s="144"/>
      <c r="AA1004" s="144"/>
      <c r="AB1004" s="144"/>
      <c r="AC1004" s="144"/>
      <c r="AD1004" s="144"/>
      <c r="AE1004" s="144"/>
      <c r="AF1004" s="144"/>
      <c r="AG1004" s="147"/>
      <c r="AH1004" s="144"/>
      <c r="AI1004" s="144"/>
      <c r="AJ1004" s="144"/>
      <c r="AK1004" s="144"/>
      <c r="AL1004" s="144"/>
      <c r="AM1004" s="144"/>
      <c r="AN1004" s="144"/>
      <c r="AO1004" s="144"/>
      <c r="AP1004" s="144"/>
      <c r="AQ1004" s="144"/>
      <c r="AR1004" s="144"/>
      <c r="AS1004" s="144"/>
    </row>
    <row r="1005" spans="1:45">
      <c r="A1005" s="144"/>
      <c r="B1005" s="144"/>
      <c r="C1005" s="144"/>
      <c r="D1005" s="144"/>
      <c r="E1005" s="144"/>
      <c r="F1005" s="144"/>
      <c r="G1005" s="144"/>
      <c r="H1005" s="144"/>
      <c r="I1005" s="144"/>
      <c r="J1005" s="144"/>
      <c r="K1005" s="144"/>
      <c r="L1005" s="144"/>
      <c r="M1005" s="144"/>
      <c r="N1005" s="145"/>
      <c r="O1005" s="144"/>
      <c r="P1005" s="144"/>
      <c r="Q1005" s="144"/>
      <c r="R1005" s="144"/>
      <c r="S1005" s="144"/>
      <c r="T1005" s="144"/>
      <c r="U1005" s="144"/>
      <c r="V1005" s="37"/>
      <c r="W1005" s="145"/>
      <c r="X1005" s="146"/>
      <c r="Y1005" s="145"/>
      <c r="Z1005" s="144"/>
      <c r="AA1005" s="144"/>
      <c r="AB1005" s="144"/>
      <c r="AC1005" s="144"/>
      <c r="AD1005" s="144"/>
      <c r="AE1005" s="144"/>
      <c r="AF1005" s="144"/>
      <c r="AG1005" s="147"/>
      <c r="AH1005" s="144"/>
      <c r="AI1005" s="144"/>
      <c r="AJ1005" s="144"/>
      <c r="AK1005" s="144"/>
      <c r="AL1005" s="144"/>
      <c r="AM1005" s="144"/>
      <c r="AN1005" s="144"/>
      <c r="AO1005" s="144"/>
      <c r="AP1005" s="144"/>
      <c r="AQ1005" s="144"/>
      <c r="AR1005" s="144"/>
      <c r="AS1005" s="144"/>
    </row>
    <row r="1006" spans="1:45" ht="15.75" customHeight="1">
      <c r="A1006" s="144"/>
      <c r="B1006" s="144"/>
      <c r="C1006" s="144"/>
      <c r="D1006" s="144"/>
      <c r="E1006" s="144"/>
      <c r="F1006" s="144"/>
      <c r="G1006" s="144"/>
      <c r="H1006" s="144"/>
      <c r="I1006" s="144"/>
      <c r="J1006" s="144"/>
      <c r="K1006" s="144"/>
      <c r="L1006" s="144"/>
      <c r="M1006" s="144"/>
      <c r="N1006" s="145"/>
      <c r="O1006" s="144"/>
      <c r="P1006" s="144"/>
      <c r="Q1006" s="144"/>
      <c r="R1006" s="144"/>
      <c r="S1006" s="144"/>
      <c r="T1006" s="144"/>
      <c r="U1006" s="144"/>
      <c r="V1006" s="37"/>
      <c r="W1006" s="145"/>
      <c r="X1006" s="146"/>
      <c r="Y1006" s="145"/>
      <c r="Z1006" s="144"/>
      <c r="AA1006" s="144"/>
      <c r="AB1006" s="144"/>
      <c r="AC1006" s="144"/>
      <c r="AD1006" s="144"/>
      <c r="AE1006" s="144"/>
      <c r="AF1006" s="144"/>
      <c r="AG1006" s="147"/>
      <c r="AH1006" s="144"/>
      <c r="AI1006" s="144"/>
      <c r="AJ1006" s="144"/>
      <c r="AK1006" s="144"/>
      <c r="AL1006" s="144"/>
      <c r="AM1006" s="144"/>
      <c r="AN1006" s="144"/>
      <c r="AO1006" s="144"/>
      <c r="AP1006" s="144"/>
      <c r="AQ1006" s="144"/>
      <c r="AR1006" s="144"/>
      <c r="AS1006" s="144"/>
    </row>
    <row r="1007" spans="1:45" ht="15.75" customHeight="1">
      <c r="A1007" s="144"/>
      <c r="B1007" s="144"/>
      <c r="C1007" s="144"/>
      <c r="D1007" s="144"/>
      <c r="E1007" s="144"/>
      <c r="F1007" s="144"/>
      <c r="G1007" s="144"/>
      <c r="H1007" s="144"/>
      <c r="I1007" s="144"/>
      <c r="J1007" s="144"/>
      <c r="K1007" s="144"/>
      <c r="L1007" s="144"/>
      <c r="M1007" s="144"/>
      <c r="N1007" s="145"/>
      <c r="O1007" s="144"/>
      <c r="P1007" s="144"/>
      <c r="Q1007" s="144"/>
      <c r="R1007" s="144"/>
      <c r="S1007" s="144"/>
      <c r="T1007" s="144"/>
      <c r="U1007" s="144"/>
      <c r="V1007" s="37"/>
      <c r="W1007" s="145"/>
      <c r="X1007" s="146"/>
      <c r="Y1007" s="145"/>
      <c r="Z1007" s="144"/>
      <c r="AA1007" s="144"/>
      <c r="AB1007" s="144"/>
      <c r="AC1007" s="144"/>
      <c r="AD1007" s="144"/>
      <c r="AE1007" s="144"/>
      <c r="AF1007" s="144"/>
      <c r="AG1007" s="147"/>
      <c r="AH1007" s="144"/>
      <c r="AI1007" s="144"/>
      <c r="AJ1007" s="144"/>
      <c r="AK1007" s="144"/>
      <c r="AL1007" s="144"/>
      <c r="AM1007" s="144"/>
      <c r="AN1007" s="144"/>
      <c r="AO1007" s="144"/>
      <c r="AP1007" s="144"/>
      <c r="AQ1007" s="144"/>
      <c r="AR1007" s="144"/>
      <c r="AS1007" s="144"/>
    </row>
    <row r="1008" spans="1:45" ht="15.75" customHeight="1">
      <c r="A1008" s="144"/>
      <c r="B1008" s="144"/>
      <c r="C1008" s="144"/>
      <c r="D1008" s="144"/>
      <c r="E1008" s="144"/>
      <c r="F1008" s="144"/>
      <c r="G1008" s="144"/>
      <c r="H1008" s="144"/>
      <c r="I1008" s="144"/>
      <c r="J1008" s="144"/>
      <c r="K1008" s="144"/>
      <c r="L1008" s="144"/>
      <c r="M1008" s="144"/>
      <c r="N1008" s="145"/>
      <c r="O1008" s="144"/>
      <c r="P1008" s="144"/>
      <c r="Q1008" s="144"/>
      <c r="R1008" s="144"/>
      <c r="S1008" s="144"/>
      <c r="T1008" s="144"/>
      <c r="U1008" s="144"/>
      <c r="V1008" s="37"/>
      <c r="W1008" s="145"/>
      <c r="X1008" s="146"/>
      <c r="Y1008" s="145"/>
      <c r="Z1008" s="144"/>
      <c r="AA1008" s="144"/>
      <c r="AB1008" s="144"/>
      <c r="AC1008" s="144"/>
      <c r="AD1008" s="144"/>
      <c r="AE1008" s="144"/>
      <c r="AF1008" s="144"/>
      <c r="AG1008" s="147"/>
      <c r="AH1008" s="144"/>
      <c r="AI1008" s="144"/>
      <c r="AJ1008" s="144"/>
      <c r="AK1008" s="144"/>
      <c r="AL1008" s="144"/>
      <c r="AM1008" s="144"/>
      <c r="AN1008" s="144"/>
      <c r="AO1008" s="144"/>
      <c r="AP1008" s="144"/>
      <c r="AQ1008" s="144"/>
      <c r="AR1008" s="144"/>
      <c r="AS1008" s="144"/>
    </row>
  </sheetData>
  <autoFilter ref="A4:AH86" xr:uid="{00000000-0009-0000-0000-000005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7:M88">
    <cfRule type="expression" dxfId="10" priority="39">
      <formula>NOT(ISBLANK(#REF!))</formula>
    </cfRule>
  </conditionalFormatting>
  <conditionalFormatting sqref="W85:W94 S85:S125 AC85:AC125 Z86:Z88 M86:M89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9" priority="38">
      <formula>CX80="TERMINADO BILATERAL"</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500-000000000000}"/>
    <hyperlink ref="AB8" r:id="rId2" xr:uid="{00000000-0004-0000-0500-000001000000}"/>
    <hyperlink ref="AB9" r:id="rId3" xr:uid="{00000000-0004-0000-0500-000002000000}"/>
    <hyperlink ref="AB10" r:id="rId4" xr:uid="{00000000-0004-0000-0500-000003000000}"/>
    <hyperlink ref="AB11" r:id="rId5" xr:uid="{00000000-0004-0000-0500-000004000000}"/>
    <hyperlink ref="AB12" r:id="rId6" xr:uid="{00000000-0004-0000-0500-000005000000}"/>
    <hyperlink ref="AB13" r:id="rId7" xr:uid="{00000000-0004-0000-0500-000006000000}"/>
    <hyperlink ref="AB14" r:id="rId8" xr:uid="{00000000-0004-0000-0500-000007000000}"/>
    <hyperlink ref="AB15" r:id="rId9" xr:uid="{00000000-0004-0000-0500-000008000000}"/>
    <hyperlink ref="AB16" r:id="rId10" xr:uid="{00000000-0004-0000-0500-000009000000}"/>
    <hyperlink ref="AB17" r:id="rId11" xr:uid="{00000000-0004-0000-0500-00000A000000}"/>
    <hyperlink ref="AB18" r:id="rId12" xr:uid="{00000000-0004-0000-0500-00000B000000}"/>
    <hyperlink ref="AB19" r:id="rId13" xr:uid="{00000000-0004-0000-0500-00000C000000}"/>
    <hyperlink ref="AB20" r:id="rId14" xr:uid="{00000000-0004-0000-0500-00000D000000}"/>
    <hyperlink ref="AB21" r:id="rId15" xr:uid="{00000000-0004-0000-0500-00000E000000}"/>
    <hyperlink ref="AB22" r:id="rId16" xr:uid="{00000000-0004-0000-0500-00000F000000}"/>
    <hyperlink ref="AB23" r:id="rId17" xr:uid="{00000000-0004-0000-0500-000010000000}"/>
    <hyperlink ref="AB24" r:id="rId18" xr:uid="{00000000-0004-0000-0500-000011000000}"/>
    <hyperlink ref="AB25" r:id="rId19" xr:uid="{00000000-0004-0000-0500-000012000000}"/>
    <hyperlink ref="AB26" r:id="rId20" xr:uid="{00000000-0004-0000-0500-000013000000}"/>
    <hyperlink ref="AB28" r:id="rId21" xr:uid="{00000000-0004-0000-0500-000014000000}"/>
    <hyperlink ref="AB29" r:id="rId22" xr:uid="{00000000-0004-0000-0500-000015000000}"/>
    <hyperlink ref="AB30" r:id="rId23" xr:uid="{00000000-0004-0000-0500-000016000000}"/>
    <hyperlink ref="AB31" r:id="rId24" xr:uid="{00000000-0004-0000-0500-000017000000}"/>
    <hyperlink ref="AB32" r:id="rId25" xr:uid="{00000000-0004-0000-0500-000018000000}"/>
    <hyperlink ref="AB33" r:id="rId26" xr:uid="{00000000-0004-0000-0500-000019000000}"/>
    <hyperlink ref="AB34" r:id="rId27" xr:uid="{00000000-0004-0000-0500-00001A000000}"/>
    <hyperlink ref="AB35" r:id="rId28" xr:uid="{00000000-0004-0000-0500-00001B000000}"/>
    <hyperlink ref="AB36" r:id="rId29" xr:uid="{00000000-0004-0000-0500-00001C000000}"/>
    <hyperlink ref="AB37" r:id="rId30" xr:uid="{00000000-0004-0000-0500-00001D000000}"/>
    <hyperlink ref="AB38" r:id="rId31" xr:uid="{00000000-0004-0000-0500-00001E000000}"/>
    <hyperlink ref="AB39" r:id="rId32" xr:uid="{00000000-0004-0000-0500-00001F000000}"/>
    <hyperlink ref="AB40" r:id="rId33" xr:uid="{00000000-0004-0000-0500-000020000000}"/>
    <hyperlink ref="AB41" r:id="rId34" xr:uid="{00000000-0004-0000-0500-000021000000}"/>
    <hyperlink ref="AB42" r:id="rId35" xr:uid="{00000000-0004-0000-0500-000022000000}"/>
    <hyperlink ref="AB43" r:id="rId36" xr:uid="{00000000-0004-0000-0500-000023000000}"/>
    <hyperlink ref="AB44" r:id="rId37" xr:uid="{00000000-0004-0000-0500-000024000000}"/>
    <hyperlink ref="AB45" r:id="rId38" xr:uid="{00000000-0004-0000-0500-000025000000}"/>
    <hyperlink ref="AB46" r:id="rId39" xr:uid="{00000000-0004-0000-0500-000026000000}"/>
    <hyperlink ref="AB47" r:id="rId40" xr:uid="{00000000-0004-0000-0500-000027000000}"/>
    <hyperlink ref="AB48" r:id="rId41" xr:uid="{00000000-0004-0000-0500-000028000000}"/>
    <hyperlink ref="AB49" r:id="rId42" xr:uid="{00000000-0004-0000-0500-000029000000}"/>
    <hyperlink ref="AB50" r:id="rId43" xr:uid="{00000000-0004-0000-0500-00002A000000}"/>
    <hyperlink ref="AB51" r:id="rId44" xr:uid="{00000000-0004-0000-0500-00002B000000}"/>
    <hyperlink ref="AB52" r:id="rId45" xr:uid="{00000000-0004-0000-0500-00002C000000}"/>
    <hyperlink ref="AB53" r:id="rId46" xr:uid="{00000000-0004-0000-0500-00002D000000}"/>
    <hyperlink ref="AB55" r:id="rId47" xr:uid="{00000000-0004-0000-0500-00002E000000}"/>
    <hyperlink ref="AB56" r:id="rId48" xr:uid="{00000000-0004-0000-0500-00002F000000}"/>
    <hyperlink ref="AB57" r:id="rId49" xr:uid="{00000000-0004-0000-0500-000030000000}"/>
    <hyperlink ref="AB58" r:id="rId50" xr:uid="{00000000-0004-0000-0500-000031000000}"/>
    <hyperlink ref="AB59" r:id="rId51" xr:uid="{00000000-0004-0000-0500-000032000000}"/>
    <hyperlink ref="AB60" r:id="rId52" xr:uid="{00000000-0004-0000-0500-000033000000}"/>
    <hyperlink ref="AB61" r:id="rId53" xr:uid="{00000000-0004-0000-0500-000034000000}"/>
    <hyperlink ref="AB62" r:id="rId54" xr:uid="{00000000-0004-0000-0500-000035000000}"/>
    <hyperlink ref="AB63" r:id="rId55" xr:uid="{00000000-0004-0000-0500-000036000000}"/>
    <hyperlink ref="AB64" r:id="rId56" xr:uid="{00000000-0004-0000-0500-000037000000}"/>
    <hyperlink ref="AB65" r:id="rId57" xr:uid="{00000000-0004-0000-0500-000038000000}"/>
    <hyperlink ref="AB66" r:id="rId58" xr:uid="{00000000-0004-0000-0500-000039000000}"/>
    <hyperlink ref="AB67" r:id="rId59" xr:uid="{00000000-0004-0000-0500-00003A000000}"/>
    <hyperlink ref="AB68" r:id="rId60" xr:uid="{00000000-0004-0000-0500-00003B000000}"/>
    <hyperlink ref="AB69" r:id="rId61" xr:uid="{00000000-0004-0000-0500-00003C000000}"/>
    <hyperlink ref="AB70" r:id="rId62" xr:uid="{00000000-0004-0000-0500-00003D000000}"/>
    <hyperlink ref="AB71" r:id="rId63" xr:uid="{00000000-0004-0000-0500-00003E000000}"/>
    <hyperlink ref="AB72" r:id="rId64" xr:uid="{00000000-0004-0000-0500-00003F000000}"/>
    <hyperlink ref="AB73" r:id="rId65" xr:uid="{00000000-0004-0000-0500-000040000000}"/>
    <hyperlink ref="AB75" r:id="rId66" xr:uid="{00000000-0004-0000-0500-000041000000}"/>
    <hyperlink ref="AB76" r:id="rId67" xr:uid="{00000000-0004-0000-0500-000042000000}"/>
    <hyperlink ref="AB77" r:id="rId68" xr:uid="{00000000-0004-0000-0500-000043000000}"/>
    <hyperlink ref="AB78" r:id="rId69" xr:uid="{00000000-0004-0000-0500-000044000000}"/>
    <hyperlink ref="AB79" r:id="rId70" xr:uid="{00000000-0004-0000-0500-000045000000}"/>
    <hyperlink ref="AB80" r:id="rId71" xr:uid="{00000000-0004-0000-0500-000046000000}"/>
    <hyperlink ref="AB81" r:id="rId72" xr:uid="{00000000-0004-0000-0500-000047000000}"/>
    <hyperlink ref="AB82" r:id="rId73" xr:uid="{00000000-0004-0000-0500-000048000000}"/>
    <hyperlink ref="AB83" r:id="rId74" xr:uid="{00000000-0004-0000-0500-000049000000}"/>
    <hyperlink ref="AB84" r:id="rId75" xr:uid="{00000000-0004-0000-0500-00004A000000}"/>
    <hyperlink ref="AB85" r:id="rId76" xr:uid="{00000000-0004-0000-0500-00004B000000}"/>
    <hyperlink ref="AB86" r:id="rId77" xr:uid="{00000000-0004-0000-0500-00004C000000}"/>
    <hyperlink ref="AB87" r:id="rId78" xr:uid="{00000000-0004-0000-0500-00004D000000}"/>
    <hyperlink ref="AB88" r:id="rId79" xr:uid="{00000000-0004-0000-0500-00004E000000}"/>
    <hyperlink ref="AB89" r:id="rId80" xr:uid="{00000000-0004-0000-0500-00004F000000}"/>
    <hyperlink ref="AB90" r:id="rId81" xr:uid="{00000000-0004-0000-0500-000050000000}"/>
    <hyperlink ref="AB91" r:id="rId82" xr:uid="{00000000-0004-0000-0500-000051000000}"/>
    <hyperlink ref="AB92" r:id="rId83" xr:uid="{00000000-0004-0000-0500-000052000000}"/>
    <hyperlink ref="AB93" r:id="rId84" xr:uid="{00000000-0004-0000-0500-000053000000}"/>
    <hyperlink ref="AB94" r:id="rId85" xr:uid="{00000000-0004-0000-0500-000054000000}"/>
    <hyperlink ref="AB95" r:id="rId86" xr:uid="{00000000-0004-0000-0500-000055000000}"/>
    <hyperlink ref="AB96" r:id="rId87" xr:uid="{00000000-0004-0000-0500-000056000000}"/>
    <hyperlink ref="AB97" r:id="rId88" xr:uid="{00000000-0004-0000-0500-000057000000}"/>
    <hyperlink ref="AB98" r:id="rId89" xr:uid="{00000000-0004-0000-0500-000058000000}"/>
    <hyperlink ref="AB99" r:id="rId90" xr:uid="{00000000-0004-0000-0500-000059000000}"/>
    <hyperlink ref="AB100" r:id="rId91" xr:uid="{00000000-0004-0000-0500-00005A000000}"/>
    <hyperlink ref="AB101" r:id="rId92" xr:uid="{00000000-0004-0000-0500-00005B000000}"/>
    <hyperlink ref="AB102" r:id="rId93" xr:uid="{00000000-0004-0000-0500-00005C000000}"/>
    <hyperlink ref="AB103" r:id="rId94" xr:uid="{00000000-0004-0000-0500-00005D000000}"/>
    <hyperlink ref="AB104" r:id="rId95" xr:uid="{00000000-0004-0000-0500-00005E000000}"/>
    <hyperlink ref="AB105" r:id="rId96" xr:uid="{00000000-0004-0000-0500-00005F000000}"/>
    <hyperlink ref="AB106" r:id="rId97" xr:uid="{00000000-0004-0000-0500-000060000000}"/>
    <hyperlink ref="AB107" r:id="rId98" xr:uid="{00000000-0004-0000-0500-000061000000}"/>
    <hyperlink ref="AB108" r:id="rId99" xr:uid="{00000000-0004-0000-0500-000062000000}"/>
    <hyperlink ref="AB109" r:id="rId100" xr:uid="{00000000-0004-0000-0500-000063000000}"/>
    <hyperlink ref="AB110" r:id="rId101" xr:uid="{00000000-0004-0000-0500-000064000000}"/>
    <hyperlink ref="AB112" r:id="rId102" xr:uid="{00000000-0004-0000-0500-000065000000}"/>
    <hyperlink ref="AB114" r:id="rId103" xr:uid="{00000000-0004-0000-0500-000066000000}"/>
    <hyperlink ref="AB115" r:id="rId104" xr:uid="{00000000-0004-0000-0500-000067000000}"/>
    <hyperlink ref="AB116" r:id="rId105" xr:uid="{00000000-0004-0000-0500-000068000000}"/>
    <hyperlink ref="AB117" r:id="rId106" xr:uid="{00000000-0004-0000-0500-000069000000}"/>
    <hyperlink ref="AB118" r:id="rId107" xr:uid="{00000000-0004-0000-0500-00006A000000}"/>
    <hyperlink ref="AB119" r:id="rId108" xr:uid="{00000000-0004-0000-0500-00006B000000}"/>
    <hyperlink ref="AB120" r:id="rId109" xr:uid="{00000000-0004-0000-0500-00006C000000}"/>
    <hyperlink ref="AB121" r:id="rId110" xr:uid="{00000000-0004-0000-0500-00006D000000}"/>
    <hyperlink ref="AB122" r:id="rId111" xr:uid="{00000000-0004-0000-0500-00006E000000}"/>
    <hyperlink ref="AB123" r:id="rId112" xr:uid="{00000000-0004-0000-0500-00006F000000}"/>
    <hyperlink ref="AB124" r:id="rId113" xr:uid="{00000000-0004-0000-0500-000070000000}"/>
    <hyperlink ref="AB126" r:id="rId114" xr:uid="{00000000-0004-0000-0500-000071000000}"/>
    <hyperlink ref="AB127" r:id="rId115" xr:uid="{00000000-0004-0000-0500-000072000000}"/>
    <hyperlink ref="AB128" r:id="rId116" xr:uid="{00000000-0004-0000-0500-000073000000}"/>
    <hyperlink ref="AB129" r:id="rId117" xr:uid="{00000000-0004-0000-0500-000074000000}"/>
    <hyperlink ref="AB130" r:id="rId118" xr:uid="{00000000-0004-0000-0500-000075000000}"/>
    <hyperlink ref="AB131" r:id="rId119" xr:uid="{00000000-0004-0000-0500-000076000000}"/>
    <hyperlink ref="AB132" r:id="rId120" xr:uid="{00000000-0004-0000-0500-000077000000}"/>
    <hyperlink ref="AB133" r:id="rId121" xr:uid="{00000000-0004-0000-0500-000078000000}"/>
    <hyperlink ref="AB134" r:id="rId122" xr:uid="{00000000-0004-0000-0500-000079000000}"/>
    <hyperlink ref="AB135" r:id="rId123" xr:uid="{00000000-0004-0000-0500-00007A000000}"/>
    <hyperlink ref="AB136" r:id="rId124" xr:uid="{00000000-0004-0000-0500-00007B000000}"/>
    <hyperlink ref="AB137" r:id="rId125" xr:uid="{00000000-0004-0000-0500-00007C000000}"/>
    <hyperlink ref="AB138" r:id="rId126" xr:uid="{00000000-0004-0000-0500-00007D000000}"/>
    <hyperlink ref="AB139" r:id="rId127" xr:uid="{00000000-0004-0000-0500-00007E000000}"/>
    <hyperlink ref="AB140" r:id="rId128" xr:uid="{00000000-0004-0000-0500-00007F000000}"/>
    <hyperlink ref="AB141" r:id="rId129" xr:uid="{00000000-0004-0000-0500-000080000000}"/>
    <hyperlink ref="AB142" r:id="rId130" xr:uid="{00000000-0004-0000-0500-000081000000}"/>
    <hyperlink ref="AB143" r:id="rId131" xr:uid="{00000000-0004-0000-0500-000082000000}"/>
    <hyperlink ref="AB144" r:id="rId132" xr:uid="{00000000-0004-0000-0500-000083000000}"/>
    <hyperlink ref="AB145" r:id="rId133" xr:uid="{00000000-0004-0000-0500-000084000000}"/>
    <hyperlink ref="AB146" r:id="rId134" xr:uid="{00000000-0004-0000-0500-000085000000}"/>
    <hyperlink ref="AB148" r:id="rId135" xr:uid="{00000000-0004-0000-0500-000086000000}"/>
    <hyperlink ref="AB149" r:id="rId136" xr:uid="{00000000-0004-0000-0500-000087000000}"/>
    <hyperlink ref="AB150" r:id="rId137" xr:uid="{00000000-0004-0000-0500-000088000000}"/>
    <hyperlink ref="AB151" r:id="rId138" xr:uid="{00000000-0004-0000-0500-000089000000}"/>
    <hyperlink ref="AB152" r:id="rId139" xr:uid="{00000000-0004-0000-0500-00008A000000}"/>
    <hyperlink ref="AB153" r:id="rId140" xr:uid="{00000000-0004-0000-0500-00008B000000}"/>
    <hyperlink ref="AB154" r:id="rId141" xr:uid="{00000000-0004-0000-0500-00008C000000}"/>
    <hyperlink ref="AB155" r:id="rId142" xr:uid="{00000000-0004-0000-0500-00008D000000}"/>
    <hyperlink ref="AB156" r:id="rId143" xr:uid="{00000000-0004-0000-0500-00008E000000}"/>
    <hyperlink ref="AB157" r:id="rId144" xr:uid="{00000000-0004-0000-0500-00008F000000}"/>
    <hyperlink ref="AB158" r:id="rId145" xr:uid="{00000000-0004-0000-0500-000090000000}"/>
    <hyperlink ref="AB159" r:id="rId146" xr:uid="{00000000-0004-0000-0500-000091000000}"/>
    <hyperlink ref="AB160" r:id="rId147" xr:uid="{00000000-0004-0000-0500-000092000000}"/>
    <hyperlink ref="AB161" r:id="rId148" xr:uid="{00000000-0004-0000-0500-000093000000}"/>
    <hyperlink ref="AB162" r:id="rId149" xr:uid="{00000000-0004-0000-0500-000094000000}"/>
    <hyperlink ref="AB163" r:id="rId150" xr:uid="{00000000-0004-0000-0500-000095000000}"/>
    <hyperlink ref="AB164" r:id="rId151" xr:uid="{00000000-0004-0000-0500-000096000000}"/>
    <hyperlink ref="AB165" r:id="rId152" xr:uid="{00000000-0004-0000-0500-000097000000}"/>
    <hyperlink ref="AB166" r:id="rId153" xr:uid="{00000000-0004-0000-0500-000098000000}"/>
    <hyperlink ref="AB167" r:id="rId154" xr:uid="{00000000-0004-0000-0500-000099000000}"/>
    <hyperlink ref="AB168" r:id="rId155" xr:uid="{00000000-0004-0000-0500-00009A000000}"/>
    <hyperlink ref="AB169" r:id="rId156" xr:uid="{00000000-0004-0000-0500-00009B000000}"/>
    <hyperlink ref="AB170" r:id="rId157" xr:uid="{00000000-0004-0000-0500-00009C000000}"/>
    <hyperlink ref="AB171" r:id="rId158" xr:uid="{00000000-0004-0000-0500-00009D000000}"/>
    <hyperlink ref="AB172" r:id="rId159" xr:uid="{00000000-0004-0000-0500-00009E000000}"/>
    <hyperlink ref="AB173" r:id="rId160" xr:uid="{00000000-0004-0000-0500-00009F000000}"/>
    <hyperlink ref="AB174" r:id="rId161" xr:uid="{00000000-0004-0000-0500-0000A0000000}"/>
    <hyperlink ref="AB175" r:id="rId162" xr:uid="{00000000-0004-0000-0500-0000A1000000}"/>
    <hyperlink ref="AB176" r:id="rId163" xr:uid="{00000000-0004-0000-0500-0000A2000000}"/>
    <hyperlink ref="AB177" r:id="rId164" xr:uid="{00000000-0004-0000-0500-0000A3000000}"/>
    <hyperlink ref="AB178" r:id="rId165" xr:uid="{00000000-0004-0000-0500-0000A4000000}"/>
    <hyperlink ref="AB179" r:id="rId166" xr:uid="{00000000-0004-0000-0500-0000A5000000}"/>
    <hyperlink ref="AB180" r:id="rId167" xr:uid="{00000000-0004-0000-0500-0000A6000000}"/>
    <hyperlink ref="AB181" r:id="rId168" xr:uid="{00000000-0004-0000-0500-0000A7000000}"/>
    <hyperlink ref="AB182" r:id="rId169" xr:uid="{00000000-0004-0000-0500-0000A8000000}"/>
    <hyperlink ref="AB183" r:id="rId170" xr:uid="{00000000-0004-0000-0500-0000A9000000}"/>
    <hyperlink ref="AB184" r:id="rId171" xr:uid="{00000000-0004-0000-0500-0000AA000000}"/>
    <hyperlink ref="AB185" r:id="rId172" xr:uid="{00000000-0004-0000-0500-0000AB000000}"/>
    <hyperlink ref="AB186" r:id="rId173" xr:uid="{00000000-0004-0000-0500-0000AC000000}"/>
    <hyperlink ref="AB187" r:id="rId174" xr:uid="{00000000-0004-0000-0500-0000AD000000}"/>
    <hyperlink ref="AB188" r:id="rId175" xr:uid="{00000000-0004-0000-0500-0000AE000000}"/>
    <hyperlink ref="AB189" r:id="rId176" xr:uid="{00000000-0004-0000-0500-0000AF000000}"/>
    <hyperlink ref="AB190" r:id="rId177" xr:uid="{00000000-0004-0000-0500-0000B0000000}"/>
    <hyperlink ref="AB191" r:id="rId178" xr:uid="{00000000-0004-0000-0500-0000B1000000}"/>
    <hyperlink ref="AB192" r:id="rId179" xr:uid="{00000000-0004-0000-0500-0000B2000000}"/>
    <hyperlink ref="AB193" r:id="rId180" xr:uid="{00000000-0004-0000-0500-0000B3000000}"/>
    <hyperlink ref="AB195" r:id="rId181" xr:uid="{00000000-0004-0000-05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500-000000000000}">
          <x14:formula1>
            <xm:f>'Listas de Valores 2'!$A$2:$A$24</xm:f>
          </x14:formula1>
          <xm:sqref>N5:N6 N8:N1008</xm:sqref>
        </x14:dataValidation>
        <x14:dataValidation type="list" allowBlank="1" showErrorMessage="1" xr:uid="{00000000-0002-0000-0500-000001000000}">
          <x14:formula1>
            <xm:f>'Listas de Valores 2'!$K$2:$K$45</xm:f>
          </x14:formula1>
          <xm:sqref>P5:P6 P8:P1008</xm:sqref>
        </x14:dataValidation>
        <x14:dataValidation type="list" allowBlank="1" showErrorMessage="1" xr:uid="{00000000-0002-0000-0500-000002000000}">
          <x14:formula1>
            <xm:f>'Listas de Valores 2'!$D$2:$D$5</xm:f>
          </x14:formula1>
          <xm:sqref>AF5:AF6 AF8:AF299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38"/>
  <sheetViews>
    <sheetView workbookViewId="0"/>
  </sheetViews>
  <sheetFormatPr baseColWidth="10" defaultColWidth="14.42578125" defaultRowHeight="15" customHeight="1"/>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c r="A1" s="148" t="s">
        <v>1687</v>
      </c>
      <c r="B1" s="149" t="s">
        <v>1688</v>
      </c>
      <c r="D1" s="52" t="s">
        <v>1689</v>
      </c>
      <c r="K1" s="150" t="s">
        <v>1695</v>
      </c>
      <c r="L1" s="151" t="s">
        <v>1696</v>
      </c>
    </row>
    <row r="2" spans="1:12">
      <c r="A2" s="152" t="s">
        <v>1015</v>
      </c>
      <c r="B2" s="153" t="s">
        <v>1690</v>
      </c>
      <c r="D2" s="52" t="s">
        <v>129</v>
      </c>
      <c r="K2" s="154" t="s">
        <v>1698</v>
      </c>
      <c r="L2" s="155" t="s">
        <v>1707</v>
      </c>
    </row>
    <row r="3" spans="1:12">
      <c r="A3" s="152" t="s">
        <v>967</v>
      </c>
      <c r="B3" s="156" t="s">
        <v>1690</v>
      </c>
      <c r="D3" s="52" t="s">
        <v>1700</v>
      </c>
      <c r="K3" s="154" t="s">
        <v>633</v>
      </c>
      <c r="L3" s="155" t="s">
        <v>1701</v>
      </c>
    </row>
    <row r="4" spans="1:12">
      <c r="A4" s="152" t="s">
        <v>40</v>
      </c>
      <c r="B4" s="156" t="s">
        <v>1690</v>
      </c>
      <c r="D4" s="52" t="s">
        <v>45</v>
      </c>
      <c r="K4" s="154" t="s">
        <v>106</v>
      </c>
      <c r="L4" s="155" t="s">
        <v>1703</v>
      </c>
    </row>
    <row r="5" spans="1:12">
      <c r="A5" s="152" t="s">
        <v>247</v>
      </c>
      <c r="B5" s="156" t="s">
        <v>1690</v>
      </c>
      <c r="D5" s="52" t="s">
        <v>1704</v>
      </c>
      <c r="K5" s="154" t="s">
        <v>2696</v>
      </c>
      <c r="L5" s="155" t="s">
        <v>1699</v>
      </c>
    </row>
    <row r="6" spans="1:12">
      <c r="A6" s="152" t="s">
        <v>1708</v>
      </c>
      <c r="B6" s="156" t="s">
        <v>1690</v>
      </c>
      <c r="K6" s="154" t="s">
        <v>644</v>
      </c>
      <c r="L6" s="155" t="s">
        <v>1709</v>
      </c>
    </row>
    <row r="7" spans="1:12">
      <c r="A7" s="152" t="s">
        <v>1697</v>
      </c>
      <c r="B7" s="157" t="s">
        <v>1690</v>
      </c>
      <c r="K7" s="154" t="s">
        <v>2697</v>
      </c>
      <c r="L7" s="155" t="s">
        <v>1709</v>
      </c>
    </row>
    <row r="8" spans="1:12">
      <c r="A8" s="158" t="s">
        <v>1710</v>
      </c>
      <c r="B8" s="159" t="s">
        <v>1691</v>
      </c>
      <c r="K8" s="154" t="s">
        <v>157</v>
      </c>
      <c r="L8" s="155" t="s">
        <v>1711</v>
      </c>
    </row>
    <row r="9" spans="1:12">
      <c r="A9" s="160" t="s">
        <v>1715</v>
      </c>
      <c r="B9" s="161" t="s">
        <v>1692</v>
      </c>
      <c r="K9" s="154" t="s">
        <v>2698</v>
      </c>
      <c r="L9" s="155" t="s">
        <v>1701</v>
      </c>
    </row>
    <row r="10" spans="1:12">
      <c r="A10" s="152" t="s">
        <v>597</v>
      </c>
      <c r="B10" s="162" t="s">
        <v>1693</v>
      </c>
      <c r="K10" s="154" t="s">
        <v>302</v>
      </c>
      <c r="L10" s="155" t="s">
        <v>1707</v>
      </c>
    </row>
    <row r="11" spans="1:12">
      <c r="A11" s="163" t="s">
        <v>1185</v>
      </c>
      <c r="B11" s="164" t="s">
        <v>1694</v>
      </c>
      <c r="K11" s="154" t="s">
        <v>510</v>
      </c>
      <c r="L11" s="155" t="s">
        <v>1707</v>
      </c>
    </row>
    <row r="12" spans="1:12">
      <c r="A12" s="163" t="s">
        <v>790</v>
      </c>
      <c r="B12" s="156" t="s">
        <v>1694</v>
      </c>
      <c r="K12" s="154" t="s">
        <v>2699</v>
      </c>
      <c r="L12" s="155" t="s">
        <v>1699</v>
      </c>
    </row>
    <row r="13" spans="1:12">
      <c r="A13" s="163" t="s">
        <v>1702</v>
      </c>
      <c r="B13" s="156" t="s">
        <v>1694</v>
      </c>
      <c r="K13" s="154" t="s">
        <v>2700</v>
      </c>
      <c r="L13" s="155" t="s">
        <v>1701</v>
      </c>
    </row>
    <row r="14" spans="1:12">
      <c r="A14" s="163"/>
      <c r="B14" s="156"/>
      <c r="K14" s="154" t="s">
        <v>2701</v>
      </c>
      <c r="L14" s="155" t="s">
        <v>1703</v>
      </c>
    </row>
    <row r="15" spans="1:12">
      <c r="A15" s="163" t="s">
        <v>952</v>
      </c>
      <c r="B15" s="157" t="s">
        <v>1694</v>
      </c>
      <c r="K15" s="154" t="s">
        <v>404</v>
      </c>
      <c r="L15" s="155" t="s">
        <v>1707</v>
      </c>
    </row>
    <row r="16" spans="1:12">
      <c r="A16" s="165" t="s">
        <v>1717</v>
      </c>
      <c r="B16" s="166" t="s">
        <v>1718</v>
      </c>
      <c r="K16" s="154" t="s">
        <v>1719</v>
      </c>
      <c r="L16" s="155" t="s">
        <v>1714</v>
      </c>
    </row>
    <row r="17" spans="1:12">
      <c r="A17" s="165" t="s">
        <v>1720</v>
      </c>
      <c r="B17" s="156" t="s">
        <v>1718</v>
      </c>
      <c r="K17" s="154" t="s">
        <v>1721</v>
      </c>
      <c r="L17" s="155" t="s">
        <v>1714</v>
      </c>
    </row>
    <row r="18" spans="1:12">
      <c r="A18" s="165" t="s">
        <v>1722</v>
      </c>
      <c r="B18" s="156" t="s">
        <v>1718</v>
      </c>
      <c r="K18" s="154" t="s">
        <v>1723</v>
      </c>
      <c r="L18" s="155" t="s">
        <v>1703</v>
      </c>
    </row>
    <row r="19" spans="1:12">
      <c r="A19" s="165" t="s">
        <v>1724</v>
      </c>
      <c r="B19" s="157" t="s">
        <v>1718</v>
      </c>
      <c r="K19" s="154" t="s">
        <v>169</v>
      </c>
      <c r="L19" s="155" t="s">
        <v>1711</v>
      </c>
    </row>
    <row r="20" spans="1:12">
      <c r="K20" s="154" t="s">
        <v>1725</v>
      </c>
      <c r="L20" s="155" t="s">
        <v>1707</v>
      </c>
    </row>
    <row r="21" spans="1:12">
      <c r="K21" s="154" t="s">
        <v>144</v>
      </c>
      <c r="L21" s="155" t="s">
        <v>1711</v>
      </c>
    </row>
    <row r="22" spans="1:12">
      <c r="K22" s="154" t="s">
        <v>1815</v>
      </c>
      <c r="L22" s="155" t="s">
        <v>1709</v>
      </c>
    </row>
    <row r="23" spans="1:12">
      <c r="K23" s="154" t="s">
        <v>314</v>
      </c>
      <c r="L23" s="155" t="s">
        <v>1701</v>
      </c>
    </row>
    <row r="24" spans="1:12">
      <c r="K24" s="154" t="s">
        <v>248</v>
      </c>
      <c r="L24" s="155" t="s">
        <v>1714</v>
      </c>
    </row>
    <row r="25" spans="1:12">
      <c r="K25" s="154" t="s">
        <v>2115</v>
      </c>
      <c r="L25" s="155" t="s">
        <v>1707</v>
      </c>
    </row>
    <row r="26" spans="1:12">
      <c r="K26" s="154" t="s">
        <v>2702</v>
      </c>
      <c r="L26" s="155" t="s">
        <v>1707</v>
      </c>
    </row>
    <row r="27" spans="1:12">
      <c r="K27" s="154" t="s">
        <v>670</v>
      </c>
      <c r="L27" s="155" t="s">
        <v>1701</v>
      </c>
    </row>
    <row r="28" spans="1:12">
      <c r="K28" s="154" t="s">
        <v>2703</v>
      </c>
      <c r="L28" s="155" t="s">
        <v>1701</v>
      </c>
    </row>
    <row r="29" spans="1:12">
      <c r="K29" s="154" t="s">
        <v>652</v>
      </c>
      <c r="L29" s="155" t="s">
        <v>1711</v>
      </c>
    </row>
    <row r="30" spans="1:12">
      <c r="K30" s="154" t="s">
        <v>210</v>
      </c>
      <c r="L30" s="155" t="s">
        <v>1701</v>
      </c>
    </row>
    <row r="31" spans="1:12">
      <c r="K31" s="154" t="s">
        <v>2704</v>
      </c>
      <c r="L31" s="155" t="s">
        <v>1701</v>
      </c>
    </row>
    <row r="32" spans="1:12">
      <c r="K32" s="154" t="s">
        <v>2705</v>
      </c>
      <c r="L32" s="155" t="s">
        <v>1707</v>
      </c>
    </row>
    <row r="33" spans="11:12">
      <c r="K33" s="154" t="s">
        <v>2706</v>
      </c>
      <c r="L33" s="155" t="s">
        <v>1701</v>
      </c>
    </row>
    <row r="34" spans="11:12">
      <c r="K34" s="154" t="s">
        <v>149</v>
      </c>
      <c r="L34" s="155" t="s">
        <v>1728</v>
      </c>
    </row>
    <row r="35" spans="11:12">
      <c r="K35" s="154" t="s">
        <v>1829</v>
      </c>
      <c r="L35" s="155" t="s">
        <v>1707</v>
      </c>
    </row>
    <row r="36" spans="11:12">
      <c r="K36" s="154" t="s">
        <v>1730</v>
      </c>
      <c r="L36" s="155" t="s">
        <v>1707</v>
      </c>
    </row>
    <row r="37" spans="11:12">
      <c r="K37" s="154" t="s">
        <v>2707</v>
      </c>
      <c r="L37" s="155" t="s">
        <v>1701</v>
      </c>
    </row>
    <row r="38" spans="11:12">
      <c r="K38" s="154" t="s">
        <v>2708</v>
      </c>
      <c r="L38" s="155" t="s">
        <v>1707</v>
      </c>
    </row>
  </sheetData>
  <autoFilter ref="K1:L38" xr:uid="{00000000-0009-0000-0000-000006000000}"/>
  <customSheetViews>
    <customSheetView guid="{ECD6278A-E78E-49BD-8D1C-889996498785}" filter="1" showAutoFilter="1">
      <pageMargins left="0.7" right="0.7" top="0.75" bottom="0.75" header="0.3" footer="0.3"/>
      <autoFilter ref="K1:L38" xr:uid="{82DAAD71-27E5-450F-9EA4-D2E0DC5CD391}"/>
    </customSheetView>
    <customSheetView guid="{CABC42EB-E7E8-40B1-8FFD-312B3FC0C500}" filter="1" showAutoFilter="1">
      <pageMargins left="0.7" right="0.7" top="0.75" bottom="0.75" header="0.3" footer="0.3"/>
      <autoFilter ref="K1:L38" xr:uid="{18047833-8AFD-4A91-9A15-6286ABA0C8C8}"/>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Contratos 2024</vt:lpstr>
      <vt:lpstr>Modificaciones al contrato</vt:lpstr>
      <vt:lpstr>Lista de Valores 1</vt:lpstr>
      <vt:lpstr>Listas de Valores 2</vt:lpstr>
      <vt:lpstr>Contratos 2022</vt:lpstr>
      <vt:lpstr>Lista de Valores</vt:lpstr>
      <vt:lpstr>'Contratos 2022'!_Hlk530669088</vt:lpstr>
      <vt:lpstr>'Contratos 2024'!_Hlk530669088</vt:lpstr>
      <vt:lpstr>'Contratos 2022'!_Hlk535929742</vt:lpstr>
      <vt:lpstr>'Contratos 2024'!_Hlk535929742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Nataly Rojas Acevedo</cp:lastModifiedBy>
  <dcterms:created xsi:type="dcterms:W3CDTF">2024-07-23T14:53:49Z</dcterms:created>
  <dcterms:modified xsi:type="dcterms:W3CDTF">2024-07-23T20:36:02Z</dcterms:modified>
</cp:coreProperties>
</file>