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orge.salazar\Downloads\"/>
    </mc:Choice>
  </mc:AlternateContent>
  <xr:revisionPtr revIDLastSave="0" documentId="13_ncr:1_{925C6140-DAEA-40E2-B04F-4D86D0B0E45A}" xr6:coauthVersionLast="47" xr6:coauthVersionMax="47" xr10:uidLastSave="{00000000-0000-0000-0000-000000000000}"/>
  <bookViews>
    <workbookView xWindow="-120" yWindow="-120" windowWidth="20730" windowHeight="11160" xr2:uid="{00000000-000D-0000-FFFF-FFFF00000000}"/>
  </bookViews>
  <sheets>
    <sheet name="Mapa final" sheetId="3" r:id="rId1"/>
    <sheet name="Matriz Calor Residual" sheetId="6" state="hidden" r:id="rId2"/>
    <sheet name="Hoja1" sheetId="1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BsQXYWNkEvE76N2E9UyVPn0UO0DzKCszpAen0qddqOA="/>
    </ext>
  </extLst>
</workbook>
</file>

<file path=xl/calcChain.xml><?xml version="1.0" encoding="utf-8"?>
<calcChain xmlns="http://schemas.openxmlformats.org/spreadsheetml/2006/main">
  <c r="AM55" i="6" l="1"/>
  <c r="AL55" i="6"/>
  <c r="AK55" i="6"/>
  <c r="AJ55" i="6"/>
  <c r="AI55" i="6"/>
  <c r="AH55" i="6"/>
  <c r="AG55" i="6"/>
  <c r="AF55" i="6"/>
  <c r="AE55" i="6"/>
  <c r="AD55" i="6"/>
  <c r="AC55" i="6"/>
  <c r="AB55" i="6"/>
  <c r="AA55" i="6"/>
  <c r="Z55" i="6"/>
  <c r="Y55" i="6"/>
  <c r="X55" i="6"/>
  <c r="W55" i="6"/>
  <c r="V55" i="6"/>
  <c r="U55" i="6"/>
  <c r="T55" i="6"/>
  <c r="S55" i="6"/>
  <c r="R55" i="6"/>
  <c r="Q55" i="6"/>
  <c r="P55" i="6"/>
  <c r="O55" i="6"/>
  <c r="N55" i="6"/>
  <c r="M55" i="6"/>
  <c r="L55" i="6"/>
  <c r="K55" i="6"/>
  <c r="J55" i="6"/>
  <c r="AM54" i="6"/>
  <c r="AL54" i="6"/>
  <c r="AK54" i="6"/>
  <c r="AJ54" i="6"/>
  <c r="AI54" i="6"/>
  <c r="AH54" i="6"/>
  <c r="AG54" i="6"/>
  <c r="AF54" i="6"/>
  <c r="AE54" i="6"/>
  <c r="AD54" i="6"/>
  <c r="AC54" i="6"/>
  <c r="AB54" i="6"/>
  <c r="AA54" i="6"/>
  <c r="Z54" i="6"/>
  <c r="Y54" i="6"/>
  <c r="X54" i="6"/>
  <c r="W54" i="6"/>
  <c r="V54" i="6"/>
  <c r="U54" i="6"/>
  <c r="T54" i="6"/>
  <c r="S54" i="6"/>
  <c r="R54" i="6"/>
  <c r="Q54" i="6"/>
  <c r="P54" i="6"/>
  <c r="O54" i="6"/>
  <c r="N54" i="6"/>
  <c r="M54" i="6"/>
  <c r="L54" i="6"/>
  <c r="K54" i="6"/>
  <c r="J54" i="6"/>
  <c r="AM53" i="6"/>
  <c r="AL53" i="6"/>
  <c r="AK53" i="6"/>
  <c r="AJ53" i="6"/>
  <c r="AI53" i="6"/>
  <c r="AH53" i="6"/>
  <c r="AG53" i="6"/>
  <c r="AF53" i="6"/>
  <c r="AE53" i="6"/>
  <c r="AD53" i="6"/>
  <c r="AC53" i="6"/>
  <c r="AB53" i="6"/>
  <c r="AA53" i="6"/>
  <c r="Z53" i="6"/>
  <c r="Y53" i="6"/>
  <c r="X53" i="6"/>
  <c r="W53" i="6"/>
  <c r="V53" i="6"/>
  <c r="U53" i="6"/>
  <c r="T53" i="6"/>
  <c r="S53" i="6"/>
  <c r="R53" i="6"/>
  <c r="Q53" i="6"/>
  <c r="P53" i="6"/>
  <c r="O53" i="6"/>
  <c r="N53" i="6"/>
  <c r="M53" i="6"/>
  <c r="L53" i="6"/>
  <c r="K53" i="6"/>
  <c r="J53" i="6"/>
  <c r="AM52" i="6"/>
  <c r="AL52" i="6"/>
  <c r="AK52" i="6"/>
  <c r="AJ52" i="6"/>
  <c r="AI52" i="6"/>
  <c r="AH52" i="6"/>
  <c r="AG52" i="6"/>
  <c r="AF52" i="6"/>
  <c r="AE52" i="6"/>
  <c r="AD52" i="6"/>
  <c r="AC52" i="6"/>
  <c r="AB52" i="6"/>
  <c r="AA52" i="6"/>
  <c r="Z52" i="6"/>
  <c r="Y52" i="6"/>
  <c r="X52" i="6"/>
  <c r="W52" i="6"/>
  <c r="V52" i="6"/>
  <c r="U52" i="6"/>
  <c r="T52" i="6"/>
  <c r="S52" i="6"/>
  <c r="R52" i="6"/>
  <c r="Q52" i="6"/>
  <c r="P52" i="6"/>
  <c r="O52" i="6"/>
  <c r="N52" i="6"/>
  <c r="M52" i="6"/>
  <c r="L52" i="6"/>
  <c r="K52" i="6"/>
  <c r="J52" i="6"/>
  <c r="AM51" i="6"/>
  <c r="AL51" i="6"/>
  <c r="AK51" i="6"/>
  <c r="AJ51" i="6"/>
  <c r="AI51" i="6"/>
  <c r="AH51" i="6"/>
  <c r="AG51" i="6"/>
  <c r="AF51" i="6"/>
  <c r="AE51" i="6"/>
  <c r="AD51" i="6"/>
  <c r="AC51" i="6"/>
  <c r="AB51" i="6"/>
  <c r="AA51" i="6"/>
  <c r="Z51" i="6"/>
  <c r="Y51" i="6"/>
  <c r="X51" i="6"/>
  <c r="W51" i="6"/>
  <c r="V51" i="6"/>
  <c r="U51" i="6"/>
  <c r="T51" i="6"/>
  <c r="S51" i="6"/>
  <c r="R51" i="6"/>
  <c r="Q51" i="6"/>
  <c r="P51" i="6"/>
  <c r="O51" i="6"/>
  <c r="N51" i="6"/>
  <c r="M51" i="6"/>
  <c r="L51" i="6"/>
  <c r="K51" i="6"/>
  <c r="J51" i="6"/>
  <c r="AM50" i="6"/>
  <c r="AL50" i="6"/>
  <c r="AK50" i="6"/>
  <c r="AJ50" i="6"/>
  <c r="AI50" i="6"/>
  <c r="AH50" i="6"/>
  <c r="AG50" i="6"/>
  <c r="AF50" i="6"/>
  <c r="AE50" i="6"/>
  <c r="AD50" i="6"/>
  <c r="AC50" i="6"/>
  <c r="AB50" i="6"/>
  <c r="AA50" i="6"/>
  <c r="Z50" i="6"/>
  <c r="Y50" i="6"/>
  <c r="X50" i="6"/>
  <c r="W50" i="6"/>
  <c r="V50" i="6"/>
  <c r="U50" i="6"/>
  <c r="T50" i="6"/>
  <c r="S50" i="6"/>
  <c r="R50" i="6"/>
  <c r="Q50" i="6"/>
  <c r="P50" i="6"/>
  <c r="O50" i="6"/>
  <c r="N50" i="6"/>
  <c r="M50" i="6"/>
  <c r="L50" i="6"/>
  <c r="K50" i="6"/>
  <c r="J50" i="6"/>
  <c r="AM49" i="6"/>
  <c r="AL49" i="6"/>
  <c r="AK49" i="6"/>
  <c r="AJ49" i="6"/>
  <c r="AI49" i="6"/>
  <c r="AH49" i="6"/>
  <c r="AG49" i="6"/>
  <c r="AF49" i="6"/>
  <c r="AE49" i="6"/>
  <c r="AD49" i="6"/>
  <c r="AC49" i="6"/>
  <c r="AB49" i="6"/>
  <c r="AA49" i="6"/>
  <c r="Z49" i="6"/>
  <c r="Y49" i="6"/>
  <c r="X49" i="6"/>
  <c r="W49" i="6"/>
  <c r="V49" i="6"/>
  <c r="U49" i="6"/>
  <c r="T49" i="6"/>
  <c r="S49" i="6"/>
  <c r="R49" i="6"/>
  <c r="Q49" i="6"/>
  <c r="P49" i="6"/>
  <c r="O49" i="6"/>
  <c r="N49" i="6"/>
  <c r="M49" i="6"/>
  <c r="L49" i="6"/>
  <c r="K49" i="6"/>
  <c r="J49" i="6"/>
  <c r="AM48" i="6"/>
  <c r="AL48" i="6"/>
  <c r="AK48" i="6"/>
  <c r="AJ48" i="6"/>
  <c r="AI48" i="6"/>
  <c r="AH48" i="6"/>
  <c r="AG48" i="6"/>
  <c r="AF48" i="6"/>
  <c r="AE48" i="6"/>
  <c r="AD48" i="6"/>
  <c r="AC48" i="6"/>
  <c r="AB48" i="6"/>
  <c r="AA48" i="6"/>
  <c r="Z48" i="6"/>
  <c r="Y48" i="6"/>
  <c r="X48" i="6"/>
  <c r="W48" i="6"/>
  <c r="V48" i="6"/>
  <c r="U48" i="6"/>
  <c r="T48" i="6"/>
  <c r="S48" i="6"/>
  <c r="R48" i="6"/>
  <c r="Q48" i="6"/>
  <c r="P48" i="6"/>
  <c r="O48" i="6"/>
  <c r="N48" i="6"/>
  <c r="M48" i="6"/>
  <c r="L48" i="6"/>
  <c r="K48" i="6"/>
  <c r="J48" i="6"/>
  <c r="AM47" i="6"/>
  <c r="AL47" i="6"/>
  <c r="AK47" i="6"/>
  <c r="AJ47" i="6"/>
  <c r="AI47" i="6"/>
  <c r="AH47" i="6"/>
  <c r="AG47" i="6"/>
  <c r="AF47" i="6"/>
  <c r="AE47" i="6"/>
  <c r="AD47" i="6"/>
  <c r="AC47" i="6"/>
  <c r="AB47" i="6"/>
  <c r="AA47" i="6"/>
  <c r="Z47" i="6"/>
  <c r="Y47" i="6"/>
  <c r="X47" i="6"/>
  <c r="W47" i="6"/>
  <c r="V47" i="6"/>
  <c r="U47" i="6"/>
  <c r="T47" i="6"/>
  <c r="S47" i="6"/>
  <c r="R47" i="6"/>
  <c r="Q47" i="6"/>
  <c r="P47" i="6"/>
  <c r="O47" i="6"/>
  <c r="N47" i="6"/>
  <c r="M47" i="6"/>
  <c r="L47" i="6"/>
  <c r="K47" i="6"/>
  <c r="J47" i="6"/>
  <c r="AM46" i="6"/>
  <c r="AL46" i="6"/>
  <c r="AK46" i="6"/>
  <c r="AJ46" i="6"/>
  <c r="AI46" i="6"/>
  <c r="AH46" i="6"/>
  <c r="AG46" i="6"/>
  <c r="AF46" i="6"/>
  <c r="AE46" i="6"/>
  <c r="AD46" i="6"/>
  <c r="AC46" i="6"/>
  <c r="AB46" i="6"/>
  <c r="AA46" i="6"/>
  <c r="Z46" i="6"/>
  <c r="Y46" i="6"/>
  <c r="X46" i="6"/>
  <c r="W46" i="6"/>
  <c r="V46" i="6"/>
  <c r="U46" i="6"/>
  <c r="T46" i="6"/>
  <c r="S46" i="6"/>
  <c r="R46" i="6"/>
  <c r="Q46" i="6"/>
  <c r="P46" i="6"/>
  <c r="O46" i="6"/>
  <c r="N46" i="6"/>
  <c r="M46" i="6"/>
  <c r="L46" i="6"/>
  <c r="K46" i="6"/>
  <c r="J46" i="6"/>
  <c r="AM45" i="6"/>
  <c r="AL45" i="6"/>
  <c r="AK45" i="6"/>
  <c r="AJ45" i="6"/>
  <c r="AI45" i="6"/>
  <c r="AH45" i="6"/>
  <c r="AG45" i="6"/>
  <c r="AF45" i="6"/>
  <c r="AE45" i="6"/>
  <c r="AD45" i="6"/>
  <c r="AC45" i="6"/>
  <c r="AB45" i="6"/>
  <c r="AA45" i="6"/>
  <c r="Z45" i="6"/>
  <c r="Y45" i="6"/>
  <c r="X45" i="6"/>
  <c r="W45" i="6"/>
  <c r="V45" i="6"/>
  <c r="U45" i="6"/>
  <c r="T45" i="6"/>
  <c r="S45" i="6"/>
  <c r="R45" i="6"/>
  <c r="Q45" i="6"/>
  <c r="P45" i="6"/>
  <c r="O45" i="6"/>
  <c r="N45" i="6"/>
  <c r="M45" i="6"/>
  <c r="L45" i="6"/>
  <c r="K45" i="6"/>
  <c r="J45" i="6"/>
  <c r="AM44" i="6"/>
  <c r="AL44" i="6"/>
  <c r="AK44" i="6"/>
  <c r="AJ44" i="6"/>
  <c r="AI44" i="6"/>
  <c r="AH44" i="6"/>
  <c r="AG44" i="6"/>
  <c r="AF44" i="6"/>
  <c r="AE44" i="6"/>
  <c r="AD44" i="6"/>
  <c r="AC44" i="6"/>
  <c r="AB44" i="6"/>
  <c r="AA44" i="6"/>
  <c r="Z44" i="6"/>
  <c r="Y44" i="6"/>
  <c r="X44" i="6"/>
  <c r="W44" i="6"/>
  <c r="V44" i="6"/>
  <c r="U44" i="6"/>
  <c r="T44" i="6"/>
  <c r="S44" i="6"/>
  <c r="R44" i="6"/>
  <c r="Q44" i="6"/>
  <c r="P44" i="6"/>
  <c r="O44" i="6"/>
  <c r="N44" i="6"/>
  <c r="M44" i="6"/>
  <c r="L44" i="6"/>
  <c r="K44" i="6"/>
  <c r="J44" i="6"/>
  <c r="AM43" i="6"/>
  <c r="AL43" i="6"/>
  <c r="AK43" i="6"/>
  <c r="AJ43" i="6"/>
  <c r="AI43" i="6"/>
  <c r="AH43" i="6"/>
  <c r="AG43" i="6"/>
  <c r="AF43" i="6"/>
  <c r="AE43" i="6"/>
  <c r="AD43" i="6"/>
  <c r="AC43" i="6"/>
  <c r="AB43" i="6"/>
  <c r="AA43" i="6"/>
  <c r="Z43" i="6"/>
  <c r="Y43" i="6"/>
  <c r="X43" i="6"/>
  <c r="W43" i="6"/>
  <c r="V43" i="6"/>
  <c r="U43" i="6"/>
  <c r="T43" i="6"/>
  <c r="S43" i="6"/>
  <c r="R43" i="6"/>
  <c r="Q43" i="6"/>
  <c r="P43" i="6"/>
  <c r="O43" i="6"/>
  <c r="N43" i="6"/>
  <c r="M43" i="6"/>
  <c r="L43" i="6"/>
  <c r="K43" i="6"/>
  <c r="J43" i="6"/>
  <c r="AM42" i="6"/>
  <c r="AL42" i="6"/>
  <c r="AK42" i="6"/>
  <c r="AJ42" i="6"/>
  <c r="AI42" i="6"/>
  <c r="AH42" i="6"/>
  <c r="AG42" i="6"/>
  <c r="AF42" i="6"/>
  <c r="AE42" i="6"/>
  <c r="AD42" i="6"/>
  <c r="AC42" i="6"/>
  <c r="AB42" i="6"/>
  <c r="AA42" i="6"/>
  <c r="Z42" i="6"/>
  <c r="Y42" i="6"/>
  <c r="X42" i="6"/>
  <c r="W42" i="6"/>
  <c r="V42" i="6"/>
  <c r="U42" i="6"/>
  <c r="T42" i="6"/>
  <c r="S42" i="6"/>
  <c r="R42" i="6"/>
  <c r="Q42" i="6"/>
  <c r="P42" i="6"/>
  <c r="O42" i="6"/>
  <c r="N42" i="6"/>
  <c r="M42" i="6"/>
  <c r="L42" i="6"/>
  <c r="K42" i="6"/>
  <c r="J42" i="6"/>
  <c r="AM41" i="6"/>
  <c r="AL41" i="6"/>
  <c r="AK41" i="6"/>
  <c r="AJ41" i="6"/>
  <c r="AI41" i="6"/>
  <c r="AH41" i="6"/>
  <c r="AG41" i="6"/>
  <c r="AF41" i="6"/>
  <c r="AE41" i="6"/>
  <c r="AD41" i="6"/>
  <c r="AC41" i="6"/>
  <c r="AB41" i="6"/>
  <c r="AA41" i="6"/>
  <c r="Z41" i="6"/>
  <c r="Y41" i="6"/>
  <c r="X41" i="6"/>
  <c r="W41" i="6"/>
  <c r="V41" i="6"/>
  <c r="U41" i="6"/>
  <c r="T41" i="6"/>
  <c r="S41" i="6"/>
  <c r="R41" i="6"/>
  <c r="Q41" i="6"/>
  <c r="P41" i="6"/>
  <c r="O41" i="6"/>
  <c r="N41" i="6"/>
  <c r="M41" i="6"/>
  <c r="L41" i="6"/>
  <c r="K41" i="6"/>
  <c r="J41" i="6"/>
  <c r="AM40" i="6"/>
  <c r="AL40" i="6"/>
  <c r="AK40" i="6"/>
  <c r="AJ40" i="6"/>
  <c r="AI40" i="6"/>
  <c r="AH40" i="6"/>
  <c r="AG40" i="6"/>
  <c r="AF40" i="6"/>
  <c r="AE40" i="6"/>
  <c r="AD40" i="6"/>
  <c r="AC40" i="6"/>
  <c r="AB40" i="6"/>
  <c r="AA40" i="6"/>
  <c r="Z40" i="6"/>
  <c r="Y40" i="6"/>
  <c r="X40" i="6"/>
  <c r="W40" i="6"/>
  <c r="V40" i="6"/>
  <c r="U40" i="6"/>
  <c r="T40" i="6"/>
  <c r="S40" i="6"/>
  <c r="R40" i="6"/>
  <c r="Q40" i="6"/>
  <c r="P40" i="6"/>
  <c r="O40" i="6"/>
  <c r="N40" i="6"/>
  <c r="M40" i="6"/>
  <c r="L40" i="6"/>
  <c r="K40" i="6"/>
  <c r="J40" i="6"/>
  <c r="AM39" i="6"/>
  <c r="AL39" i="6"/>
  <c r="AK39" i="6"/>
  <c r="AJ39" i="6"/>
  <c r="AI39" i="6"/>
  <c r="AH39" i="6"/>
  <c r="AG39" i="6"/>
  <c r="AF39" i="6"/>
  <c r="AE39" i="6"/>
  <c r="AD39" i="6"/>
  <c r="AC39" i="6"/>
  <c r="AB39" i="6"/>
  <c r="AA39" i="6"/>
  <c r="Z39" i="6"/>
  <c r="Y39" i="6"/>
  <c r="X39" i="6"/>
  <c r="W39" i="6"/>
  <c r="V39" i="6"/>
  <c r="U39" i="6"/>
  <c r="T39" i="6"/>
  <c r="S39" i="6"/>
  <c r="R39" i="6"/>
  <c r="Q39" i="6"/>
  <c r="P39" i="6"/>
  <c r="O39" i="6"/>
  <c r="N39" i="6"/>
  <c r="M39" i="6"/>
  <c r="L39" i="6"/>
  <c r="K39" i="6"/>
  <c r="J39"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L38" i="6"/>
  <c r="K38" i="6"/>
  <c r="J38" i="6"/>
  <c r="AM37" i="6"/>
  <c r="AL37" i="6"/>
  <c r="AK37" i="6"/>
  <c r="AJ37" i="6"/>
  <c r="AI37" i="6"/>
  <c r="AH37" i="6"/>
  <c r="AG37" i="6"/>
  <c r="AF37" i="6"/>
  <c r="AE37" i="6"/>
  <c r="AD37" i="6"/>
  <c r="AC37" i="6"/>
  <c r="AB37" i="6"/>
  <c r="AA37" i="6"/>
  <c r="Z37" i="6"/>
  <c r="Y37" i="6"/>
  <c r="X37" i="6"/>
  <c r="W37" i="6"/>
  <c r="V37" i="6"/>
  <c r="U37" i="6"/>
  <c r="T37" i="6"/>
  <c r="S37" i="6"/>
  <c r="R37" i="6"/>
  <c r="Q37" i="6"/>
  <c r="P37" i="6"/>
  <c r="O37" i="6"/>
  <c r="N37" i="6"/>
  <c r="M37" i="6"/>
  <c r="L37" i="6"/>
  <c r="K37" i="6"/>
  <c r="J37" i="6"/>
  <c r="AM36" i="6"/>
  <c r="AL36" i="6"/>
  <c r="AK36" i="6"/>
  <c r="AJ36" i="6"/>
  <c r="AI36" i="6"/>
  <c r="AH36" i="6"/>
  <c r="AG36" i="6"/>
  <c r="AF36" i="6"/>
  <c r="AE36" i="6"/>
  <c r="AD36" i="6"/>
  <c r="AC36" i="6"/>
  <c r="AB36" i="6"/>
  <c r="AA36" i="6"/>
  <c r="Z36" i="6"/>
  <c r="Y36" i="6"/>
  <c r="X36" i="6"/>
  <c r="W36" i="6"/>
  <c r="V36" i="6"/>
  <c r="U36" i="6"/>
  <c r="T36" i="6"/>
  <c r="S36" i="6"/>
  <c r="R36" i="6"/>
  <c r="Q36" i="6"/>
  <c r="P36" i="6"/>
  <c r="O36" i="6"/>
  <c r="N36" i="6"/>
  <c r="M36" i="6"/>
  <c r="L36" i="6"/>
  <c r="K36" i="6"/>
  <c r="J36" i="6"/>
  <c r="AM35" i="6"/>
  <c r="AL35" i="6"/>
  <c r="AK35" i="6"/>
  <c r="AJ35" i="6"/>
  <c r="AI35" i="6"/>
  <c r="AH35" i="6"/>
  <c r="AG35" i="6"/>
  <c r="AF35" i="6"/>
  <c r="AE35" i="6"/>
  <c r="AD35" i="6"/>
  <c r="AC35" i="6"/>
  <c r="AB35" i="6"/>
  <c r="AA35" i="6"/>
  <c r="Z35" i="6"/>
  <c r="Y35" i="6"/>
  <c r="X35" i="6"/>
  <c r="W35" i="6"/>
  <c r="V35" i="6"/>
  <c r="U35" i="6"/>
  <c r="T35" i="6"/>
  <c r="S35" i="6"/>
  <c r="R35" i="6"/>
  <c r="Q35" i="6"/>
  <c r="P35" i="6"/>
  <c r="O35" i="6"/>
  <c r="N35" i="6"/>
  <c r="M35" i="6"/>
  <c r="L35" i="6"/>
  <c r="K35" i="6"/>
  <c r="J35" i="6"/>
  <c r="AM34" i="6"/>
  <c r="AL34" i="6"/>
  <c r="AK34" i="6"/>
  <c r="AJ34" i="6"/>
  <c r="AI34" i="6"/>
  <c r="AH34" i="6"/>
  <c r="AG34" i="6"/>
  <c r="AF34" i="6"/>
  <c r="AE34" i="6"/>
  <c r="AD34" i="6"/>
  <c r="AC34" i="6"/>
  <c r="AB34" i="6"/>
  <c r="AA34" i="6"/>
  <c r="Z34" i="6"/>
  <c r="Y34" i="6"/>
  <c r="X34" i="6"/>
  <c r="W34" i="6"/>
  <c r="V34" i="6"/>
  <c r="U34" i="6"/>
  <c r="T34" i="6"/>
  <c r="S34" i="6"/>
  <c r="R34" i="6"/>
  <c r="Q34" i="6"/>
  <c r="P34" i="6"/>
  <c r="O34" i="6"/>
  <c r="N34" i="6"/>
  <c r="M34" i="6"/>
  <c r="L34" i="6"/>
  <c r="K34" i="6"/>
  <c r="J34" i="6"/>
  <c r="AM33" i="6"/>
  <c r="AL33" i="6"/>
  <c r="AK33" i="6"/>
  <c r="AJ33" i="6"/>
  <c r="AI33" i="6"/>
  <c r="AH33" i="6"/>
  <c r="AG33" i="6"/>
  <c r="AF33" i="6"/>
  <c r="AE33" i="6"/>
  <c r="AD33" i="6"/>
  <c r="AC33" i="6"/>
  <c r="AB33" i="6"/>
  <c r="AA33" i="6"/>
  <c r="Z33" i="6"/>
  <c r="Y33" i="6"/>
  <c r="X33" i="6"/>
  <c r="W33" i="6"/>
  <c r="V33" i="6"/>
  <c r="U33" i="6"/>
  <c r="T33" i="6"/>
  <c r="S33" i="6"/>
  <c r="R33" i="6"/>
  <c r="Q33" i="6"/>
  <c r="P33" i="6"/>
  <c r="O33" i="6"/>
  <c r="N33" i="6"/>
  <c r="M33" i="6"/>
  <c r="L33" i="6"/>
  <c r="K33" i="6"/>
  <c r="J33" i="6"/>
  <c r="AM32" i="6"/>
  <c r="AL32" i="6"/>
  <c r="AK32" i="6"/>
  <c r="AJ32" i="6"/>
  <c r="AI32" i="6"/>
  <c r="AH32" i="6"/>
  <c r="AG32" i="6"/>
  <c r="AF32" i="6"/>
  <c r="AE32" i="6"/>
  <c r="AD32" i="6"/>
  <c r="AC32" i="6"/>
  <c r="AB32" i="6"/>
  <c r="AA32" i="6"/>
  <c r="Z32" i="6"/>
  <c r="Y32" i="6"/>
  <c r="X32" i="6"/>
  <c r="W32" i="6"/>
  <c r="V32" i="6"/>
  <c r="U32" i="6"/>
  <c r="T32" i="6"/>
  <c r="S32" i="6"/>
  <c r="R32" i="6"/>
  <c r="Q32" i="6"/>
  <c r="P32" i="6"/>
  <c r="O32" i="6"/>
  <c r="N32" i="6"/>
  <c r="M32" i="6"/>
  <c r="L32" i="6"/>
  <c r="K32" i="6"/>
  <c r="J32" i="6"/>
  <c r="AM31" i="6"/>
  <c r="AL31" i="6"/>
  <c r="AK31" i="6"/>
  <c r="AJ31" i="6"/>
  <c r="AI31" i="6"/>
  <c r="AH31" i="6"/>
  <c r="AG31" i="6"/>
  <c r="AF31" i="6"/>
  <c r="AE31" i="6"/>
  <c r="AD31" i="6"/>
  <c r="AC31" i="6"/>
  <c r="AB31" i="6"/>
  <c r="AA31" i="6"/>
  <c r="Z31" i="6"/>
  <c r="Y31" i="6"/>
  <c r="X31" i="6"/>
  <c r="W31" i="6"/>
  <c r="V31" i="6"/>
  <c r="U31" i="6"/>
  <c r="T31" i="6"/>
  <c r="S31" i="6"/>
  <c r="R31" i="6"/>
  <c r="Q31" i="6"/>
  <c r="P31" i="6"/>
  <c r="O31" i="6"/>
  <c r="N31" i="6"/>
  <c r="M31" i="6"/>
  <c r="L31" i="6"/>
  <c r="K31" i="6"/>
  <c r="J31" i="6"/>
  <c r="AM30" i="6"/>
  <c r="AL30" i="6"/>
  <c r="AK30" i="6"/>
  <c r="AJ30" i="6"/>
  <c r="AI30" i="6"/>
  <c r="AH30" i="6"/>
  <c r="AG30" i="6"/>
  <c r="AF30" i="6"/>
  <c r="AE30" i="6"/>
  <c r="AD30" i="6"/>
  <c r="AC30" i="6"/>
  <c r="AB30" i="6"/>
  <c r="AA30" i="6"/>
  <c r="Z30" i="6"/>
  <c r="Y30" i="6"/>
  <c r="X30" i="6"/>
  <c r="W30" i="6"/>
  <c r="V30" i="6"/>
  <c r="U30" i="6"/>
  <c r="T30" i="6"/>
  <c r="S30" i="6"/>
  <c r="R30" i="6"/>
  <c r="Q30" i="6"/>
  <c r="P30" i="6"/>
  <c r="O30" i="6"/>
  <c r="N30" i="6"/>
  <c r="M30" i="6"/>
  <c r="L30" i="6"/>
  <c r="K30" i="6"/>
  <c r="J30" i="6"/>
  <c r="AM29" i="6"/>
  <c r="AL29" i="6"/>
  <c r="AK29" i="6"/>
  <c r="AJ29" i="6"/>
  <c r="AI29" i="6"/>
  <c r="AH29" i="6"/>
  <c r="AG29" i="6"/>
  <c r="AF29" i="6"/>
  <c r="AE29" i="6"/>
  <c r="AD29" i="6"/>
  <c r="AC29" i="6"/>
  <c r="AB29" i="6"/>
  <c r="AA29" i="6"/>
  <c r="Z29" i="6"/>
  <c r="Y29" i="6"/>
  <c r="X29" i="6"/>
  <c r="W29" i="6"/>
  <c r="V29" i="6"/>
  <c r="U29" i="6"/>
  <c r="T29" i="6"/>
  <c r="S29" i="6"/>
  <c r="R29" i="6"/>
  <c r="Q29" i="6"/>
  <c r="P29" i="6"/>
  <c r="O29" i="6"/>
  <c r="N29" i="6"/>
  <c r="M29" i="6"/>
  <c r="L29" i="6"/>
  <c r="K29" i="6"/>
  <c r="J29" i="6"/>
  <c r="AM28" i="6"/>
  <c r="AL28" i="6"/>
  <c r="AK28" i="6"/>
  <c r="AJ28" i="6"/>
  <c r="AI28" i="6"/>
  <c r="AH28" i="6"/>
  <c r="AG28" i="6"/>
  <c r="AF28" i="6"/>
  <c r="AE28" i="6"/>
  <c r="AD28" i="6"/>
  <c r="AC28" i="6"/>
  <c r="AB28" i="6"/>
  <c r="AA28" i="6"/>
  <c r="Z28" i="6"/>
  <c r="Y28" i="6"/>
  <c r="X28" i="6"/>
  <c r="W28" i="6"/>
  <c r="V28" i="6"/>
  <c r="U28" i="6"/>
  <c r="T28" i="6"/>
  <c r="S28" i="6"/>
  <c r="R28" i="6"/>
  <c r="Q28" i="6"/>
  <c r="P28" i="6"/>
  <c r="O28" i="6"/>
  <c r="N28" i="6"/>
  <c r="M28" i="6"/>
  <c r="L28" i="6"/>
  <c r="K28" i="6"/>
  <c r="J28" i="6"/>
  <c r="AM27" i="6"/>
  <c r="AL27" i="6"/>
  <c r="AK27" i="6"/>
  <c r="AJ27" i="6"/>
  <c r="AI27" i="6"/>
  <c r="AH27" i="6"/>
  <c r="AG27" i="6"/>
  <c r="AF27" i="6"/>
  <c r="AE27" i="6"/>
  <c r="AD27" i="6"/>
  <c r="AC27" i="6"/>
  <c r="AB27" i="6"/>
  <c r="AA27" i="6"/>
  <c r="Z27" i="6"/>
  <c r="Y27" i="6"/>
  <c r="X27" i="6"/>
  <c r="W27" i="6"/>
  <c r="V27" i="6"/>
  <c r="U27" i="6"/>
  <c r="T27" i="6"/>
  <c r="S27" i="6"/>
  <c r="R27" i="6"/>
  <c r="Q27" i="6"/>
  <c r="P27" i="6"/>
  <c r="O27" i="6"/>
  <c r="N27" i="6"/>
  <c r="M27" i="6"/>
  <c r="L27" i="6"/>
  <c r="K27" i="6"/>
  <c r="J27" i="6"/>
  <c r="AM26" i="6"/>
  <c r="AL26" i="6"/>
  <c r="AK26" i="6"/>
  <c r="AJ26" i="6"/>
  <c r="AI26" i="6"/>
  <c r="AH26" i="6"/>
  <c r="AG26" i="6"/>
  <c r="AF26" i="6"/>
  <c r="AE26" i="6"/>
  <c r="AD26" i="6"/>
  <c r="AC26" i="6"/>
  <c r="AB26" i="6"/>
  <c r="AA26" i="6"/>
  <c r="Z26" i="6"/>
  <c r="Y26" i="6"/>
  <c r="X26" i="6"/>
  <c r="W26" i="6"/>
  <c r="V26" i="6"/>
  <c r="U26" i="6"/>
  <c r="T26" i="6"/>
  <c r="S26" i="6"/>
  <c r="R26" i="6"/>
  <c r="Q26" i="6"/>
  <c r="P26" i="6"/>
  <c r="O26" i="6"/>
  <c r="N26" i="6"/>
  <c r="M26" i="6"/>
  <c r="L26" i="6"/>
  <c r="K26" i="6"/>
  <c r="J26" i="6"/>
  <c r="AM25" i="6"/>
  <c r="AL25" i="6"/>
  <c r="AK25" i="6"/>
  <c r="AJ25" i="6"/>
  <c r="AI25" i="6"/>
  <c r="AH25" i="6"/>
  <c r="AG25" i="6"/>
  <c r="AF25" i="6"/>
  <c r="AE25" i="6"/>
  <c r="AD25" i="6"/>
  <c r="AC25" i="6"/>
  <c r="AB25" i="6"/>
  <c r="AA25" i="6"/>
  <c r="Z25" i="6"/>
  <c r="Y25" i="6"/>
  <c r="X25" i="6"/>
  <c r="W25" i="6"/>
  <c r="V25" i="6"/>
  <c r="U25" i="6"/>
  <c r="T25" i="6"/>
  <c r="S25" i="6"/>
  <c r="R25" i="6"/>
  <c r="Q25" i="6"/>
  <c r="P25" i="6"/>
  <c r="O25" i="6"/>
  <c r="N25" i="6"/>
  <c r="M25" i="6"/>
  <c r="L25" i="6"/>
  <c r="K25" i="6"/>
  <c r="J25" i="6"/>
  <c r="AM24" i="6"/>
  <c r="AL24" i="6"/>
  <c r="AK24" i="6"/>
  <c r="AJ24" i="6"/>
  <c r="AI24" i="6"/>
  <c r="AH24" i="6"/>
  <c r="AG24" i="6"/>
  <c r="AF24" i="6"/>
  <c r="AE24" i="6"/>
  <c r="AD24" i="6"/>
  <c r="AC24" i="6"/>
  <c r="AB24" i="6"/>
  <c r="AA24" i="6"/>
  <c r="Z24" i="6"/>
  <c r="Y24" i="6"/>
  <c r="X24" i="6"/>
  <c r="W24" i="6"/>
  <c r="V24" i="6"/>
  <c r="U24" i="6"/>
  <c r="T24" i="6"/>
  <c r="S24" i="6"/>
  <c r="R24" i="6"/>
  <c r="Q24" i="6"/>
  <c r="P24" i="6"/>
  <c r="O24" i="6"/>
  <c r="N24" i="6"/>
  <c r="M24" i="6"/>
  <c r="L24" i="6"/>
  <c r="K24" i="6"/>
  <c r="J24"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AM22" i="6"/>
  <c r="AL22" i="6"/>
  <c r="AK22" i="6"/>
  <c r="AJ22" i="6"/>
  <c r="AI22" i="6"/>
  <c r="AH22" i="6"/>
  <c r="AG22" i="6"/>
  <c r="AF22" i="6"/>
  <c r="AE22" i="6"/>
  <c r="AD22" i="6"/>
  <c r="AC22" i="6"/>
  <c r="AB22" i="6"/>
  <c r="AA22" i="6"/>
  <c r="Z22" i="6"/>
  <c r="Y22" i="6"/>
  <c r="X22" i="6"/>
  <c r="W22" i="6"/>
  <c r="V22" i="6"/>
  <c r="U22" i="6"/>
  <c r="T22" i="6"/>
  <c r="S22" i="6"/>
  <c r="R22" i="6"/>
  <c r="Q22" i="6"/>
  <c r="P22" i="6"/>
  <c r="O22" i="6"/>
  <c r="N22" i="6"/>
  <c r="M22" i="6"/>
  <c r="L22" i="6"/>
  <c r="K22" i="6"/>
  <c r="J22" i="6"/>
  <c r="AM21" i="6"/>
  <c r="AL21" i="6"/>
  <c r="AK21" i="6"/>
  <c r="AJ21" i="6"/>
  <c r="AI21" i="6"/>
  <c r="AH21" i="6"/>
  <c r="AG21" i="6"/>
  <c r="AF21" i="6"/>
  <c r="AE21" i="6"/>
  <c r="AD21" i="6"/>
  <c r="AC21" i="6"/>
  <c r="AB21" i="6"/>
  <c r="AA21" i="6"/>
  <c r="Z21" i="6"/>
  <c r="Y21" i="6"/>
  <c r="X21" i="6"/>
  <c r="W21" i="6"/>
  <c r="V21" i="6"/>
  <c r="U21" i="6"/>
  <c r="T21" i="6"/>
  <c r="S21" i="6"/>
  <c r="R21" i="6"/>
  <c r="Q21" i="6"/>
  <c r="P21" i="6"/>
  <c r="O21" i="6"/>
  <c r="N21" i="6"/>
  <c r="M21" i="6"/>
  <c r="L21" i="6"/>
  <c r="K21" i="6"/>
  <c r="J21" i="6"/>
  <c r="AM20" i="6"/>
  <c r="AL20" i="6"/>
  <c r="AK20" i="6"/>
  <c r="AJ20" i="6"/>
  <c r="AI20" i="6"/>
  <c r="AH20" i="6"/>
  <c r="AG20" i="6"/>
  <c r="AF20" i="6"/>
  <c r="AE20" i="6"/>
  <c r="AD20" i="6"/>
  <c r="AC20" i="6"/>
  <c r="AB20" i="6"/>
  <c r="AA20" i="6"/>
  <c r="Z20" i="6"/>
  <c r="Y20" i="6"/>
  <c r="X20" i="6"/>
  <c r="W20" i="6"/>
  <c r="V20" i="6"/>
  <c r="U20" i="6"/>
  <c r="T20" i="6"/>
  <c r="S20" i="6"/>
  <c r="R20" i="6"/>
  <c r="Q20" i="6"/>
  <c r="P20" i="6"/>
  <c r="O20" i="6"/>
  <c r="N20" i="6"/>
  <c r="M20" i="6"/>
  <c r="L20" i="6"/>
  <c r="K20" i="6"/>
  <c r="J20" i="6"/>
  <c r="AM19" i="6"/>
  <c r="AL19" i="6"/>
  <c r="AK19" i="6"/>
  <c r="AJ19" i="6"/>
  <c r="AI19" i="6"/>
  <c r="AH19" i="6"/>
  <c r="AG19" i="6"/>
  <c r="AF19" i="6"/>
  <c r="AE19" i="6"/>
  <c r="AD19" i="6"/>
  <c r="AC19" i="6"/>
  <c r="AB19" i="6"/>
  <c r="AA19" i="6"/>
  <c r="Z19" i="6"/>
  <c r="Y19" i="6"/>
  <c r="X19" i="6"/>
  <c r="W19" i="6"/>
  <c r="V19" i="6"/>
  <c r="U19" i="6"/>
  <c r="T19" i="6"/>
  <c r="S19" i="6"/>
  <c r="R19" i="6"/>
  <c r="Q19" i="6"/>
  <c r="P19" i="6"/>
  <c r="O19" i="6"/>
  <c r="N19" i="6"/>
  <c r="M19" i="6"/>
  <c r="L19" i="6"/>
  <c r="K19" i="6"/>
  <c r="J19" i="6"/>
  <c r="AM18" i="6"/>
  <c r="AL18" i="6"/>
  <c r="AK18" i="6"/>
  <c r="AJ18" i="6"/>
  <c r="AI18" i="6"/>
  <c r="AH18" i="6"/>
  <c r="AG18" i="6"/>
  <c r="AF18" i="6"/>
  <c r="AE18" i="6"/>
  <c r="AD18" i="6"/>
  <c r="AC18" i="6"/>
  <c r="AB18" i="6"/>
  <c r="AA18" i="6"/>
  <c r="Z18" i="6"/>
  <c r="Y18" i="6"/>
  <c r="X18" i="6"/>
  <c r="W18" i="6"/>
  <c r="V18" i="6"/>
  <c r="U18" i="6"/>
  <c r="T18" i="6"/>
  <c r="S18" i="6"/>
  <c r="R18" i="6"/>
  <c r="Q18" i="6"/>
  <c r="P18" i="6"/>
  <c r="O18" i="6"/>
  <c r="N18" i="6"/>
  <c r="M18" i="6"/>
  <c r="L18" i="6"/>
  <c r="K18" i="6"/>
  <c r="J18" i="6"/>
  <c r="AM17" i="6"/>
  <c r="AL17" i="6"/>
  <c r="AK17" i="6"/>
  <c r="AJ17" i="6"/>
  <c r="AI17" i="6"/>
  <c r="AH17" i="6"/>
  <c r="AG17" i="6"/>
  <c r="AF17" i="6"/>
  <c r="AE17" i="6"/>
  <c r="AD17" i="6"/>
  <c r="AC17" i="6"/>
  <c r="AB17" i="6"/>
  <c r="AA17" i="6"/>
  <c r="Z17" i="6"/>
  <c r="Y17" i="6"/>
  <c r="X17" i="6"/>
  <c r="W17" i="6"/>
  <c r="V17" i="6"/>
  <c r="U17" i="6"/>
  <c r="T17" i="6"/>
  <c r="S17" i="6"/>
  <c r="R17" i="6"/>
  <c r="Q17" i="6"/>
  <c r="P17" i="6"/>
  <c r="O17" i="6"/>
  <c r="N17" i="6"/>
  <c r="M17" i="6"/>
  <c r="L17" i="6"/>
  <c r="K17" i="6"/>
  <c r="J17" i="6"/>
  <c r="AM16" i="6"/>
  <c r="AL16" i="6"/>
  <c r="AK16" i="6"/>
  <c r="AJ16" i="6"/>
  <c r="AI16" i="6"/>
  <c r="AH16" i="6"/>
  <c r="AG16" i="6"/>
  <c r="AF16" i="6"/>
  <c r="AE16" i="6"/>
  <c r="AD16" i="6"/>
  <c r="AC16" i="6"/>
  <c r="AB16" i="6"/>
  <c r="AA16" i="6"/>
  <c r="Z16" i="6"/>
  <c r="Y16" i="6"/>
  <c r="X16" i="6"/>
  <c r="W16" i="6"/>
  <c r="V16" i="6"/>
  <c r="U16" i="6"/>
  <c r="T16" i="6"/>
  <c r="S16" i="6"/>
  <c r="R16" i="6"/>
  <c r="Q16" i="6"/>
  <c r="P16" i="6"/>
  <c r="O16" i="6"/>
  <c r="N16" i="6"/>
  <c r="M16" i="6"/>
  <c r="L16" i="6"/>
  <c r="K16" i="6"/>
  <c r="J16" i="6"/>
  <c r="AM15" i="6"/>
  <c r="AL15" i="6"/>
  <c r="AK15" i="6"/>
  <c r="AJ15" i="6"/>
  <c r="AI15" i="6"/>
  <c r="AH15" i="6"/>
  <c r="AG15" i="6"/>
  <c r="AF15" i="6"/>
  <c r="AE15" i="6"/>
  <c r="AD15" i="6"/>
  <c r="AC15" i="6"/>
  <c r="AB15" i="6"/>
  <c r="AA15" i="6"/>
  <c r="Z15" i="6"/>
  <c r="Y15" i="6"/>
  <c r="X15" i="6"/>
  <c r="W15" i="6"/>
  <c r="V15" i="6"/>
  <c r="U15" i="6"/>
  <c r="T15" i="6"/>
  <c r="S15" i="6"/>
  <c r="R15" i="6"/>
  <c r="Q15" i="6"/>
  <c r="P15" i="6"/>
  <c r="O15" i="6"/>
  <c r="N15" i="6"/>
  <c r="M15" i="6"/>
  <c r="L15" i="6"/>
  <c r="K15" i="6"/>
  <c r="J15" i="6"/>
  <c r="AM14" i="6"/>
  <c r="AL14" i="6"/>
  <c r="AK14" i="6"/>
  <c r="AJ14" i="6"/>
  <c r="AI14" i="6"/>
  <c r="AH14" i="6"/>
  <c r="AG14" i="6"/>
  <c r="AF14" i="6"/>
  <c r="AE14" i="6"/>
  <c r="AD14" i="6"/>
  <c r="AC14" i="6"/>
  <c r="AB14" i="6"/>
  <c r="AA14" i="6"/>
  <c r="Z14" i="6"/>
  <c r="Y14" i="6"/>
  <c r="X14" i="6"/>
  <c r="W14" i="6"/>
  <c r="V14" i="6"/>
  <c r="U14" i="6"/>
  <c r="T14" i="6"/>
  <c r="S14" i="6"/>
  <c r="R14" i="6"/>
  <c r="Q14" i="6"/>
  <c r="P14" i="6"/>
  <c r="O14" i="6"/>
  <c r="N14" i="6"/>
  <c r="M14" i="6"/>
  <c r="L14" i="6"/>
  <c r="K14" i="6"/>
  <c r="J14" i="6"/>
  <c r="AM13" i="6"/>
  <c r="AL13" i="6"/>
  <c r="AK13" i="6"/>
  <c r="AJ13" i="6"/>
  <c r="AI13" i="6"/>
  <c r="AH13" i="6"/>
  <c r="AG13" i="6"/>
  <c r="AF13" i="6"/>
  <c r="AE13" i="6"/>
  <c r="AD13" i="6"/>
  <c r="AC13" i="6"/>
  <c r="AB13" i="6"/>
  <c r="AA13" i="6"/>
  <c r="Z13" i="6"/>
  <c r="Y13" i="6"/>
  <c r="X13" i="6"/>
  <c r="W13" i="6"/>
  <c r="V13" i="6"/>
  <c r="U13" i="6"/>
  <c r="T13" i="6"/>
  <c r="S13" i="6"/>
  <c r="R13" i="6"/>
  <c r="Q13" i="6"/>
  <c r="P13" i="6"/>
  <c r="O13" i="6"/>
  <c r="N13" i="6"/>
  <c r="M13" i="6"/>
  <c r="L13" i="6"/>
  <c r="K13" i="6"/>
  <c r="J13" i="6"/>
  <c r="AM12" i="6"/>
  <c r="AL12" i="6"/>
  <c r="AK12" i="6"/>
  <c r="AJ12" i="6"/>
  <c r="AI12" i="6"/>
  <c r="AH12" i="6"/>
  <c r="AG12" i="6"/>
  <c r="AF12" i="6"/>
  <c r="AE12" i="6"/>
  <c r="AD12" i="6"/>
  <c r="AC12" i="6"/>
  <c r="AB12" i="6"/>
  <c r="AA12" i="6"/>
  <c r="Z12" i="6"/>
  <c r="Y12" i="6"/>
  <c r="X12" i="6"/>
  <c r="W12" i="6"/>
  <c r="V12" i="6"/>
  <c r="U12" i="6"/>
  <c r="T12" i="6"/>
  <c r="S12" i="6"/>
  <c r="R12" i="6"/>
  <c r="Q12" i="6"/>
  <c r="P12" i="6"/>
  <c r="O12" i="6"/>
  <c r="N12" i="6"/>
  <c r="M12" i="6"/>
  <c r="L12" i="6"/>
  <c r="K12" i="6"/>
  <c r="J12" i="6"/>
  <c r="AM11" i="6"/>
  <c r="AL11" i="6"/>
  <c r="AK11" i="6"/>
  <c r="AJ11" i="6"/>
  <c r="AI11" i="6"/>
  <c r="AH11" i="6"/>
  <c r="AG11" i="6"/>
  <c r="AF11" i="6"/>
  <c r="AE11" i="6"/>
  <c r="AD11" i="6"/>
  <c r="AC11" i="6"/>
  <c r="AB11" i="6"/>
  <c r="AA11" i="6"/>
  <c r="Z11" i="6"/>
  <c r="Y11" i="6"/>
  <c r="X11" i="6"/>
  <c r="W11" i="6"/>
  <c r="V11" i="6"/>
  <c r="U11" i="6"/>
  <c r="T11" i="6"/>
  <c r="S11" i="6"/>
  <c r="R11" i="6"/>
  <c r="Q11" i="6"/>
  <c r="P11" i="6"/>
  <c r="O11" i="6"/>
  <c r="N11" i="6"/>
  <c r="M11" i="6"/>
  <c r="L11" i="6"/>
  <c r="K11" i="6"/>
  <c r="J11" i="6"/>
  <c r="AM10" i="6"/>
  <c r="AL10" i="6"/>
  <c r="AK10" i="6"/>
  <c r="AJ10" i="6"/>
  <c r="AI10" i="6"/>
  <c r="AH10" i="6"/>
  <c r="AG10" i="6"/>
  <c r="AF10" i="6"/>
  <c r="AE10" i="6"/>
  <c r="AD10" i="6"/>
  <c r="AC10" i="6"/>
  <c r="AB10" i="6"/>
  <c r="AA10" i="6"/>
  <c r="Z10" i="6"/>
  <c r="Y10" i="6"/>
  <c r="X10" i="6"/>
  <c r="W10" i="6"/>
  <c r="V10" i="6"/>
  <c r="U10" i="6"/>
  <c r="T10" i="6"/>
  <c r="S10" i="6"/>
  <c r="R10" i="6"/>
  <c r="Q10" i="6"/>
  <c r="P10" i="6"/>
  <c r="O10" i="6"/>
  <c r="N10" i="6"/>
  <c r="M10" i="6"/>
  <c r="L10" i="6"/>
  <c r="K10" i="6"/>
  <c r="J10" i="6"/>
  <c r="AM9" i="6"/>
  <c r="AL9" i="6"/>
  <c r="AK9" i="6"/>
  <c r="AJ9" i="6"/>
  <c r="AI9" i="6"/>
  <c r="AH9" i="6"/>
  <c r="AG9" i="6"/>
  <c r="AF9" i="6"/>
  <c r="AE9" i="6"/>
  <c r="AD9" i="6"/>
  <c r="AC9" i="6"/>
  <c r="AB9" i="6"/>
  <c r="AA9" i="6"/>
  <c r="Z9" i="6"/>
  <c r="Y9" i="6"/>
  <c r="X9" i="6"/>
  <c r="W9" i="6"/>
  <c r="V9" i="6"/>
  <c r="U9" i="6"/>
  <c r="T9" i="6"/>
  <c r="S9" i="6"/>
  <c r="R9" i="6"/>
  <c r="Q9" i="6"/>
  <c r="P9" i="6"/>
  <c r="O9" i="6"/>
  <c r="N9" i="6"/>
  <c r="M9" i="6"/>
  <c r="L9" i="6"/>
  <c r="K9" i="6"/>
  <c r="J9" i="6"/>
  <c r="AM8" i="6"/>
  <c r="AL8" i="6"/>
  <c r="AK8" i="6"/>
  <c r="AJ8" i="6"/>
  <c r="AI8" i="6"/>
  <c r="AH8" i="6"/>
  <c r="AG8" i="6"/>
  <c r="AF8" i="6"/>
  <c r="AE8" i="6"/>
  <c r="AD8" i="6"/>
  <c r="AC8" i="6"/>
  <c r="AB8" i="6"/>
  <c r="AA8" i="6"/>
  <c r="Z8" i="6"/>
  <c r="Y8" i="6"/>
  <c r="X8" i="6"/>
  <c r="W8" i="6"/>
  <c r="V8" i="6"/>
  <c r="U8" i="6"/>
  <c r="T8" i="6"/>
  <c r="S8" i="6"/>
  <c r="R8" i="6"/>
  <c r="Q8" i="6"/>
  <c r="P8" i="6"/>
  <c r="O8" i="6"/>
  <c r="N8" i="6"/>
  <c r="M8" i="6"/>
  <c r="L8" i="6"/>
  <c r="K8" i="6"/>
  <c r="J8" i="6"/>
  <c r="AM7" i="6"/>
  <c r="AL7" i="6"/>
  <c r="AK7" i="6"/>
  <c r="AJ7" i="6"/>
  <c r="AI7" i="6"/>
  <c r="AH7" i="6"/>
  <c r="AG7" i="6"/>
  <c r="AF7" i="6"/>
  <c r="AE7" i="6"/>
  <c r="AD7" i="6"/>
  <c r="AC7" i="6"/>
  <c r="AB7" i="6"/>
  <c r="AA7" i="6"/>
  <c r="Z7" i="6"/>
  <c r="Y7" i="6"/>
  <c r="X7" i="6"/>
  <c r="W7" i="6"/>
  <c r="V7" i="6"/>
  <c r="U7" i="6"/>
  <c r="T7" i="6"/>
  <c r="S7" i="6"/>
  <c r="R7" i="6"/>
  <c r="Q7" i="6"/>
  <c r="P7" i="6"/>
  <c r="O7" i="6"/>
  <c r="N7" i="6"/>
  <c r="M7" i="6"/>
  <c r="L7" i="6"/>
  <c r="K7" i="6"/>
  <c r="J7" i="6"/>
  <c r="AM6" i="6"/>
  <c r="AL6" i="6"/>
  <c r="AK6" i="6"/>
  <c r="AJ6" i="6"/>
  <c r="AI6" i="6"/>
  <c r="AH6" i="6"/>
  <c r="AG6" i="6"/>
  <c r="AF6" i="6"/>
  <c r="AE6" i="6"/>
  <c r="AD6" i="6"/>
  <c r="AC6" i="6"/>
  <c r="AB6" i="6"/>
  <c r="AA6" i="6"/>
  <c r="Z6" i="6"/>
  <c r="Y6" i="6"/>
  <c r="X6" i="6"/>
  <c r="W6" i="6"/>
  <c r="V6" i="6"/>
  <c r="U6" i="6"/>
  <c r="T6" i="6"/>
  <c r="S6" i="6"/>
  <c r="R6" i="6"/>
  <c r="Q6" i="6"/>
  <c r="P6" i="6"/>
  <c r="O6" i="6"/>
  <c r="N6" i="6"/>
  <c r="M6" i="6"/>
  <c r="L6" i="6"/>
  <c r="K6" i="6"/>
  <c r="J6" i="6"/>
  <c r="U155" i="3"/>
  <c r="R155" i="3"/>
  <c r="U154" i="3"/>
  <c r="R154" i="3"/>
  <c r="U153" i="3"/>
  <c r="R153" i="3"/>
  <c r="U152" i="3"/>
  <c r="R152" i="3"/>
  <c r="AC153" i="3" s="1"/>
  <c r="AB153" i="3" s="1"/>
  <c r="U151" i="3"/>
  <c r="R151" i="3"/>
  <c r="U150" i="3"/>
  <c r="R150" i="3"/>
  <c r="AC151" i="3" s="1"/>
  <c r="AB151" i="3" s="1"/>
  <c r="U149" i="3"/>
  <c r="R149" i="3"/>
  <c r="AC150" i="3" s="1"/>
  <c r="AB150" i="3" s="1"/>
  <c r="U148" i="3"/>
  <c r="R148" i="3"/>
  <c r="U147" i="3"/>
  <c r="R147" i="3"/>
  <c r="U146" i="3"/>
  <c r="R146" i="3"/>
  <c r="L146" i="3"/>
  <c r="M146" i="3" s="1"/>
  <c r="K146" i="3"/>
  <c r="H146" i="3"/>
  <c r="U145" i="3"/>
  <c r="R145" i="3"/>
  <c r="U144" i="3"/>
  <c r="R144" i="3"/>
  <c r="U143" i="3"/>
  <c r="R143" i="3"/>
  <c r="AC144" i="3" s="1"/>
  <c r="AB144" i="3" s="1"/>
  <c r="U142" i="3"/>
  <c r="R142" i="3"/>
  <c r="Y141" i="3"/>
  <c r="U141" i="3"/>
  <c r="R141" i="3"/>
  <c r="Y140" i="3"/>
  <c r="U140" i="3"/>
  <c r="R140" i="3"/>
  <c r="AC141" i="3" s="1"/>
  <c r="AB141" i="3" s="1"/>
  <c r="AC139" i="3"/>
  <c r="AB139" i="3" s="1"/>
  <c r="AA139" i="3"/>
  <c r="U139" i="3"/>
  <c r="R139" i="3"/>
  <c r="U138" i="3"/>
  <c r="R138" i="3"/>
  <c r="Y139" i="3" s="1"/>
  <c r="Z139" i="3" s="1"/>
  <c r="AC137" i="3"/>
  <c r="AB137" i="3" s="1"/>
  <c r="U137" i="3"/>
  <c r="R137" i="3"/>
  <c r="Y136" i="3"/>
  <c r="U136" i="3"/>
  <c r="R136" i="3"/>
  <c r="L136" i="3"/>
  <c r="M136" i="3" s="1"/>
  <c r="K136" i="3"/>
  <c r="H136" i="3"/>
  <c r="AC135" i="3"/>
  <c r="AB135" i="3" s="1"/>
  <c r="Y135" i="3"/>
  <c r="U135" i="3"/>
  <c r="R135" i="3"/>
  <c r="AC134" i="3"/>
  <c r="AB134" i="3" s="1"/>
  <c r="U134" i="3"/>
  <c r="R134" i="3"/>
  <c r="U133" i="3"/>
  <c r="R133" i="3"/>
  <c r="Y134" i="3" s="1"/>
  <c r="Z134" i="3" s="1"/>
  <c r="U132" i="3"/>
  <c r="R132" i="3"/>
  <c r="AC133" i="3" s="1"/>
  <c r="AB133" i="3" s="1"/>
  <c r="U131" i="3"/>
  <c r="R131" i="3"/>
  <c r="U130" i="3"/>
  <c r="R130" i="3"/>
  <c r="U129" i="3"/>
  <c r="R129" i="3"/>
  <c r="U128" i="3"/>
  <c r="R128" i="3"/>
  <c r="U127" i="3"/>
  <c r="R127" i="3"/>
  <c r="AA126" i="3"/>
  <c r="Z126" i="3"/>
  <c r="Y126" i="3"/>
  <c r="U126" i="3"/>
  <c r="R126" i="3"/>
  <c r="AC127" i="3" s="1"/>
  <c r="AB127" i="3" s="1"/>
  <c r="L126" i="3"/>
  <c r="M126" i="3" s="1"/>
  <c r="K126" i="3"/>
  <c r="H126" i="3"/>
  <c r="I126" i="3" s="1"/>
  <c r="AC125" i="3"/>
  <c r="AB125" i="3" s="1"/>
  <c r="U125" i="3"/>
  <c r="R125" i="3"/>
  <c r="AC124" i="3"/>
  <c r="AB124" i="3" s="1"/>
  <c r="U124" i="3"/>
  <c r="R124" i="3"/>
  <c r="Y125" i="3" s="1"/>
  <c r="Z125" i="3" s="1"/>
  <c r="U123" i="3"/>
  <c r="R123" i="3"/>
  <c r="Y122" i="3"/>
  <c r="U122" i="3"/>
  <c r="R122" i="3"/>
  <c r="AC121" i="3"/>
  <c r="AB121" i="3" s="1"/>
  <c r="U121" i="3"/>
  <c r="R121" i="3"/>
  <c r="AC122" i="3" s="1"/>
  <c r="AB122" i="3" s="1"/>
  <c r="U120" i="3"/>
  <c r="R120" i="3"/>
  <c r="U119" i="3"/>
  <c r="R119" i="3"/>
  <c r="U118" i="3"/>
  <c r="R118" i="3"/>
  <c r="AC117" i="3"/>
  <c r="AB117" i="3" s="1"/>
  <c r="Z117" i="3"/>
  <c r="U117" i="3"/>
  <c r="R117" i="3"/>
  <c r="Y116" i="3"/>
  <c r="U116" i="3"/>
  <c r="R116" i="3"/>
  <c r="Y117" i="3" s="1"/>
  <c r="AA117" i="3" s="1"/>
  <c r="L116" i="3"/>
  <c r="M116" i="3" s="1"/>
  <c r="K116" i="3"/>
  <c r="I116" i="3"/>
  <c r="H116" i="3"/>
  <c r="U115" i="3"/>
  <c r="R115" i="3"/>
  <c r="AC114" i="3"/>
  <c r="AB114" i="3" s="1"/>
  <c r="U114" i="3"/>
  <c r="R114" i="3"/>
  <c r="Z113" i="3"/>
  <c r="Y113" i="3"/>
  <c r="AA113" i="3" s="1"/>
  <c r="U113" i="3"/>
  <c r="R113" i="3"/>
  <c r="Y114" i="3" s="1"/>
  <c r="AA114" i="3" s="1"/>
  <c r="U112" i="3"/>
  <c r="R112" i="3"/>
  <c r="AC113" i="3" s="1"/>
  <c r="AB113" i="3" s="1"/>
  <c r="AC111" i="3"/>
  <c r="AB111" i="3" s="1"/>
  <c r="U111" i="3"/>
  <c r="R111" i="3"/>
  <c r="Z110" i="3"/>
  <c r="Y110" i="3"/>
  <c r="AA110" i="3" s="1"/>
  <c r="U110" i="3"/>
  <c r="R110" i="3"/>
  <c r="Y111" i="3" s="1"/>
  <c r="AA111" i="3" s="1"/>
  <c r="U109" i="3"/>
  <c r="R109" i="3"/>
  <c r="AC110" i="3" s="1"/>
  <c r="AB110" i="3" s="1"/>
  <c r="AC108" i="3"/>
  <c r="AB108" i="3" s="1"/>
  <c r="U108" i="3"/>
  <c r="R108" i="3"/>
  <c r="Z107" i="3"/>
  <c r="Y107" i="3"/>
  <c r="AA107" i="3" s="1"/>
  <c r="U107" i="3"/>
  <c r="R107" i="3"/>
  <c r="Y108" i="3" s="1"/>
  <c r="AA108" i="3" s="1"/>
  <c r="U106" i="3"/>
  <c r="R106" i="3"/>
  <c r="AC106" i="3" s="1"/>
  <c r="AB106" i="3" s="1"/>
  <c r="L106" i="3"/>
  <c r="N106" i="3" s="1"/>
  <c r="K106" i="3"/>
  <c r="I106" i="3"/>
  <c r="H106" i="3"/>
  <c r="AC105" i="3"/>
  <c r="AB105" i="3"/>
  <c r="U105" i="3"/>
  <c r="R105" i="3"/>
  <c r="AB104" i="3"/>
  <c r="Z104" i="3"/>
  <c r="Y104" i="3"/>
  <c r="AA104" i="3" s="1"/>
  <c r="U104" i="3"/>
  <c r="R104" i="3"/>
  <c r="Y105" i="3" s="1"/>
  <c r="AA105" i="3" s="1"/>
  <c r="U103" i="3"/>
  <c r="R103" i="3"/>
  <c r="AC104" i="3" s="1"/>
  <c r="AC102" i="3"/>
  <c r="AB102" i="3" s="1"/>
  <c r="U102" i="3"/>
  <c r="R102" i="3"/>
  <c r="AB101" i="3"/>
  <c r="Z101" i="3"/>
  <c r="AD101" i="3" s="1"/>
  <c r="Y101" i="3"/>
  <c r="AA101" i="3" s="1"/>
  <c r="U101" i="3"/>
  <c r="R101" i="3"/>
  <c r="Y102" i="3" s="1"/>
  <c r="AA102" i="3" s="1"/>
  <c r="U100" i="3"/>
  <c r="R100" i="3"/>
  <c r="AC101" i="3" s="1"/>
  <c r="AC99" i="3"/>
  <c r="AB99" i="3"/>
  <c r="U99" i="3"/>
  <c r="R99" i="3"/>
  <c r="AB98" i="3"/>
  <c r="Z98" i="3"/>
  <c r="AD98" i="3" s="1"/>
  <c r="Y98" i="3"/>
  <c r="AA98" i="3" s="1"/>
  <c r="U98" i="3"/>
  <c r="R98" i="3"/>
  <c r="Y99" i="3" s="1"/>
  <c r="AA99" i="3" s="1"/>
  <c r="U97" i="3"/>
  <c r="R97" i="3"/>
  <c r="AC98" i="3" s="1"/>
  <c r="AC96" i="3"/>
  <c r="AB96" i="3" s="1"/>
  <c r="U96" i="3"/>
  <c r="R96" i="3"/>
  <c r="N96" i="3"/>
  <c r="M96" i="3"/>
  <c r="I96" i="3"/>
  <c r="H96" i="3"/>
  <c r="AC95" i="3"/>
  <c r="AB95" i="3" s="1"/>
  <c r="Z95" i="3"/>
  <c r="U95" i="3"/>
  <c r="R95" i="3"/>
  <c r="Y94" i="3"/>
  <c r="U94" i="3"/>
  <c r="R94" i="3"/>
  <c r="Y95" i="3" s="1"/>
  <c r="AA95" i="3" s="1"/>
  <c r="U93" i="3"/>
  <c r="R93" i="3"/>
  <c r="AC94" i="3" s="1"/>
  <c r="AB94" i="3" s="1"/>
  <c r="Z92" i="3"/>
  <c r="U92" i="3"/>
  <c r="R92" i="3"/>
  <c r="Y91" i="3"/>
  <c r="U91" i="3"/>
  <c r="R91" i="3"/>
  <c r="Y92" i="3" s="1"/>
  <c r="AA92" i="3" s="1"/>
  <c r="U90" i="3"/>
  <c r="R90" i="3"/>
  <c r="AC91" i="3" s="1"/>
  <c r="AB91" i="3" s="1"/>
  <c r="Z89" i="3"/>
  <c r="U89" i="3"/>
  <c r="R89" i="3"/>
  <c r="Y88" i="3"/>
  <c r="U88" i="3"/>
  <c r="R88" i="3"/>
  <c r="Y89" i="3" s="1"/>
  <c r="AA89" i="3" s="1"/>
  <c r="U87" i="3"/>
  <c r="R87" i="3"/>
  <c r="AC88" i="3" s="1"/>
  <c r="AB88" i="3" s="1"/>
  <c r="U86" i="3"/>
  <c r="R86" i="3"/>
  <c r="L86" i="3"/>
  <c r="M86" i="3" s="1"/>
  <c r="K86" i="3"/>
  <c r="H86" i="3"/>
  <c r="U85" i="3"/>
  <c r="R85" i="3"/>
  <c r="U84" i="3"/>
  <c r="R84" i="3"/>
  <c r="AC85" i="3" s="1"/>
  <c r="AB85" i="3" s="1"/>
  <c r="Y83" i="3"/>
  <c r="Z83" i="3" s="1"/>
  <c r="U83" i="3"/>
  <c r="R83" i="3"/>
  <c r="U82" i="3"/>
  <c r="R82" i="3"/>
  <c r="AC83" i="3" s="1"/>
  <c r="AB83" i="3" s="1"/>
  <c r="U81" i="3"/>
  <c r="R81" i="3"/>
  <c r="Y82" i="3" s="1"/>
  <c r="Z82" i="3" s="1"/>
  <c r="U80" i="3"/>
  <c r="R80" i="3"/>
  <c r="U79" i="3"/>
  <c r="R79" i="3"/>
  <c r="AC80" i="3" s="1"/>
  <c r="AB80" i="3" s="1"/>
  <c r="U78" i="3"/>
  <c r="R78" i="3"/>
  <c r="U77" i="3"/>
  <c r="R77" i="3"/>
  <c r="U76" i="3"/>
  <c r="R76" i="3"/>
  <c r="M76" i="3"/>
  <c r="L76" i="3"/>
  <c r="N76" i="3" s="1"/>
  <c r="K76" i="3"/>
  <c r="H76" i="3"/>
  <c r="U75" i="3"/>
  <c r="R75" i="3"/>
  <c r="Y75" i="3" s="1"/>
  <c r="U74" i="3"/>
  <c r="R74" i="3"/>
  <c r="U73" i="3"/>
  <c r="R73" i="3"/>
  <c r="AC74" i="3" s="1"/>
  <c r="AB74" i="3" s="1"/>
  <c r="U72" i="3"/>
  <c r="R72" i="3"/>
  <c r="Y73" i="3" s="1"/>
  <c r="Z73" i="3" s="1"/>
  <c r="U71" i="3"/>
  <c r="R71" i="3"/>
  <c r="U70" i="3"/>
  <c r="R70" i="3"/>
  <c r="AC71" i="3" s="1"/>
  <c r="AB71" i="3" s="1"/>
  <c r="U69" i="3"/>
  <c r="R69" i="3"/>
  <c r="Y70" i="3" s="1"/>
  <c r="Z70" i="3" s="1"/>
  <c r="U68" i="3"/>
  <c r="R68" i="3"/>
  <c r="U67" i="3"/>
  <c r="R67" i="3"/>
  <c r="U66" i="3"/>
  <c r="R66" i="3"/>
  <c r="L66" i="3"/>
  <c r="M66" i="3" s="1"/>
  <c r="K66" i="3"/>
  <c r="I66" i="3"/>
  <c r="H66" i="3"/>
  <c r="AA65" i="3"/>
  <c r="Z65" i="3"/>
  <c r="Y65" i="3"/>
  <c r="R65" i="3"/>
  <c r="R64" i="3"/>
  <c r="AC65" i="3" s="1"/>
  <c r="AB65" i="3" s="1"/>
  <c r="R63" i="3"/>
  <c r="Y64" i="3" s="1"/>
  <c r="AA64" i="3" s="1"/>
  <c r="AC62" i="3"/>
  <c r="AB62" i="3" s="1"/>
  <c r="R62" i="3"/>
  <c r="R61" i="3"/>
  <c r="Y62" i="3" s="1"/>
  <c r="R60" i="3"/>
  <c r="R59" i="3"/>
  <c r="U58" i="3"/>
  <c r="R58" i="3"/>
  <c r="U57" i="3"/>
  <c r="R57" i="3"/>
  <c r="U56" i="3"/>
  <c r="R56" i="3"/>
  <c r="N56" i="3"/>
  <c r="L56" i="3"/>
  <c r="M56" i="3" s="1"/>
  <c r="K56" i="3"/>
  <c r="I56" i="3"/>
  <c r="Y56" i="3" s="1"/>
  <c r="H56" i="3"/>
  <c r="U55" i="3"/>
  <c r="R55" i="3"/>
  <c r="U54" i="3"/>
  <c r="R54" i="3"/>
  <c r="Y55" i="3" s="1"/>
  <c r="Z55" i="3" s="1"/>
  <c r="AA53" i="3"/>
  <c r="Z53" i="3"/>
  <c r="Y53" i="3"/>
  <c r="U53" i="3"/>
  <c r="R53" i="3"/>
  <c r="Z52" i="3"/>
  <c r="U52" i="3"/>
  <c r="R52" i="3"/>
  <c r="AC53" i="3" s="1"/>
  <c r="AB53" i="3" s="1"/>
  <c r="AC51" i="3"/>
  <c r="AB51" i="3" s="1"/>
  <c r="U51" i="3"/>
  <c r="R51" i="3"/>
  <c r="Y52" i="3" s="1"/>
  <c r="AA52" i="3" s="1"/>
  <c r="U50" i="3"/>
  <c r="R50" i="3"/>
  <c r="U49" i="3"/>
  <c r="R49" i="3"/>
  <c r="U48" i="3"/>
  <c r="R48" i="3"/>
  <c r="U47" i="3"/>
  <c r="R47" i="3"/>
  <c r="U46" i="3"/>
  <c r="R46" i="3"/>
  <c r="L46" i="3"/>
  <c r="M46" i="3" s="1"/>
  <c r="AC46" i="3" s="1"/>
  <c r="AB46" i="3" s="1"/>
  <c r="K46" i="3"/>
  <c r="H46" i="3"/>
  <c r="U45" i="3"/>
  <c r="R45" i="3"/>
  <c r="U44" i="3"/>
  <c r="R44" i="3"/>
  <c r="Y45" i="3" s="1"/>
  <c r="U43" i="3"/>
  <c r="R43" i="3"/>
  <c r="AC44" i="3" s="1"/>
  <c r="AB44" i="3" s="1"/>
  <c r="Y42" i="3"/>
  <c r="AA42" i="3" s="1"/>
  <c r="U42" i="3"/>
  <c r="R42" i="3"/>
  <c r="U41" i="3"/>
  <c r="R41" i="3"/>
  <c r="AC42" i="3" s="1"/>
  <c r="AB42" i="3" s="1"/>
  <c r="U40" i="3"/>
  <c r="R40" i="3"/>
  <c r="Y40" i="3" s="1"/>
  <c r="Y38" i="3"/>
  <c r="U38" i="3"/>
  <c r="R38" i="3"/>
  <c r="AC38" i="3" s="1"/>
  <c r="AB38" i="3" s="1"/>
  <c r="U37" i="3"/>
  <c r="R37" i="3"/>
  <c r="U36" i="3"/>
  <c r="R36" i="3"/>
  <c r="L36" i="3"/>
  <c r="M36" i="3" s="1"/>
  <c r="AC36" i="3" s="1"/>
  <c r="AB36" i="3" s="1"/>
  <c r="K36" i="3"/>
  <c r="H36" i="3"/>
  <c r="Y35" i="3"/>
  <c r="U35" i="3"/>
  <c r="R35" i="3"/>
  <c r="U34" i="3"/>
  <c r="R34" i="3"/>
  <c r="AC35" i="3" s="1"/>
  <c r="AB35" i="3" s="1"/>
  <c r="AC33" i="3"/>
  <c r="AB33" i="3" s="1"/>
  <c r="U33" i="3"/>
  <c r="R33" i="3"/>
  <c r="Y32" i="3"/>
  <c r="U32" i="3"/>
  <c r="R32" i="3"/>
  <c r="U31" i="3"/>
  <c r="R31" i="3"/>
  <c r="AC32" i="3" s="1"/>
  <c r="AB32" i="3" s="1"/>
  <c r="AC30" i="3"/>
  <c r="AB30" i="3" s="1"/>
  <c r="U30" i="3"/>
  <c r="R30" i="3"/>
  <c r="U29" i="3"/>
  <c r="R29" i="3"/>
  <c r="U28" i="3"/>
  <c r="R28" i="3"/>
  <c r="U27" i="3"/>
  <c r="R27" i="3"/>
  <c r="U26" i="3"/>
  <c r="R26" i="3"/>
  <c r="L26" i="3"/>
  <c r="M26" i="3" s="1"/>
  <c r="K26" i="3"/>
  <c r="H26" i="3"/>
  <c r="U25" i="3"/>
  <c r="R25" i="3"/>
  <c r="U24" i="3"/>
  <c r="R24" i="3"/>
  <c r="Y23" i="3"/>
  <c r="U23" i="3"/>
  <c r="R23" i="3"/>
  <c r="U22" i="3"/>
  <c r="R22" i="3"/>
  <c r="AC23" i="3" s="1"/>
  <c r="AB23" i="3" s="1"/>
  <c r="AC21" i="3"/>
  <c r="AB21" i="3" s="1"/>
  <c r="U21" i="3"/>
  <c r="R21" i="3"/>
  <c r="Y20" i="3"/>
  <c r="U20" i="3"/>
  <c r="U19" i="3"/>
  <c r="R19" i="3"/>
  <c r="Y19" i="3" s="1"/>
  <c r="AA19" i="3" s="1"/>
  <c r="U18" i="3"/>
  <c r="R18" i="3"/>
  <c r="U17" i="3"/>
  <c r="R17" i="3"/>
  <c r="L17" i="3"/>
  <c r="K17" i="3"/>
  <c r="I17" i="3"/>
  <c r="Y17" i="3" s="1"/>
  <c r="H17" i="3"/>
  <c r="U16" i="3"/>
  <c r="R16" i="3"/>
  <c r="AC16" i="3" s="1"/>
  <c r="AB16" i="3" s="1"/>
  <c r="Y15" i="3"/>
  <c r="AA15" i="3" s="1"/>
  <c r="U15" i="3"/>
  <c r="R15" i="3"/>
  <c r="Y16" i="3" s="1"/>
  <c r="AA16" i="3" s="1"/>
  <c r="U14" i="3"/>
  <c r="R14" i="3"/>
  <c r="U13" i="3"/>
  <c r="R13" i="3"/>
  <c r="AC14" i="3" s="1"/>
  <c r="AB14" i="3" s="1"/>
  <c r="Y12" i="3"/>
  <c r="AA12" i="3" s="1"/>
  <c r="U12" i="3"/>
  <c r="R12" i="3"/>
  <c r="Y13" i="3" s="1"/>
  <c r="AA13" i="3" s="1"/>
  <c r="U11" i="3"/>
  <c r="R11" i="3"/>
  <c r="U10" i="3"/>
  <c r="R10" i="3"/>
  <c r="AC11" i="3" s="1"/>
  <c r="AB11" i="3" s="1"/>
  <c r="U9" i="3"/>
  <c r="R9" i="3"/>
  <c r="Y10" i="3" s="1"/>
  <c r="AA10" i="3" s="1"/>
  <c r="U8" i="3"/>
  <c r="R8" i="3"/>
  <c r="U7" i="3"/>
  <c r="R7" i="3"/>
  <c r="L7" i="3"/>
  <c r="K7" i="3"/>
  <c r="H7" i="3"/>
  <c r="I7" i="3" s="1"/>
  <c r="N46" i="3" l="1"/>
  <c r="AD139" i="3"/>
  <c r="N26" i="3"/>
  <c r="AD95" i="3"/>
  <c r="N116" i="3"/>
  <c r="AD83" i="3"/>
  <c r="AD113" i="3"/>
  <c r="AC26" i="3"/>
  <c r="AC76" i="3"/>
  <c r="AB76" i="3" s="1"/>
  <c r="M106" i="3"/>
  <c r="AA75" i="3"/>
  <c r="Z75" i="3"/>
  <c r="Z16" i="3"/>
  <c r="AD16" i="3" s="1"/>
  <c r="AA23" i="3"/>
  <c r="Z23" i="3"/>
  <c r="AD23" i="3" s="1"/>
  <c r="Y31" i="3"/>
  <c r="AC31" i="3"/>
  <c r="AB31" i="3" s="1"/>
  <c r="Y30" i="3"/>
  <c r="N36" i="3"/>
  <c r="I36" i="3"/>
  <c r="AD53" i="3"/>
  <c r="AA35" i="3"/>
  <c r="Z35" i="3"/>
  <c r="AD35" i="3" s="1"/>
  <c r="AA40" i="3"/>
  <c r="Z40" i="3"/>
  <c r="Z19" i="3"/>
  <c r="AC25" i="3"/>
  <c r="AB25" i="3" s="1"/>
  <c r="Y25" i="3"/>
  <c r="Y24" i="3"/>
  <c r="Z56" i="3"/>
  <c r="AA56" i="3"/>
  <c r="Z13" i="3"/>
  <c r="AA17" i="3"/>
  <c r="Y18" i="3" s="1"/>
  <c r="Z17" i="3"/>
  <c r="AA32" i="3"/>
  <c r="Z32" i="3"/>
  <c r="AD32" i="3" s="1"/>
  <c r="AA45" i="3"/>
  <c r="Z45" i="3"/>
  <c r="AA62" i="3"/>
  <c r="Z62" i="3"/>
  <c r="AD62" i="3" s="1"/>
  <c r="AA20" i="3"/>
  <c r="Z20" i="3"/>
  <c r="AC24" i="3"/>
  <c r="AB24" i="3" s="1"/>
  <c r="Y34" i="3"/>
  <c r="AC34" i="3"/>
  <c r="AB34" i="3" s="1"/>
  <c r="Y33" i="3"/>
  <c r="Y36" i="3"/>
  <c r="AC37" i="3"/>
  <c r="AB37" i="3" s="1"/>
  <c r="N7" i="3"/>
  <c r="M7" i="3"/>
  <c r="AC7" i="3" s="1"/>
  <c r="Z10" i="3"/>
  <c r="AC22" i="3"/>
  <c r="AB22" i="3" s="1"/>
  <c r="Y22" i="3"/>
  <c r="Y21" i="3"/>
  <c r="AA38" i="3"/>
  <c r="Z38" i="3"/>
  <c r="AD38" i="3" s="1"/>
  <c r="Y119" i="3"/>
  <c r="AC119" i="3"/>
  <c r="AB119" i="3" s="1"/>
  <c r="AA141" i="3"/>
  <c r="Z141" i="3"/>
  <c r="AD141" i="3" s="1"/>
  <c r="AC147" i="3"/>
  <c r="AB147" i="3" s="1"/>
  <c r="AC146" i="3"/>
  <c r="AB146" i="3" s="1"/>
  <c r="Y147" i="3"/>
  <c r="Y153" i="3"/>
  <c r="Y11" i="3"/>
  <c r="AC12" i="3"/>
  <c r="AB12" i="3" s="1"/>
  <c r="Y14" i="3"/>
  <c r="AC15" i="3"/>
  <c r="AB15" i="3" s="1"/>
  <c r="Z42" i="3"/>
  <c r="AD42" i="3" s="1"/>
  <c r="AC66" i="3"/>
  <c r="AB66" i="3" s="1"/>
  <c r="AC70" i="3"/>
  <c r="AB70" i="3" s="1"/>
  <c r="AD70" i="3" s="1"/>
  <c r="AC72" i="3"/>
  <c r="AB72" i="3" s="1"/>
  <c r="AC73" i="3"/>
  <c r="AB73" i="3" s="1"/>
  <c r="AD73" i="3" s="1"/>
  <c r="AC75" i="3"/>
  <c r="AB75" i="3" s="1"/>
  <c r="AA82" i="3"/>
  <c r="AA83" i="3"/>
  <c r="I86" i="3"/>
  <c r="Y86" i="3" s="1"/>
  <c r="Y121" i="3"/>
  <c r="Y120" i="3"/>
  <c r="AC120" i="3"/>
  <c r="AB120" i="3" s="1"/>
  <c r="N126" i="3"/>
  <c r="Z140" i="3"/>
  <c r="AA140" i="3"/>
  <c r="Y145" i="3"/>
  <c r="AC145" i="3"/>
  <c r="AB145" i="3" s="1"/>
  <c r="AC149" i="3"/>
  <c r="AB149" i="3" s="1"/>
  <c r="AC155" i="3"/>
  <c r="AB155" i="3" s="1"/>
  <c r="AC41" i="3"/>
  <c r="AB41" i="3" s="1"/>
  <c r="Y43" i="3"/>
  <c r="Y81" i="3"/>
  <c r="AC82" i="3"/>
  <c r="AB82" i="3" s="1"/>
  <c r="AD82" i="3" s="1"/>
  <c r="Y118" i="3"/>
  <c r="Y128" i="3"/>
  <c r="Y127" i="3"/>
  <c r="AC128" i="3"/>
  <c r="AB128" i="3" s="1"/>
  <c r="Y143" i="3"/>
  <c r="AC143" i="3"/>
  <c r="AB143" i="3" s="1"/>
  <c r="Y142" i="3"/>
  <c r="I146" i="3"/>
  <c r="N146" i="3"/>
  <c r="Y146" i="3"/>
  <c r="Y152" i="3"/>
  <c r="AC43" i="3"/>
  <c r="AB43" i="3" s="1"/>
  <c r="AC45" i="3"/>
  <c r="AB45" i="3" s="1"/>
  <c r="Y54" i="3"/>
  <c r="AC10" i="3"/>
  <c r="AB10" i="3" s="1"/>
  <c r="Y80" i="3"/>
  <c r="Z122" i="3"/>
  <c r="AD122" i="3" s="1"/>
  <c r="AA122" i="3"/>
  <c r="Y130" i="3"/>
  <c r="AC130" i="3"/>
  <c r="AB130" i="3" s="1"/>
  <c r="Y129" i="3"/>
  <c r="AC132" i="3"/>
  <c r="AB132" i="3" s="1"/>
  <c r="Y132" i="3"/>
  <c r="AC131" i="3"/>
  <c r="AB131" i="3" s="1"/>
  <c r="Z135" i="3"/>
  <c r="AD135" i="3" s="1"/>
  <c r="AA135" i="3"/>
  <c r="Z12" i="3"/>
  <c r="Z15" i="3"/>
  <c r="N17" i="3"/>
  <c r="AC20" i="3"/>
  <c r="AB20" i="3" s="1"/>
  <c r="Y41" i="3"/>
  <c r="Y44" i="3"/>
  <c r="AC47" i="3"/>
  <c r="AB47" i="3" s="1"/>
  <c r="Y46" i="3"/>
  <c r="AA55" i="3"/>
  <c r="I76" i="3"/>
  <c r="Y76" i="3" s="1"/>
  <c r="AC81" i="3"/>
  <c r="AB81" i="3" s="1"/>
  <c r="Y85" i="3"/>
  <c r="N86" i="3"/>
  <c r="AD104" i="3"/>
  <c r="AD117" i="3"/>
  <c r="AC123" i="3"/>
  <c r="AB123" i="3" s="1"/>
  <c r="Y124" i="3"/>
  <c r="Z136" i="3"/>
  <c r="AA136" i="3"/>
  <c r="AC148" i="3"/>
  <c r="AB148" i="3" s="1"/>
  <c r="AC152" i="3"/>
  <c r="AB152" i="3" s="1"/>
  <c r="AC154" i="3"/>
  <c r="AB154" i="3" s="1"/>
  <c r="AC40" i="3"/>
  <c r="AB40" i="3" s="1"/>
  <c r="AC55" i="3"/>
  <c r="AB55" i="3" s="1"/>
  <c r="AD55" i="3" s="1"/>
  <c r="AC56" i="3"/>
  <c r="Z64" i="3"/>
  <c r="AD65" i="3"/>
  <c r="AC13" i="3"/>
  <c r="AB13" i="3" s="1"/>
  <c r="M17" i="3"/>
  <c r="AC17" i="3" s="1"/>
  <c r="AC19" i="3"/>
  <c r="AB19" i="3" s="1"/>
  <c r="AC52" i="3"/>
  <c r="AB52" i="3" s="1"/>
  <c r="AD52" i="3" s="1"/>
  <c r="Y63" i="3"/>
  <c r="AA88" i="3"/>
  <c r="Z88" i="3"/>
  <c r="AD88" i="3" s="1"/>
  <c r="AA91" i="3"/>
  <c r="Z91" i="3"/>
  <c r="AD91" i="3" s="1"/>
  <c r="AA94" i="3"/>
  <c r="Z94" i="3"/>
  <c r="AD94" i="3" s="1"/>
  <c r="Y150" i="3"/>
  <c r="Y7" i="3"/>
  <c r="I26" i="3"/>
  <c r="Y26" i="3" s="1"/>
  <c r="I46" i="3"/>
  <c r="AC48" i="3"/>
  <c r="AB48" i="3" s="1"/>
  <c r="Y51" i="3"/>
  <c r="AC54" i="3"/>
  <c r="AB54" i="3" s="1"/>
  <c r="Y57" i="3"/>
  <c r="AC63" i="3"/>
  <c r="AB63" i="3" s="1"/>
  <c r="AC64" i="3"/>
  <c r="AB64" i="3" s="1"/>
  <c r="N66" i="3"/>
  <c r="Y66" i="3"/>
  <c r="AA70" i="3"/>
  <c r="Y71" i="3"/>
  <c r="Y72" i="3"/>
  <c r="AA73" i="3"/>
  <c r="Y74" i="3"/>
  <c r="AD110" i="3"/>
  <c r="AA116" i="3"/>
  <c r="Z116" i="3"/>
  <c r="AC129" i="3"/>
  <c r="AB129" i="3" s="1"/>
  <c r="Y131" i="3"/>
  <c r="AD134" i="3"/>
  <c r="AA134" i="3"/>
  <c r="N136" i="3"/>
  <c r="I136" i="3"/>
  <c r="AC138" i="3"/>
  <c r="AB138" i="3" s="1"/>
  <c r="Y138" i="3"/>
  <c r="Y144" i="3"/>
  <c r="Y149" i="3"/>
  <c r="Y155" i="3"/>
  <c r="AC87" i="3"/>
  <c r="AB87" i="3" s="1"/>
  <c r="Y87" i="3"/>
  <c r="AC90" i="3"/>
  <c r="AB90" i="3" s="1"/>
  <c r="Y90" i="3"/>
  <c r="AC93" i="3"/>
  <c r="AB93" i="3" s="1"/>
  <c r="Y93" i="3"/>
  <c r="Z99" i="3"/>
  <c r="AD99" i="3" s="1"/>
  <c r="Z102" i="3"/>
  <c r="AD102" i="3" s="1"/>
  <c r="Z105" i="3"/>
  <c r="AD105" i="3" s="1"/>
  <c r="Z108" i="3"/>
  <c r="AD108" i="3" s="1"/>
  <c r="Z111" i="3"/>
  <c r="AD111" i="3" s="1"/>
  <c r="Z114" i="3"/>
  <c r="AD114" i="3" s="1"/>
  <c r="AC118" i="3"/>
  <c r="AB118" i="3" s="1"/>
  <c r="Y123" i="3"/>
  <c r="AA125" i="3"/>
  <c r="Y133" i="3"/>
  <c r="Y137" i="3"/>
  <c r="AC136" i="3"/>
  <c r="AB136" i="3" s="1"/>
  <c r="Y84" i="3"/>
  <c r="AC142" i="3"/>
  <c r="AB142" i="3" s="1"/>
  <c r="Y148" i="3"/>
  <c r="Y151" i="3"/>
  <c r="Y154" i="3"/>
  <c r="AC84" i="3"/>
  <c r="AB84" i="3" s="1"/>
  <c r="AC86" i="3"/>
  <c r="AB86" i="3" s="1"/>
  <c r="AC89" i="3"/>
  <c r="AB89" i="3" s="1"/>
  <c r="AD89" i="3" s="1"/>
  <c r="AC92" i="3"/>
  <c r="AB92" i="3" s="1"/>
  <c r="AD92" i="3" s="1"/>
  <c r="AC97" i="3"/>
  <c r="AB97" i="3" s="1"/>
  <c r="Y96" i="3"/>
  <c r="Y97" i="3"/>
  <c r="AC100" i="3"/>
  <c r="AB100" i="3" s="1"/>
  <c r="Y100" i="3"/>
  <c r="AC103" i="3"/>
  <c r="AB103" i="3" s="1"/>
  <c r="Y103" i="3"/>
  <c r="AC109" i="3"/>
  <c r="AB109" i="3" s="1"/>
  <c r="Y109" i="3"/>
  <c r="AC112" i="3"/>
  <c r="AB112" i="3" s="1"/>
  <c r="Y112" i="3"/>
  <c r="AC115" i="3"/>
  <c r="AB115" i="3" s="1"/>
  <c r="Y115" i="3"/>
  <c r="AD125" i="3"/>
  <c r="AC140" i="3"/>
  <c r="AB140" i="3" s="1"/>
  <c r="Y106" i="3"/>
  <c r="AC107" i="3"/>
  <c r="AB107" i="3" s="1"/>
  <c r="AD107" i="3" s="1"/>
  <c r="AC116" i="3"/>
  <c r="AB116" i="3" s="1"/>
  <c r="AC126" i="3"/>
  <c r="AB126" i="3" s="1"/>
  <c r="AD126" i="3" s="1"/>
  <c r="AD12" i="3" l="1"/>
  <c r="AD136" i="3"/>
  <c r="AB7" i="3"/>
  <c r="AC8" i="3"/>
  <c r="AB26" i="3"/>
  <c r="AC27" i="3"/>
  <c r="AD116" i="3"/>
  <c r="AD20" i="3"/>
  <c r="AD10" i="3"/>
  <c r="AD15" i="3"/>
  <c r="AC77" i="3"/>
  <c r="AB77" i="3" s="1"/>
  <c r="Z76" i="3"/>
  <c r="AD76" i="3" s="1"/>
  <c r="AA76" i="3"/>
  <c r="Y77" i="3" s="1"/>
  <c r="AB17" i="3"/>
  <c r="AC18" i="3"/>
  <c r="AB18" i="3" s="1"/>
  <c r="AA86" i="3"/>
  <c r="Z86" i="3"/>
  <c r="AD86" i="3" s="1"/>
  <c r="AA96" i="3"/>
  <c r="Z96" i="3"/>
  <c r="AD96" i="3" s="1"/>
  <c r="AA123" i="3"/>
  <c r="Z123" i="3"/>
  <c r="AD123" i="3" s="1"/>
  <c r="AA26" i="3"/>
  <c r="Y27" i="3" s="1"/>
  <c r="Z26" i="3"/>
  <c r="AD26" i="3" s="1"/>
  <c r="AC57" i="3"/>
  <c r="AB56" i="3"/>
  <c r="AD56" i="3" s="1"/>
  <c r="AA14" i="3"/>
  <c r="Z14" i="3"/>
  <c r="AD14" i="3" s="1"/>
  <c r="Z153" i="3"/>
  <c r="AD153" i="3" s="1"/>
  <c r="AA153" i="3"/>
  <c r="Z21" i="3"/>
  <c r="AD21" i="3" s="1"/>
  <c r="AA21" i="3"/>
  <c r="AD13" i="3"/>
  <c r="Z103" i="3"/>
  <c r="AD103" i="3" s="1"/>
  <c r="AA103" i="3"/>
  <c r="Z84" i="3"/>
  <c r="AD84" i="3" s="1"/>
  <c r="AA84" i="3"/>
  <c r="Z149" i="3"/>
  <c r="AD149" i="3" s="1"/>
  <c r="AA149" i="3"/>
  <c r="AA66" i="3"/>
  <c r="Y67" i="3" s="1"/>
  <c r="Z66" i="3"/>
  <c r="AD66" i="3" s="1"/>
  <c r="AA57" i="3"/>
  <c r="Y58" i="3" s="1"/>
  <c r="Z57" i="3"/>
  <c r="AA130" i="3"/>
  <c r="Z130" i="3"/>
  <c r="AD130" i="3" s="1"/>
  <c r="Z152" i="3"/>
  <c r="AD152" i="3" s="1"/>
  <c r="AA152" i="3"/>
  <c r="Z143" i="3"/>
  <c r="AD143" i="3" s="1"/>
  <c r="AA143" i="3"/>
  <c r="AA81" i="3"/>
  <c r="Z81" i="3"/>
  <c r="AD81" i="3" s="1"/>
  <c r="AD140" i="3"/>
  <c r="Z147" i="3"/>
  <c r="AD147" i="3" s="1"/>
  <c r="AA147" i="3"/>
  <c r="Z119" i="3"/>
  <c r="AD119" i="3" s="1"/>
  <c r="AA119" i="3"/>
  <c r="Z22" i="3"/>
  <c r="AD22" i="3" s="1"/>
  <c r="AA22" i="3"/>
  <c r="AC67" i="3"/>
  <c r="Z34" i="3"/>
  <c r="AD34" i="3" s="1"/>
  <c r="AA34" i="3"/>
  <c r="AD19" i="3"/>
  <c r="Z115" i="3"/>
  <c r="AD115" i="3" s="1"/>
  <c r="AA115" i="3"/>
  <c r="AA87" i="3"/>
  <c r="Z87" i="3"/>
  <c r="AD87" i="3" s="1"/>
  <c r="Z155" i="3"/>
  <c r="AD155" i="3" s="1"/>
  <c r="AA155" i="3"/>
  <c r="AA74" i="3"/>
  <c r="Z74" i="3"/>
  <c r="AD74" i="3" s="1"/>
  <c r="Z106" i="3"/>
  <c r="AD106" i="3" s="1"/>
  <c r="AA106" i="3"/>
  <c r="Z112" i="3"/>
  <c r="AD112" i="3" s="1"/>
  <c r="AA112" i="3"/>
  <c r="AA93" i="3"/>
  <c r="Z93" i="3"/>
  <c r="AD93" i="3" s="1"/>
  <c r="AA144" i="3"/>
  <c r="Z144" i="3"/>
  <c r="AD144" i="3" s="1"/>
  <c r="AA72" i="3"/>
  <c r="Z72" i="3"/>
  <c r="AD72" i="3" s="1"/>
  <c r="AA7" i="3"/>
  <c r="Y8" i="3" s="1"/>
  <c r="Z7" i="3"/>
  <c r="AD7" i="3" s="1"/>
  <c r="AC49" i="3"/>
  <c r="Z44" i="3"/>
  <c r="AD44" i="3" s="1"/>
  <c r="AA44" i="3"/>
  <c r="Z146" i="3"/>
  <c r="AD146" i="3" s="1"/>
  <c r="AA146" i="3"/>
  <c r="AA11" i="3"/>
  <c r="Z11" i="3"/>
  <c r="AD11" i="3" s="1"/>
  <c r="AC78" i="3"/>
  <c r="AD40" i="3"/>
  <c r="Z30" i="3"/>
  <c r="AD30" i="3" s="1"/>
  <c r="AA30" i="3"/>
  <c r="Z100" i="3"/>
  <c r="AD100" i="3" s="1"/>
  <c r="AA100" i="3"/>
  <c r="Z154" i="3"/>
  <c r="AD154" i="3" s="1"/>
  <c r="AA154" i="3"/>
  <c r="Z137" i="3"/>
  <c r="AD137" i="3" s="1"/>
  <c r="AA137" i="3"/>
  <c r="Z138" i="3"/>
  <c r="AD138" i="3" s="1"/>
  <c r="AA138" i="3"/>
  <c r="Z63" i="3"/>
  <c r="AD63" i="3" s="1"/>
  <c r="AA63" i="3"/>
  <c r="AA132" i="3"/>
  <c r="Z132" i="3"/>
  <c r="AD132" i="3" s="1"/>
  <c r="AA43" i="3"/>
  <c r="Z43" i="3"/>
  <c r="AD43" i="3" s="1"/>
  <c r="Z151" i="3"/>
  <c r="AD151" i="3" s="1"/>
  <c r="AA151" i="3"/>
  <c r="AA133" i="3"/>
  <c r="Z133" i="3"/>
  <c r="AD133" i="3" s="1"/>
  <c r="AA90" i="3"/>
  <c r="Z90" i="3"/>
  <c r="AD90" i="3" s="1"/>
  <c r="Z124" i="3"/>
  <c r="AD124" i="3" s="1"/>
  <c r="AA124" i="3"/>
  <c r="AA85" i="3"/>
  <c r="Z85" i="3"/>
  <c r="AD85" i="3" s="1"/>
  <c r="Z80" i="3"/>
  <c r="AD80" i="3" s="1"/>
  <c r="AA80" i="3"/>
  <c r="Z128" i="3"/>
  <c r="AD128" i="3" s="1"/>
  <c r="AA128" i="3"/>
  <c r="Z120" i="3"/>
  <c r="AD120" i="3" s="1"/>
  <c r="AA120" i="3"/>
  <c r="AA36" i="3"/>
  <c r="Y37" i="3" s="1"/>
  <c r="Z36" i="3"/>
  <c r="AD36" i="3" s="1"/>
  <c r="AD17" i="3"/>
  <c r="Z24" i="3"/>
  <c r="AD24" i="3" s="1"/>
  <c r="AA24" i="3"/>
  <c r="Z31" i="3"/>
  <c r="AD31" i="3" s="1"/>
  <c r="AA31" i="3"/>
  <c r="Z131" i="3"/>
  <c r="AD131" i="3" s="1"/>
  <c r="AA131" i="3"/>
  <c r="AA71" i="3"/>
  <c r="Z71" i="3"/>
  <c r="AD71" i="3" s="1"/>
  <c r="AA51" i="3"/>
  <c r="Z51" i="3"/>
  <c r="AD51" i="3" s="1"/>
  <c r="Z46" i="3"/>
  <c r="AD46" i="3" s="1"/>
  <c r="AA46" i="3"/>
  <c r="Y47" i="3" s="1"/>
  <c r="Z41" i="3"/>
  <c r="AD41" i="3" s="1"/>
  <c r="AA41" i="3"/>
  <c r="AA54" i="3"/>
  <c r="Z54" i="3"/>
  <c r="AD54" i="3" s="1"/>
  <c r="AA127" i="3"/>
  <c r="Z127" i="3"/>
  <c r="AD127" i="3" s="1"/>
  <c r="AD75" i="3"/>
  <c r="Z109" i="3"/>
  <c r="AD109" i="3" s="1"/>
  <c r="AA109" i="3"/>
  <c r="Z97" i="3"/>
  <c r="AD97" i="3" s="1"/>
  <c r="AA97" i="3"/>
  <c r="Z148" i="3"/>
  <c r="AD148" i="3" s="1"/>
  <c r="AA148" i="3"/>
  <c r="Z150" i="3"/>
  <c r="AD150" i="3" s="1"/>
  <c r="AA150" i="3"/>
  <c r="AD64" i="3"/>
  <c r="Z129" i="3"/>
  <c r="AD129" i="3" s="1"/>
  <c r="AA129" i="3"/>
  <c r="Z142" i="3"/>
  <c r="AD142" i="3" s="1"/>
  <c r="AA142" i="3"/>
  <c r="Z118" i="3"/>
  <c r="AD118" i="3" s="1"/>
  <c r="AA118" i="3"/>
  <c r="Z145" i="3"/>
  <c r="AD145" i="3" s="1"/>
  <c r="AA145" i="3"/>
  <c r="AA121" i="3"/>
  <c r="Z121" i="3"/>
  <c r="AD121" i="3" s="1"/>
  <c r="Z33" i="3"/>
  <c r="AD33" i="3" s="1"/>
  <c r="AA33" i="3"/>
  <c r="AD45" i="3"/>
  <c r="AA18" i="3"/>
  <c r="Z18" i="3"/>
  <c r="AD18" i="3" s="1"/>
  <c r="Z25" i="3"/>
  <c r="AD25" i="3" s="1"/>
  <c r="AA25" i="3"/>
  <c r="AB27" i="3" l="1"/>
  <c r="AC28" i="3"/>
  <c r="AB8" i="3"/>
  <c r="AC9" i="3"/>
  <c r="AB9" i="3" s="1"/>
  <c r="AB78" i="3"/>
  <c r="AC79" i="3"/>
  <c r="AB79" i="3" s="1"/>
  <c r="AA58" i="3"/>
  <c r="Y59" i="3" s="1"/>
  <c r="Z58" i="3"/>
  <c r="AB49" i="3"/>
  <c r="AC50" i="3"/>
  <c r="AB50" i="3" s="1"/>
  <c r="AB67" i="3"/>
  <c r="AC68" i="3"/>
  <c r="AA27" i="3"/>
  <c r="Y28" i="3" s="1"/>
  <c r="Z27" i="3"/>
  <c r="AD27" i="3" s="1"/>
  <c r="Z37" i="3"/>
  <c r="AD37" i="3" s="1"/>
  <c r="AA37" i="3"/>
  <c r="Z67" i="3"/>
  <c r="AD67" i="3" s="1"/>
  <c r="AA67" i="3"/>
  <c r="Y68" i="3" s="1"/>
  <c r="AA8" i="3"/>
  <c r="Y9" i="3" s="1"/>
  <c r="Z8" i="3"/>
  <c r="AA77" i="3"/>
  <c r="Y78" i="3" s="1"/>
  <c r="Z77" i="3"/>
  <c r="AD77" i="3" s="1"/>
  <c r="AA47" i="3"/>
  <c r="Z47" i="3"/>
  <c r="AD47" i="3" s="1"/>
  <c r="AB57" i="3"/>
  <c r="AD57" i="3" s="1"/>
  <c r="AC58" i="3"/>
  <c r="AD8" i="3" l="1"/>
  <c r="AB28" i="3"/>
  <c r="AC29" i="3"/>
  <c r="AB29" i="3" s="1"/>
  <c r="AB58" i="3"/>
  <c r="AC59" i="3"/>
  <c r="AD58" i="3"/>
  <c r="AA68" i="3"/>
  <c r="Y69" i="3" s="1"/>
  <c r="Z68" i="3"/>
  <c r="AB68" i="3"/>
  <c r="AC69" i="3"/>
  <c r="AB69" i="3" s="1"/>
  <c r="AA78" i="3"/>
  <c r="Y79" i="3" s="1"/>
  <c r="Z78" i="3"/>
  <c r="AD78" i="3" s="1"/>
  <c r="AA9" i="3"/>
  <c r="Z9" i="3"/>
  <c r="AD9" i="3" s="1"/>
  <c r="Z28" i="3"/>
  <c r="AA28" i="3"/>
  <c r="Y29" i="3" s="1"/>
  <c r="AA59" i="3"/>
  <c r="Y60" i="3" s="1"/>
  <c r="Z59" i="3"/>
  <c r="Y48" i="3"/>
  <c r="Y49" i="3"/>
  <c r="AD28" i="3" l="1"/>
  <c r="AD68" i="3"/>
  <c r="Z49" i="3"/>
  <c r="AD49" i="3" s="1"/>
  <c r="AA49" i="3"/>
  <c r="Y50" i="3" s="1"/>
  <c r="AA48" i="3"/>
  <c r="Z48" i="3"/>
  <c r="AD48" i="3" s="1"/>
  <c r="AA69" i="3"/>
  <c r="Z69" i="3"/>
  <c r="AD69" i="3" s="1"/>
  <c r="AA60" i="3"/>
  <c r="Y61" i="3" s="1"/>
  <c r="Z60" i="3"/>
  <c r="Z79" i="3"/>
  <c r="AD79" i="3" s="1"/>
  <c r="AA79" i="3"/>
  <c r="AB59" i="3"/>
  <c r="AD59" i="3" s="1"/>
  <c r="AC60" i="3"/>
  <c r="AA29" i="3"/>
  <c r="Z29" i="3"/>
  <c r="AD29" i="3" s="1"/>
  <c r="Z50" i="3" l="1"/>
  <c r="AD50" i="3" s="1"/>
  <c r="AA50" i="3"/>
  <c r="AA61" i="3"/>
  <c r="Z61" i="3"/>
  <c r="AB60" i="3"/>
  <c r="AD60" i="3" s="1"/>
  <c r="AC61" i="3"/>
  <c r="AB61" i="3" s="1"/>
  <c r="AD6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46" authorId="0" shapeId="0" xr:uid="{00000000-0006-0000-0200-000003000000}">
      <text>
        <r>
          <rPr>
            <sz val="11"/>
            <color theme="1"/>
            <rFont val="Calibri"/>
            <scheme val="minor"/>
          </rPr>
          <t>======
ID#AAABbrougQE
Carolina Álvarez Sierra    (2023-03-22 15:27:35)
12 meses al año</t>
        </r>
      </text>
    </comment>
    <comment ref="G76" authorId="0" shapeId="0" xr:uid="{00000000-0006-0000-0200-000001000000}">
      <text>
        <r>
          <rPr>
            <sz val="11"/>
            <color theme="1"/>
            <rFont val="Calibri"/>
            <scheme val="minor"/>
          </rPr>
          <t>======
ID#AAABbrougQI
pc    (2023-03-24 15:44:54)
6 documentos maestros en promedio al año</t>
        </r>
      </text>
    </comment>
    <comment ref="G86" authorId="0" shapeId="0" xr:uid="{00000000-0006-0000-0200-000002000000}">
      <text>
        <r>
          <rPr>
            <sz val="11"/>
            <color theme="1"/>
            <rFont val="Calibri"/>
            <scheme val="minor"/>
          </rPr>
          <t>======
ID#AAABbrougQA
Carolina Álvarez Sierra    (2023-03-22 19:04:52)
6 vacantes</t>
        </r>
      </text>
    </comment>
  </commentList>
  <extLst>
    <ext xmlns:r="http://schemas.openxmlformats.org/officeDocument/2006/relationships" uri="GoogleSheetsCustomDataVersion2">
      <go:sheetsCustomData xmlns:go="http://customooxmlschemas.google.com/" r:id="rId1" roundtripDataSignature="AMtx7mgGH/XI4RwUy130JUM+sYNpgMCD2w=="/>
    </ext>
  </extLst>
</comments>
</file>

<file path=xl/sharedStrings.xml><?xml version="1.0" encoding="utf-8"?>
<sst xmlns="http://schemas.openxmlformats.org/spreadsheetml/2006/main" count="807" uniqueCount="515">
  <si>
    <t>Impacto</t>
  </si>
  <si>
    <t>Zona de Riesgo Inherente</t>
  </si>
  <si>
    <t>Descripción del Control</t>
  </si>
  <si>
    <t>Afectación</t>
  </si>
  <si>
    <t>Tratamiento</t>
  </si>
  <si>
    <t>Estado</t>
  </si>
  <si>
    <t>MAPA DE RIESGOS DE CORRUPCIÓN</t>
  </si>
  <si>
    <t>Código: PI-F-25</t>
  </si>
  <si>
    <t>Versión: 04</t>
  </si>
  <si>
    <t>Identificación del riesgo</t>
  </si>
  <si>
    <t>Análisis del riesgo inherente</t>
  </si>
  <si>
    <t>Evaluación del riesgo - Valoración de los controles</t>
  </si>
  <si>
    <t>Evaluación del riesgo - Nivel del riesgo residual</t>
  </si>
  <si>
    <t>Seguimiento 1
 Líderes de Proceso</t>
  </si>
  <si>
    <t>Seguimiento 2
 Líderes de Proceso</t>
  </si>
  <si>
    <t>Seguimiento 3
 Líderes de Proceso</t>
  </si>
  <si>
    <t xml:space="preserve">Referencia </t>
  </si>
  <si>
    <t>Actividad</t>
  </si>
  <si>
    <t>Causas o situaciones relacionadas al agente generador que pueden originar prácticas corruptas</t>
  </si>
  <si>
    <t>Efectos o consecuencias de la dependencia / proceso
(pérdida, daño, detrimento, perjuicio, etc.)</t>
  </si>
  <si>
    <t>Descripción del riesgo de corrupción
(Posibilidad de que por acción u omisión se use el poder para desviar la gestión de lo público hacia un beneficio privado)</t>
  </si>
  <si>
    <t>Frecuencia con la cual se realiza la actividad</t>
  </si>
  <si>
    <t>Probabilidad Inherente</t>
  </si>
  <si>
    <t>%</t>
  </si>
  <si>
    <t>Criterios de impacto</t>
  </si>
  <si>
    <t>Observación de criterio</t>
  </si>
  <si>
    <t>Impacto 
Inherente</t>
  </si>
  <si>
    <t>No. Control</t>
  </si>
  <si>
    <t>Responsable</t>
  </si>
  <si>
    <t>Atributos</t>
  </si>
  <si>
    <t>Probabilidad Residual</t>
  </si>
  <si>
    <t>Probabilidad Residual Final</t>
  </si>
  <si>
    <t>Impacto Residual Final</t>
  </si>
  <si>
    <t>Zona de Riesgo Final</t>
  </si>
  <si>
    <t>Plan de Acción</t>
  </si>
  <si>
    <t>Fecha Implementación</t>
  </si>
  <si>
    <t>Fecha Seguimiento</t>
  </si>
  <si>
    <t>Seguimiento</t>
  </si>
  <si>
    <t>Tipo</t>
  </si>
  <si>
    <t>Implementación</t>
  </si>
  <si>
    <t>Calificación</t>
  </si>
  <si>
    <t>Documentación</t>
  </si>
  <si>
    <t>Frecuencia</t>
  </si>
  <si>
    <t>Evidencia</t>
  </si>
  <si>
    <t>Descripción del seguimiento</t>
  </si>
  <si>
    <t>Evidencias</t>
  </si>
  <si>
    <t>Seguimiento Dirección de Planeación</t>
  </si>
  <si>
    <t>Evaluación Oficina Auditoría Interna 
Mayo 2025</t>
  </si>
  <si>
    <t>Evaluación Oficina Auditoría Interna 
Septiembre del 2025</t>
  </si>
  <si>
    <t>Elaboración de contratos y actos administrativos</t>
  </si>
  <si>
    <t>Económico y Reputacional</t>
  </si>
  <si>
    <t>Utilización inapropiada de información o conocimiento de la entidad para favorecer intereses particulares</t>
  </si>
  <si>
    <t>Exceso de intereses propios o de terceros/Desconocimiento de las normas institucionales y de la legislación</t>
  </si>
  <si>
    <t>Posibilidad de afectación de imagen y reputación institucional por utilización inapropiada de información o conocimiento de la entidad para favorecer intereses particulares</t>
  </si>
  <si>
    <t>Responder afirmativamente de UNA a CINCO pregunta(s) genera un impacto moderado</t>
  </si>
  <si>
    <t>El equipo de Gestión Jurídica establece una cláusula de confidencialidad y de propiedad intelectual en los estudios previos del contrato y minuta de contratación</t>
  </si>
  <si>
    <t xml:space="preserve">Profesional especializado de Gestión Jurídica - Secretaría General
</t>
  </si>
  <si>
    <t>Preventivo</t>
  </si>
  <si>
    <t>Manual</t>
  </si>
  <si>
    <t>Sin Documentar</t>
  </si>
  <si>
    <t>Aleatoria</t>
  </si>
  <si>
    <t>Con Registro</t>
  </si>
  <si>
    <t>Reducir (mitigar)</t>
  </si>
  <si>
    <t>El equipo de Gestión Jurídica, en conjunto con el equipo de Contratación de la IU.Digital,  implementan actualmente una Cláusula de Confidencialidad y Propiedad Intelectual en los estudios previos contractuales , por tanto, en lo concerniente a la minuta del contrato se cuenta con cláusula de propiedad intelectual; es importante señalar que el estudio previo forma parte integral de la minuta del contrato.</t>
  </si>
  <si>
    <t>https://drive.google.com/drive/folders/1BGTe3L3ZDiKNWOQZ8PzpUWy0TZz66oB_</t>
  </si>
  <si>
    <t>Las minutas del contrato cargadas contienen una cláusula relativa a la propiedad intelectual.</t>
  </si>
  <si>
    <t>La Oficina Asesora de Auditoría Interna Comprobó que en el proceso de Gestión Jurídica de la IU. DIGITAL cuenta en el numeral 7° con la Cláusula de Confidencialidad y de Propiedad Intelectual,  las cuales se ven reflejadas en las Minutas de Contratación.</t>
  </si>
  <si>
    <t>El equipo de Gestión Jurídica, en conjunto con el equipo de Contratación de la IU.Digital, implementan actualmente una Cláusula de Confidencialidad y Propiedad Intelectual en los estudios previos contractuales , por tanto, en lo concerniente a la minuta del contrato se cuenta con cláusula de propiedad intelectual; es importante señalar que el estudio previo forma parte integral de la minuta del contrato.</t>
  </si>
  <si>
    <r>
      <rPr>
        <u/>
        <sz val="11"/>
        <color rgb="FF1155CC"/>
        <rFont val="Calibri"/>
      </rPr>
      <t>https://drive.google.com/drive/folders/1dCBBJlSTSXpn7AjNJisCrR-4vOpO6rP7</t>
    </r>
  </si>
  <si>
    <t>Se constató que los estudios previos y las minutas contractuales incluyen cláusulas de confidencialidad y de propiedad intelectual</t>
  </si>
  <si>
    <t>La Oficina Asesora de Auditoría Interna verificó que en el proceso de Gestión Jurídica de la IU. DIGITAL cuenta con el  numeral 7° con la Cláusula de Confidencialidad y de Propiedad Intelectual, las cuales se ven reflejadas en los Clausulados.</t>
  </si>
  <si>
    <t>https://drive.google.com/drive/folders/1xBYLBagjr-k9pOxrij6GJw_LV6qYbq6G?usp=sharing</t>
  </si>
  <si>
    <t>Desde la Dirección de Planeación se verificó que el equipo de Gestión Jurídica, en articulación con el equipo de Contratación de la IU Digital, implementa de manera adecuada la cláusula de confidencialidad y de propiedad intelectual en los estudios previos contractuales. De igual forma, se constató que la minuta contractual incorpora la cláusula de propiedad intelectual respectiva, teniendo en cuenta que los estudios previos hacen parte integral de dicha minuta.</t>
  </si>
  <si>
    <t>La Oficina Asesora de Auditoría Interna constató que en el proceso de Gestión Jurídica de la IU. DIGITAL cuenta con la Cláusula de Confidencialidad y de Propiedad Intelectual, las cuales se ven reflejadas en los Clausulados. Además, se observa que los estudios previos forma parte integral de la minuta del contrato, también cuenta con la cláusula relativa a la propiedad intelectual.</t>
  </si>
  <si>
    <t xml:space="preserve">Solicitar a la área de Recursos Humanos la capacitación anual en los temas de propiedad intelectual y uso adecuado de la información. </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</si>
  <si>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t>
  </si>
  <si>
    <t>https://drive.google.com/drive/folders/1kFOxS7l_KmdKth6ydL2RjQfVDhht3xcs</t>
  </si>
  <si>
    <t>En el cronograma del Plan Institucional de Capacitación se encuentra programada una capacitación anual en temas de propiedad intelectual y uso adecuado de la información.</t>
  </si>
  <si>
    <t>La Oficina Asesora de Auditoría Interna Verificó que el proceso de Gestión Jurídica de la IU. DIGITAL, aportó como evidencia el correo enviado a Gestión Humana el día 3 de abril del 2025, sobre la capacitación y que se encuentra incluida en el Plan Anual Institucional de Capacitación Institucional sobre Propiedad Intelectual.</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</si>
  <si>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 esta capacitacion fue programada para el dia 09 de octubre del presente año.</t>
  </si>
  <si>
    <r>
      <rPr>
        <u/>
        <sz val="11"/>
        <color rgb="FF1155CC"/>
        <rFont val="Calibri"/>
      </rPr>
      <t>https://drive.google.com/drive/folders/1_DBzYleXapWsxTVIsLye20HcblsYnqFD</t>
    </r>
  </si>
  <si>
    <t>Se evidencia que, en el marco del Plan Institucional de Capacitación, se solicitó a la Dirección de Recursos Humanos la capacitación anual en propiedad intelectual y uso adecuado de la información. Para la vigencia actual, dicha actividad fue programada para el 9 de octubre del presente año.</t>
  </si>
  <si>
    <t>La Oficina Asesora de Auditoría Interna constató que se solicitó capacitación mediante correo electrónico a Gestion Humana capacitación y de acuerdo al Programa Instituciaonal de Capacitaciones - PIC, sobre Propiedad Intelectual, la cual se programó para el día 9 de octubre del 2025,.</t>
  </si>
  <si>
    <t>A la fecha se viene trabajando en la gestión de la Propiedad Intelectual Institucional, y los diferentes procesos internos de acuerdo con las necesidades de la IU. Digital, para esta vigencia se solicitó a la Dirección de Recursos Humanos, a traves del PIC, capacitación sobre el tratamiento y uso de datos personales de manera global tanto para mayores de edad como menores de edad, enfocado a las instituciones de Educación Superior, esta capacitacion fue dictadadia 09 de octubre del presente año.</t>
  </si>
  <si>
    <t>https://drive.google.com/drive/folders/1koHOhKBR58HzAM9VIsZEB6C0ObXYEz6U?usp=sharing</t>
  </si>
  <si>
    <t>Desde la Dirección de Planeación se verificó que el equipo de Gestión Jurídica dio cumplimiento al control establecido, desarrollando las acciones previstas de acuerdo con los lineamientos institucionales y manteniendo trazabilidad de las actividades y soportes correspondientes.</t>
  </si>
  <si>
    <t xml:space="preserve">La Oficina Asesora de Auditoría Interna se cerró que la oficina de Gestión Jurídica  solicitó capacitación mediante correo electrónico a Gestion Humana de acuerdo al Programa Institucional de Capacitaciones - PIC, sobre Propiedad Intelectual, la cual se llevó a  cabo el día Jueves 9 de octubre 2025, mediante el siguiente Link: meet.google.com/jpo-ynen-ihc
</t>
  </si>
  <si>
    <t>El equipo de Gestión Contractual revisa y filtra anualmente de manera adecuada la información rendida en gestión transparente</t>
  </si>
  <si>
    <t>Profesional especializado de Gestión Contractual - Secretaría General</t>
  </si>
  <si>
    <t>Continua</t>
  </si>
  <si>
    <t>El equipo de Contratación rinde de manera oportuna los diferentes procesos contractuales en la plataforma asignada por la Contraloría General de Antioquia - Gestión Trasparente</t>
  </si>
  <si>
    <t>https://drive.google.com/drive/folders/1wQaQeaGp1i-hYAxhkcCsgV7mD7CZJWd0</t>
  </si>
  <si>
    <t>Se evidencia el listado de contratos rendidos en la plataforma asignada por la Contraloría General de Antioquia – Gestión Transparente.</t>
  </si>
  <si>
    <t>La Oficina Asesora de Auditoría Interna se Cercioró sobre el reporte del pantallazo realizado desde la Plataforma de Gestión Transparente de la Contraloría General de Antioquia-CGA, realizado el día 7 de abril de 2025.</t>
  </si>
  <si>
    <t>El equipo de Contratación realiza la gestión de los procesos contractuales en la plataforma dispuesta por la Contraloría General de Antioquia – Gestión Transparente.</t>
  </si>
  <si>
    <r>
      <rPr>
        <u/>
        <sz val="11"/>
        <color rgb="FF1155CC"/>
        <rFont val="Calibri"/>
      </rPr>
      <t>https://drive.google.com/drive/folders/1_tYCgB45pqk7NvDcFAfkcjXn0_oS_DTc</t>
    </r>
  </si>
  <si>
    <t>Se constató que el equipo de Contratación realiza la gestión de los procesos contractuales a través de la plataforma “Gestión Transparente” de la Contraloría General de Antioquia, lo que garantiza la adecuada revisión y reporte anual de la información</t>
  </si>
  <si>
    <t>La Oficina Asesora de Auditoría Interna verificó que el proceso de Gestión Contractual aportó como soporte el pantallazo realizado desde la Plataforma de Gestión Transparente de la Contraloría General de Antioquia-CGA, con fecha del 7 de julio de 2025.</t>
  </si>
  <si>
    <t>La rendición de los procesos en la plataforma Gestión Transparente se realiza de manera constante, debiéndose remitir mensualmente el respectivo reporte de la gestión adelantada. En este sentido, se presenta a continuación la trazabilidad de todos los procesos rendidos en la presente vigencia.</t>
  </si>
  <si>
    <t>https://drive.google.com/drive/folders/1VgOJyPgr13w3Szp3nWmOpp8QibXomras?usp=sharing</t>
  </si>
  <si>
    <t>La Oficina Asesora de Auditoría Interna observó que el proceso de Gestión Contractual aportó como soporte el pantallazo realizado desde la Plataforma de Gestión Transparente de la Contraloría General de Antioquia-CGA, el reporte de Rendición de cuentas del proceso contractual de la vigencia 2025.</t>
  </si>
  <si>
    <t>Expedición de actos administrativos</t>
  </si>
  <si>
    <t>Alteración del Acto Administrativo, con fines de favorecimiento propio o de terceros.</t>
  </si>
  <si>
    <t>Riesgo reputacional, detrimento patrimonial, daño antijurídico, sanciones penales, administrativas, fiscales y disciplinarias</t>
  </si>
  <si>
    <t>Posibilidad de afectación de la imagen institucional, por alteración del Acto Administrativo, con fines de favorecimiento propio o de terceros.</t>
  </si>
  <si>
    <t>Responder afirmativamente de SEIS a ONCE pregunta(s) genera un impacto mayor</t>
  </si>
  <si>
    <t>El equipo de Gestión Jurídica aprueba y radica todos los Actos Administrativos que expide la Institución a través del sistema de información de Gestión Positiva – G+</t>
  </si>
  <si>
    <t>Documentado</t>
  </si>
  <si>
    <t xml:space="preserve"> La dependencia que requiere la expedición del Acto Administrativo, la solicita por medio de un formulario de Google Forms, el cual es enviado al área jurídica para la pertinente creación del acto, una vez se  gestiona dicha solicitud, se procede con la respectiva revisión, aprobación jurídica y posterior radicación de cada documento a través del sistema G+</t>
  </si>
  <si>
    <t>https://drive.google.com/drive/folders/1-IEYJY1VJ0pBVD2rYbp_OTXp4elGRj64</t>
  </si>
  <si>
    <t>Se cuenta con la información y las evidencias que respaldan la aprobación y radicación de los actos administrativos expedidos por la Institución a través del sistema de información Gestión Positiva – G+.</t>
  </si>
  <si>
    <t>La Oficina Asesora de Auditoría  interna Constató los soportes con el Normograma Institucional en Excel, pantallazo del Sistema de Información G+ sobre  el flujo de información de los Actos Administrativos que se  expiden en la IU. DIGITAL..</t>
  </si>
  <si>
    <t>La dependencia que requiere la expedición del Acto Administrativo, la solicita por medio de un formulario de Google Forms, el cual es enviado al área jurídica para la pertinente creación del acto, una vez se gestiona dicha solicitud, se procede con la respectiva revisión, aprobación jurídica y posterior radicación de cada documento a través del sistema G+</t>
  </si>
  <si>
    <t>https://drive.google.com/drive/folders/1w4Qcik9Z_jfs2_8kfLfoSp6Ts9zU_khT</t>
  </si>
  <si>
    <t xml:space="preserve"> Se verificó que los actos administrativos expedidos por la Institución son gestionados por el área jurídica, que realiza la respectiva revisión, aprobación y radicación a través del sistema de información Gestión Positiva – G+</t>
  </si>
  <si>
    <t>La Oficina Asesora de Auditoría  interna se cercioró de los soportes del Normograma Institucional en Excel, pantallazo del Sistema de Información G+ sobre  el flujo de información de los Actos Administrativos que se  expiden en la IU. DIGITAL.</t>
  </si>
  <si>
    <t>https://drive.google.com/drive/folders/1IKf-d4qiKx_tSqEJykTdkT6IND2oyn-g?usp=sharing</t>
  </si>
  <si>
    <t xml:space="preserve">La Oficina Asesora de Auditoría  interna verificó que la oficina de Gestión Jurídica revisa, aprueba, radica y cuenta con los soportes del Normograma Institucional en Excel, pantallazo del Sistema de Información G+ sobre  el flujo de información de los Actos Administrativos que se  expiden en la IU. DIGITAL.a través del sistema de información de Gestión Positiva.
</t>
  </si>
  <si>
    <t xml:space="preserve">Solicitar a la área de Recursos Humanos la capacitación anual en los temas de la ley 1952 de 2019 “Código General Disciplinario” </t>
  </si>
  <si>
    <r>
      <rPr>
        <sz val="11"/>
        <color theme="1"/>
        <rFont val="Calibri"/>
      </rPr>
      <t>Las capacitaciones en "</t>
    </r>
    <r>
      <rPr>
        <i/>
        <sz val="11"/>
        <color theme="1"/>
        <rFont val="Calibri"/>
      </rPr>
      <t>Código General Disciplinario"</t>
    </r>
    <r>
      <rPr>
        <sz val="11"/>
        <color theme="1"/>
        <rFont val="Calibri"/>
      </rPr>
      <t xml:space="preserve"> se tienen planeadas desde el Plan de Capacitaciones Anual de la IU.Digital. </t>
    </r>
  </si>
  <si>
    <t>https://drive.google.com/drive/folders/1IT-MGEMIMhKxGgk19dbv4KsHjjpLz6dt</t>
  </si>
  <si>
    <t xml:space="preserve">La Oficina Asesora de Auditoría  interna Comprobó  que el día 3 de abril de 2025,  se envió correo a Gestión Humana, solicitando la  capacitación en el tema de la ley 1952 de 2019 Código General Disciplinario que se encuentra incluida en el Plan Institucional de Capacitación - PIC 2025
</t>
  </si>
  <si>
    <t>La capacitacion en "Código General Disciplinario" que se tienen planeadas desde el Plan de Capacitaciones Anual de la IU.Digital. PIC, fue realizada el día 24 de julio de 2025 y se dicto la segunda parte de esta misma el dia 14 de agosto de la misma anualidad.</t>
  </si>
  <si>
    <r>
      <rPr>
        <u/>
        <sz val="11"/>
        <color rgb="FF1155CC"/>
        <rFont val="Calibri"/>
      </rPr>
      <t>https://drive.google.com/drive/folders/1QRQp70h-gLpxS-1zNwvyIbEMMprhZYn5</t>
    </r>
  </si>
  <si>
    <t>Se comprobó que, en el marco del Plan Institucional de Capacitación (PIC), se realizaron las jornadas de capacitación en la Ley 1952 de 2019 – “Código General Disciplinario”, llevadas a cabo el 24 de julio y el 14 de agosto de 2025.</t>
  </si>
  <si>
    <t>La Oficina Asesora de Auditoría  interna Comprobó  que el día 24 de julio de 2025 y el  14 de agosto se dictaron capacitaciones sobre la ley 1952 de 2019 del proceso General del Código Disciplinario que se encuentra incluida en el Plan Institucional de Capacitación - PIC 2025, se evidencia con las presentaciones</t>
  </si>
  <si>
    <t>La capacitacion en "Código General Disciplinario" fue planeada desde el Plan de Capacitaciones Anual de la IU.Digital. PIC, esta fue realizada en dos sesiones los días 24 de julio  y  14 de agosto de 2025. Igualmente, desde la Secretaría General se lidera una sencibilización desde el correo institucional denominada "Píldoras disciplinarias", dirigida a los servidores de la institución con piezas graficas de prohibiciones y deberes de los funcionarios públicos</t>
  </si>
  <si>
    <t>https://drive.google.com/drive/folders/1_27bzHrCLltP62uQosRhivpk2ij0zoHX?usp=sharing</t>
  </si>
  <si>
    <t>La Oficina Asesora de Auditoría  interna Constató  que la oficina de Gestión Jurídica de la secretaría general realizó el día 14 de agosto capacitación sobre la ley 1952 de 2019 del proceso General del Código Disciplinario que se encuentra incluida en el Plan Institucional de Capacitación - PIC 2025. Además, cuenta con las píldoras disciplinarias, enviados a los funcionarios de planta de la IU. DIGITAL, en lo relacionado con la Ley 1952 de 2019, del Código General Disciplinario.</t>
  </si>
  <si>
    <t>El Director de Tecnología asigna roles y perfiles para el manejo de los sistemas de información</t>
  </si>
  <si>
    <t xml:space="preserve">Director de Tecnología </t>
  </si>
  <si>
    <t>La asignación de roles y perfiles a los usuarios de los sistemas de información está respaldada por la Política de Roles y Perfiles de la Institución, la cual establece los elementos fundamentales para su implementación. Esta política se complementa con los modelos de niveles de acceso definidos en cada una de las plataformas, los cuales detallan los permisos y alcances correspondientes según el tipo de usuario.</t>
  </si>
  <si>
    <t xml:space="preserve">https://drive.google.com/drive/folders/1tPnQ-vYkVSqiIQK8djfJJaHRY2qIMgrF
</t>
  </si>
  <si>
    <t>Como evidencia, se dispone de la política vigente y de un informe actualizado con los usuarios, roles y perfiles asignados. En consecuencia, se concluye que el control cumple, al estar implementado con soporte normativo y evidencia verificable.</t>
  </si>
  <si>
    <t>La Oficina Asesora de Auditoría Interna verificó e cuenta con la RESOLUCIÓN RECTORAL No. 202402462 24 días del mes de Octubre de 2024. “Por la cual se adopta la Política de Roles y Perfiles de la Institución Universitaria Digital de Antioquia - IU. Digital de Antioquia”.
Igualmente, sobre el informe de los Usuarios sobre el cual se le asigna roles y permisos en las plataformas institucionales.</t>
  </si>
  <si>
    <t>Se presenta Politica de roles y perfiles y resolución por la cual se adopta la Política de Roles y Perfiles en la Institución Universitaria Digital de Antioquia.
De igual manera se anexa el informe de plataforma tecnologicas.</t>
  </si>
  <si>
    <t>AQ19</t>
  </si>
  <si>
    <t>Se evidenció la adopción de la Política de Roles y Perfiles mediante resolución institucional, así como la presentación del informe correspondiente a las plataformas tecnológicas, lo que demuestra la asignación formal de roles y perfiles para el manejo de los sistemas de información. Se recomienta revisar el documento de la política ya que no corresponde con el código oficializado  por el MOP</t>
  </si>
  <si>
    <t>La Oficina Asesora de Auditoría Interna identificó que la IU. DIGITAL cuenta con la RESOLUCIÓN RECTORAL No. 202402462 24 días del mes de Octubre de 2024. “Por la cual se adopta la Política de Roles y Perfiles de la Institución Universitaria Digital de Antioquia - IU. Digital de Antioquia”.
Igualmente, cuenta con la política de de roles y perfiles y el informe de los Usuarios de los permisos en las plataformas institucionales.</t>
  </si>
  <si>
    <t>AU19</t>
  </si>
  <si>
    <t xml:space="preserve">Se evidenció la adopción de la Política de Roles y Perfiles mediante resolución institucional, así como la presentación del informe correspondiente con corte al mes de noviembre de las plataformas tecnológicas, lo que demuestra la asignación formal de roles y perfiles para el manejo de los sistemas de información. Se ha ofcicializado el documento en el MOP </t>
  </si>
  <si>
    <t>La Oficina Asesora de Auditoría Interna se cerró sobre la existencia de la RESOLUCIÓN RECTORAL No. 202402462 del mes de Octubre de 2024. “Por la cual se adopta la Política de Roles y Perfiles de la Institución Universitaria Digital de Antioquia - IU. Digital de Antioquia”. 
Igualmente, cuenta con la política de de roles y perfiles y el informe de los Usuarios de los permisos. Además, abarca todas las áreas y sistemas relacionados con el modelo tecnológico de la IU. DIGITAL.</t>
  </si>
  <si>
    <t xml:space="preserve">Elaboración de contratos </t>
  </si>
  <si>
    <t>Conflicto de interés
Deficiencias en conocimiento de normativa
Manipulación de perfiles</t>
  </si>
  <si>
    <t xml:space="preserve">Posibilidad de afectación de la imagen institucional por investigaciones penales y disciplinarias por celebración indebida de contratos para beneficio propio o de un tercero  </t>
  </si>
  <si>
    <t>Responder afirmativamente de DOCE a DIECINUEVE pregunta(s) genera un impacto catastrófico</t>
  </si>
  <si>
    <t>El equipo de Gestión Contractual aplica cada uno de los pasos del procedimiento contractual</t>
  </si>
  <si>
    <t>Sin Registro</t>
  </si>
  <si>
    <t>El procedimiento de contratación se encuentra registrado en la plataforma G+,  el desarrollo del proceso contractual se ejecuta conforme a las etapas definidas en el procedimiento</t>
  </si>
  <si>
    <t>https://drive.google.com/drive/folders/1VdsTTo1CEVWN6tPKUpusNXeuxSmgzz7t</t>
  </si>
  <si>
    <t>Se presenta el procedimiento para el proceso contractual, junto con un pantallazo que evidencia su correcta aplicación.</t>
  </si>
  <si>
    <t>La Oficina Asesora de Auditoría Interna constató que el proceso de Contratación de la Secretaría General, cuenta con el Manual de Contratación expedido mediante Resolución Rectoral 124 de agosto de 2019. Asimismo, cuenta con el procedimiento de Contratación de Bienes, Obras y Servicios con Código: GJP001 versión No. 3 de octubre de 2022  y la Lista de Chequeo de los documentos que se necesitan para el proceso contractual.</t>
  </si>
  <si>
    <t>A la fecha, el procedimiento de contratación continúa implementándose y se encuentra registrado en la plataforma G+. El desarrollo de los procesos contractuales se lleva a cabo conforme a las etapas definidas en dicho procedimiento.</t>
  </si>
  <si>
    <r>
      <rPr>
        <u/>
        <sz val="11"/>
        <color rgb="FF1155CC"/>
        <rFont val="Calibri"/>
      </rPr>
      <t>https://drive.google.com/drive/folders/1d1jBaHAcqEFRJ57Y4Ua7Bjbdl-N9DbcW</t>
    </r>
  </si>
  <si>
    <t>Se verificó que el procedimiento de contratación se encuentra implementado y registrado en la plataforma G+, evidenciándose que los procesos contractuales se desarrollan conforme a las etapas definidas en dicho procedimiento</t>
  </si>
  <si>
    <t>La Oficina Asesora de Auditoría Interna comprobó que el proceso de Contratación de la Secretaría General, cuenta con el Manual de Contratación, procedimiento de Contratación de Bienes, Obras y Servicios y la Lista de Chequeo de los documentos que se necesitan para el proceso contractual.</t>
  </si>
  <si>
    <t>El procedimiento de contratación se ha venido aplicando de manera continua desde el inicio de la presente vigencia y se encuentra debidamente registrado en la plataforma G+. El desarrollo de los procesos contractuales se realiza conforme a las etapas establecidas en dicho procedimiento, garantizando la trazabilidad y coherencia en su implementación a lo largo del período.
 Así mismo, cada vez que se efectúan ajustes a las listas de chequeo, se procede con la actualización correspondiente en el MOP</t>
  </si>
  <si>
    <r>
      <rPr>
        <u/>
        <sz val="11"/>
        <color rgb="FF1155CC"/>
        <rFont val="Calibri"/>
      </rPr>
      <t>https://drive.google.com/drive/folders/1dXPs1bpNkSOHm4kdb9ktFfxTAp2mNJYN?usp=sharing</t>
    </r>
  </si>
  <si>
    <t>La Oficina Asesora de Auditoría Interna verificó que el proceso de Contratación de la Secretaría General, cuenta con un Manual de Contratación, procedimiento de Contratación de Bienes, Obras y Servicios y la Lista de Chequeo de los documentos que se necesitan para el proceso contractual. 
En ese orden de ideas, el proceso de Gestión Jurídica viene aplicando durante la vigencia 2025 el desarrollo de las etapas contractuales.</t>
  </si>
  <si>
    <t xml:space="preserve">Realizar capacitación anual de la ley 1952 de 2019 “Código General Disciplinario” </t>
  </si>
  <si>
    <t>Directora de Recursos Humanos</t>
  </si>
  <si>
    <t>Se tiene programada realizar capacitación anual de la ley 1952 de 2019 “Código General Disciplinario” en el marco del Plan Institucional de Capacitaciones.</t>
  </si>
  <si>
    <r>
      <rPr>
        <u/>
        <sz val="11"/>
        <color rgb="FF1155CC"/>
        <rFont val="Calibri"/>
      </rPr>
      <t>https://docs.google.com/document/d/1sLGntY8m24zkdL1brO6dlE4l2NNRwCrR/edit?usp=sharing&amp;ouid=111045306671109538529&amp;rtpof=true&amp;sd=true</t>
    </r>
  </si>
  <si>
    <t xml:space="preserve">Durante este trimestre no se evidencia la realización de la capacitación; sin embargo, esta se encuentra programada en el PIC. </t>
  </si>
  <si>
    <t xml:space="preserve">La Oficina Asesora de Auditoría  Interna se cercioró que durante el primer cuatrimestre del 2025, no se ha realizado la capacitación. Sin embargo, se encuentra programado en el Cronograma Plan Anual Institucional de Capacitación 2025. </t>
  </si>
  <si>
    <t>Se adjunta evidencia de la capacitacion: PROCESO DISCIPLINARIO LEY 1952 DE 2019 - 24/07/2025 y el 14/08/2025</t>
  </si>
  <si>
    <r>
      <rPr>
        <u/>
        <sz val="11"/>
        <color rgb="FF1155CC"/>
        <rFont val="Calibri"/>
      </rPr>
      <t>https://drive.google.com/drive/folders/1aj2EC5w__L1oYk0xHP1jH2URg-G-7rQf?usp=sharing</t>
    </r>
  </si>
  <si>
    <t>Se constató la realización de la capacitación anual sobre la Ley 1952 de 2019 – “Código General Disciplinario”, con sesiones efectuadas los días 24 de julio y 14 de agosto de 2025, tal como consta en la evidencia aportada.</t>
  </si>
  <si>
    <t>https://drive.google.com/drive/folders/1aj2EC5w__L1oYk0xHP1jH2URg-G-7rQf?usp=sharing</t>
  </si>
  <si>
    <t>La Oficina Asesora de Auditoría  interna se cercioró  que la oficina de Gestión Jurídica de la secretaría general realizó el día 14 de agosto capacitación sobre la ley 1952 de 2019 del proceso General del Código Disciplinario que se encuentra incluida en el Plan Institucional de Capacitación - PIC 2025. Además, cuenta con las píldoras disciplinarias, enviados a los funcionarios de planta de la IU. DIGITAL, en lo relacionado con la Ley 1952 de 2019, del Código General Disciplinario.</t>
  </si>
  <si>
    <t>El equipo de Gestión Contractual realiza revisión jurídica del estudio previo vs la documentación aportada en la etapa precontractual.</t>
  </si>
  <si>
    <t>El equipo de contratación revisa  los diferentes procesos que ingresan a la Institución, en cumplimiento de los protocolos establecidos y utilizando las listas de chequeo  específicas para cada tipo de proceso.</t>
  </si>
  <si>
    <t>https://drive.google.com/drive/folders/1GiFiAAk7XbVZN9WlFKlhOkAH-cTHUXuT</t>
  </si>
  <si>
    <t>Se evidencian listas de chequeo en las que se revisa la documentación entregada en la etapa precontractual.</t>
  </si>
  <si>
    <t>La Oficina Asesora de Auditoría Interna comprobó que el proceso de Contratación y de Secretaría General cuenta con la lista de chequeo que se encuentra en el sistema información G+ para el cumplimiento del Manual de Contratación que se lleva a cabo en la IU. DIGITAL en todas las etapas del proceso contractual (precontractual, contractual y postcontractual) confrontando con la lista de chequeo lo cual permite la validación de la información.</t>
  </si>
  <si>
    <t>A la fecha, el equipo de contratación continúa revisando los diferentes procesos que ingresan a la Institución, en cumplimiento de los protocolos establecidos y mediante el uso de las listas de chequeo específicas para cada tipo de proceso. Cuando alguna lista de chequeo es actualizada, se aplican de manera inmediata las instrucciones correspondientes para garantizar la correcta ejecución de la práctica</t>
  </si>
  <si>
    <t>https://drive.google.com/drive/folders/1A3iluW-NGqzv3A4Xrl8H9tHp0x8SAV1V</t>
  </si>
  <si>
    <t>Se verificó que el equipo de Gestión Contractual realiza la revisión jurídica de los estudios previos frente a la documentación aportada en la etapa precontractual, mediante la aplicación de listas de chequeo específicas y actualizadas según el tipo de proceso</t>
  </si>
  <si>
    <t>La Oficina Asesora de Auditoría Interna constató que el proceso de Contratación y la Secretaría General cuenta con la lista de chequeo que se encuentra actualizadas en el sistema información G+ para el cumplimiento del Manual de Contratación que se lleva a cabo en la IU. DIGITAL en todas las etapas del proceso contractual (precontractual, contractual y postcontractual), lo cual permite la validación de la información.</t>
  </si>
  <si>
    <t>A la fecha, el equipo de Contratación continúa adelantando de manera pertinente la revisión de los diferentes procesos que ingresan a la Institución, en cumplimiento de los protocolos establecidos. Esta labor incluye la verificación jurídica de los estudios previos frente a la documentación aportada en la etapa precontractual, así como la aplicación de las listas de chequeo específicas para cada tipo de trámite.</t>
  </si>
  <si>
    <r>
      <rPr>
        <u/>
        <sz val="11"/>
        <color rgb="FF1155CC"/>
        <rFont val="Calibri"/>
      </rPr>
      <t>https://drive.google.com/drive/folders/1BWMpP5W_ogjN5ioFvnG4u7a6UC2-8PZt?usp=sharing</t>
    </r>
  </si>
  <si>
    <t>La Oficina Asesora de Auditoría Interna verificó que el proceso de Contratación y la Secretaría General cuenta con la lista de chequeo que se encuentra actualizadas en el sistema información G+ para el cumplimiento del Manual de Contratación que se lleva a cabo en la IU. DIGITAL en todas las etapas del proceso contractual (precontractual, contractual y postcontractual), lo cual permite la validación de la información.</t>
  </si>
  <si>
    <t>El equipo de Gestión Jurídica realiza campaña anual preventiva en materia de conflicto de intereses</t>
  </si>
  <si>
    <t xml:space="preserve">Esta actividad se realiza de manera anual, por tanto, el Equipo de la Dirección Jurídica tiene planeado desarrollarla en el segundo semestre del 2025. </t>
  </si>
  <si>
    <t>Esta actividad se realiza de manera anual; por tanto, el equipo de la Dirección Jurídica tiene previsto desarrollarla en el segundo semestre de 2025.</t>
  </si>
  <si>
    <t>Esta actividad se encuentra planeada para segundo semestre del 2025.</t>
  </si>
  <si>
    <t>Esta actividad se realiza de manera anual, por tanto, el Equipo de la Dirección Jurídica tiene planeado desarrollarla en el segundo semestre del 2025. El Dia 15 de agosto de 2025, el equipo de juridica se reunio con la finalidad de determinar fecha exacta y demas consideraciones necesarias para realizar la campaña anual preventiva en materia de conflicto de intereses.</t>
  </si>
  <si>
    <r>
      <rPr>
        <u/>
        <sz val="11"/>
        <color rgb="FF1155CC"/>
        <rFont val="Calibri"/>
      </rPr>
      <t>https://drive.google.com/drive/folders/1t4q2On6xDihsXOnHCjOanUa55oOhGTLT</t>
    </r>
  </si>
  <si>
    <t>Se evidenció que el equipo de Gestión Jurídica tiene programada la campaña anual preventiva en materia de conflicto de intereses para el segundo semestre de 2025, habiéndose realizado reunión el 15 de agosto del mismo año para definir la fecha y demás aspectos logísticos. Relacionar en el próximo seguimiento los avances o resultados</t>
  </si>
  <si>
    <t>La Oficina asesora de Auditoría Interna verificó que La Dirección Jurídica tiene planeado reunirse para determinar la fecha exacta de la capacitación para el 15 de agosto de 2025, para  la campaña anual preventiva en materia de conflicto de intereses.</t>
  </si>
  <si>
    <t>Esta actividad se realiza de manera anual, por tanto, el Equipo de la Dirección Jurídica tiene planeado desarrollarla en el segundo semestre del 2025. Ya se cuenta con la producción del video para lo cual se contó con el apoyo de la Dirección de Comunicaciones y mercadeo y éste será socializado a la institución en el mes de diciembre de 2025</t>
  </si>
  <si>
    <r>
      <rPr>
        <u/>
        <sz val="11"/>
        <color rgb="FF1155CC"/>
        <rFont val="Calibri"/>
      </rPr>
      <t>https://drive.google.com/drive/folders/127HGLx1K1v-p3Csyza5in1a0TuDHL4YH?usp=sharing</t>
    </r>
  </si>
  <si>
    <t xml:space="preserve">Se evidencia la difusión de la campaña del video de conflico de interes el día 16 de diciembre </t>
  </si>
  <si>
    <t>La Oficina asesora de Auditoría Interna verificó que La Dirección Jurídica cuenta con la producción del video para lo cual se contó con el apoyo de la Dirección de Comunicaciones y mercadeo y éste será socializado a la institución en el mes de diciembre de 2025.</t>
  </si>
  <si>
    <t>Elaboración de contratos</t>
  </si>
  <si>
    <t>Reputacional</t>
  </si>
  <si>
    <t>investigaciones penales y disciplinarias por conflicto de intereses para beneficio propio o de un tercero</t>
  </si>
  <si>
    <t>Falta de principios éticos frente a la Función Pública.
Beneficio particular</t>
  </si>
  <si>
    <t>Posibilidad de afectación de la imagen institucional por investigaciones penales y disciplinarias por conflicto de intereses para beneficio propio o de un tercero</t>
  </si>
  <si>
    <t>El equipo de Gestión Contractual solicita capacitación en los temas de "Código General Disciplinario" y conflicto de intereses.</t>
  </si>
  <si>
    <t>Automático</t>
  </si>
  <si>
    <t>Dentro del Plan Institucional de Capacitaciones - PIC 2025, se encuentran programadas capacitaciones sobre: Código General Disciplinario y conflicto de intereses</t>
  </si>
  <si>
    <t>https://drive.google.com/drive/folders/18JKPLFnlsJAo447ZbLeLvkjMglldEkpZ</t>
  </si>
  <si>
    <t xml:space="preserve">La Oficina Asesora de Auditoría  Interna constató que durante el primer cuatrimestre del 2025, no se ha realizado la capacitación. Sin embargo, se encuentra programado en el Cronograma Plan Anual Institucional de Capacitación 2025. </t>
  </si>
  <si>
    <t>Los colaboradores de la Institución participaron en un proceso de capacitación en el Código General Disciplinario, el 14 de agosto del 2025 en el cual, adicionalmente, recibieron instrucción relacionada con la gestión y prevención de los conflictos de interés</t>
  </si>
  <si>
    <r>
      <rPr>
        <u/>
        <sz val="11"/>
        <color rgb="FF1155CC"/>
        <rFont val="Calibri"/>
      </rPr>
      <t>https://drive.google.com/drive/folders/1G-bUb3YGIiBXZZB2SxTXiEwMKiSipaSv</t>
    </r>
  </si>
  <si>
    <t>Se constató que los colaboradores de la Institución participaron en la capacitación realizada el 14 de agosto de 2025 sobre el Código General Disciplinario, en la cual también se abordaron temas de gestión y prevención de conflictos de interés</t>
  </si>
  <si>
    <t>La Oficina Asesora de Auditoría  Interna se cercioró  que el día 14 de agosto del 2025, se realizó la  capacitación del Código General Disciplinario  relacionada con la gestión y prevención de los conflictos de interés. Se evidencia con con la presentación, la Ley 1952 de 2019 y citación a los funcionarios y colaboradores.</t>
  </si>
  <si>
    <t>Se dio cumplimiento al control desde el seguimiento anterior</t>
  </si>
  <si>
    <r>
      <rPr>
        <u/>
        <sz val="11"/>
        <color rgb="FF1155CC"/>
        <rFont val="Calibri"/>
      </rPr>
      <t>https://drive.google.com/drive/folders/1GhFTvVCyaAJZITpsLoWMlmL4ZJN5Z8v6?usp=sharing</t>
    </r>
  </si>
  <si>
    <t>La Oficina Asesora de Auditoría  Interna se cercioró  que desde el segundo seguimiento de la vigencia actual se dío cumplimiento, con la realización del día 14 de agosto del 2025, se realizó la  capacitación del Código General Disciplinario  relacionada con la gestión y prevención de los conflictos de interés. Se evidencia con con la presentación, la Ley 1952 de 2019 y citación a los funcionarios y colaboradores.</t>
  </si>
  <si>
    <t>El equipo de Gestión Contractual genera certificado de declaración juramentada de conflicto de intereses para dar paso con el proceso contractual.</t>
  </si>
  <si>
    <t>En el Modelo de Operación por Procesos - MOP, reposa documento nombrado GJ-F-011 Autorización consulta Certificados Persona Natural V06, el cual es un documento que hace parte integral de las diferentes listas de chequeo, en dicho documento se encuentra inmersa la Declaración Juramentada de  conflicto de intereses. Además; en la Hoja de Vida de la función pública tambien se encuentra declaración juramentada de inhabilidad.</t>
  </si>
  <si>
    <t>https://drive.google.com/drive/folders/1xuayHu0vndtPeZu6UMEDvwmSlkd1w2YU</t>
  </si>
  <si>
    <t>Se dispone de certificados de declaración juramentada sobre conflicto de intereses, los cuales permiten dar continuidad al proceso contractual.</t>
  </si>
  <si>
    <t>La Oficina Asesora de Auditoría Interna verificó que la IU. DIGITAL cuenta con RESOLUCIÓN RECTORAL No. 1076, 07 de septiembre de 2022, Por la cual se adopta el Manual de Conflictos de Intereses. 
Asimismo, se evidencia que se cuenta con la Declaración Juramentada y el formato de de Autorización de Consulta de Certificado Persona Natural</t>
  </si>
  <si>
    <t>Dentro del Modelo de Operación por Procesos – MOP, se encuentran registrados los documentos GJ-F-011 ‘Autorización consulta Certificados Persona Natural V07’ y GJ-F-041 ‘Autorización consulta Persona Jurídica V04’, los cuales constituyen parte integral de las diferentes listas de chequeo. En dichos documentos se incorpora la Declaración Juramentada de Conflicto de Intereses. Adicionalmente, en la Hoja de Vida de la función pública reposa también la Declaración Juramentada de Inhabilidad</t>
  </si>
  <si>
    <r>
      <rPr>
        <u/>
        <sz val="11"/>
        <color rgb="FF1155CC"/>
        <rFont val="Calibri"/>
      </rPr>
      <t>https://drive.google.com/drive/folders/1X1g1xYdi2Ked-LusLvt6LJlMxv18aVK_</t>
    </r>
  </si>
  <si>
    <t>Se verificó que, en el Modelo de Operación por Procesos – MOP, se encuentran registrados los formatos GJ-F-011 y GJ-F-041, que incluyen la Declaración Juramentada de Conflicto de Intereses como requisito dentro de las listas de chequeo. Adicionalmente, la Hoja de Vida de la Función Pública incorpora la Declaración Juramentada de Inhabilidad.</t>
  </si>
  <si>
    <t xml:space="preserve">La Oficina Asesora de Auditoría Interna verificó que la IU. DIGITAL cuenta con : La Declaración Juramentada y el formato de de Autorización de Consulta de Certificado Persona Natural.  Además,  cuenta en el sistema de información G+ conlos formatos GJ-F-011 ‘Autorización consulta Certificados Persona Natural V07’ y GJ-F-041 ‘Autorización consulta Persona Jurídica V04’, los cuales hacen parte integral de las  listas de chequeo institucional. </t>
  </si>
  <si>
    <t>A la fecha, el equipo de Contratación continúa dando cumplimiento a este mecanismo de control, mediante la aplicación permanente de los formatos GJ-F-011 ‘Autorización consulta Certificados Persona Natural V07’ y GJ-F-041 ‘Autorización consulta Persona Jurídica V04’ dentro de las listas de chequeo que integran el Modelo de Operación por Procesos – MOP.
 En cada proceso contractual se verifica el diligenciamiento de la Declaración Juramentada de Conflicto de Intereses contenida en dichos formatos y, de manera complementaria, se constata que en la Hoja de Vida de la Función Pública repose la Declaración Juramentada de Inhabilidad, garantizando así la trazabilidad y la continuidad del control sobre posibles inhabilidades, incompatibilidades y conflictos de interés.</t>
  </si>
  <si>
    <r>
      <rPr>
        <u/>
        <sz val="11"/>
        <color rgb="FF1155CC"/>
        <rFont val="Calibri"/>
      </rPr>
      <t>https://drive.google.com/drive/folders/1Oe33qUywBreqkMCFwrBNyp6AHL6TiHX9?usp=sharing</t>
    </r>
  </si>
  <si>
    <t>La Oficina Asesora de Auditoría Interna constató que la IU. DIGITAL cuenta con : La Declaración Juramentada y el formato de de Autorización de Consulta de Certificado Persona Natural.  Además,  cuenta en el sistema de información G+ conlos formatos GJ-F-011 ‘Autorización consulta Certificados Persona Natural V07’ y GJ-F-041 ‘Autorización consulta Persona Jurídica V04’, los cuales hacen parte integral de las  listas de chequeo institucional. 
Asimismo, cuenta con la Declaración Juramentada de Conflicto de Intereses contenida en dichos formatos, Hoja de Vida de la Función Pública, Declaración Juramentada de Inhabilidad y la continuidad del control sobre posibles inhabilidades, incompatibilidades y conflictos de interés.</t>
  </si>
  <si>
    <t>El equipo de gestión contractual realiza la publicación de los procesos precontractuales, contractuales o postcontractuales en Secop I</t>
  </si>
  <si>
    <t xml:space="preserve">Secretaria General </t>
  </si>
  <si>
    <t>El equipo de contratación realiza la respectiva publicación de los procesos contractuales en la plataforma transacional Secop II</t>
  </si>
  <si>
    <t>https://drive.google.com/drive/folders/1WyCM_j82x0-83Oo8Joh_QWgpFg6Ryeeu</t>
  </si>
  <si>
    <t>Se dispone de la relación de contratos y de los enlaces correspondientes a los procesos precontractuales, contractuales y postcontractuales registrados en SECOP I.</t>
  </si>
  <si>
    <t xml:space="preserve">La Oficina Asesora de Auditoría Interna comprobó sobre el pantallazo de las publicaciones de los contratos celebrados en la plataforma SECOP II </t>
  </si>
  <si>
    <t>El equipo de Contratación lleva a cabo la publicación de los procesos contractuales en la plataforma transaccional SECOP II, conforme a la normativa y lineamientos establecidos.</t>
  </si>
  <si>
    <r>
      <rPr>
        <u/>
        <sz val="11"/>
        <color rgb="FF1155CC"/>
        <rFont val="Calibri"/>
      </rPr>
      <t>https://drive.google.com/drive/folders/17XAhiIHxl-H70bdHwvcYYp2L1My_L1bG</t>
    </r>
  </si>
  <si>
    <t>Se constató que el equipo de Contratación realiza la publicación de los procesos contractuales en la plataforma transaccional SECOP II, en cumplimiento de la normativa y lineamientos vigentes.</t>
  </si>
  <si>
    <t>La Oficina Asesora de Auditoría Interna constató que el proceso contractual adjunta como evidencia el pantallazo de las publicaciones de los contratos celebrados en la plataforma SECOP II de acuerdo con la normativa vigente.</t>
  </si>
  <si>
    <t>El equipo de Contratación, publica de conformidad con la normativa vigente y gestiona los diferentes procesos que se adelantan en la plataforma transaccional SECOP II.</t>
  </si>
  <si>
    <r>
      <rPr>
        <u/>
        <sz val="11"/>
        <color rgb="FF1155CC"/>
        <rFont val="Calibri"/>
      </rPr>
      <t>https://drive.google.com/drive/folders/18ilw4g5oYALCpWUfAvbE3JzUY6x6Xwu6?usp=sharing</t>
    </r>
  </si>
  <si>
    <t>La Oficina Asesora de Auditoría Interna verificó que el proceso contractual adjunta como evidencia el pantallazo de las publicaciones de los contratos celebrados en la plataforma SECOP II de acuerdo con los lineamientos y la normativa vigentes.</t>
  </si>
  <si>
    <t xml:space="preserve">Ejecutar funciones establecidas en el manual de funciones </t>
  </si>
  <si>
    <t>Extralimitación de funciones favoreciendo intereses particulares</t>
  </si>
  <si>
    <t>Conflicto de interés/
Desconocimiento de la normatividad vigente</t>
  </si>
  <si>
    <t>Posibilidad de afectación disciplinaria y de pérdida de imagen institucional por extralimitación de funciones favoreciendo intereses particulares</t>
  </si>
  <si>
    <t xml:space="preserve">Directora de Recursos Humanos </t>
  </si>
  <si>
    <r>
      <rPr>
        <u/>
        <sz val="11"/>
        <color rgb="FF1155CC"/>
        <rFont val="Calibri"/>
      </rPr>
      <t>https://docs.google.com/document/d/1sLGntY8m24zkdL1brO6dlE4l2NNRwCrR/edit?usp=sharing&amp;ouid=111045306671109538529&amp;rtpof=true&amp;sd=true</t>
    </r>
  </si>
  <si>
    <t>Se verificó la realización de la capacitación anual sobre la Ley 1952 de 2019 – “Código General Disciplinario”, llevada a cabo en dos sesiones los días 24 de julio y 14 de agosto de 2025, conforme a la evidencia aportada.</t>
  </si>
  <si>
    <t>La Oficina Asesora de Auditoría  interna verificó  que el día 24 de julio de 2025 y el  14 de agosto se dictaron capacitaciones sobre la ley 1952 de 2019 del proceso General del Código Disciplinario que se encuentra incluida en el Plan Institucional de Capacitación - PIC 2025, se evidencia con las presentaciones</t>
  </si>
  <si>
    <t>La Oficina Asesora de Auditoría  interna se constató  que la oficina de Gestión Jurídica de la secretaría general realizó el día 14 de agosto capacitación sobre la ley 1952 de 2019 del proceso General del Código Disciplinario que se encuentra incluida en el Plan Institucional de Capacitación - PIC 2025. Además, cuenta con las píldoras disciplinarias, enviados a los funcionarios de planta de la IU. DIGITAL, en lo relacionado con la Ley 1952 de 2019, del Código General Disciplinario.</t>
  </si>
  <si>
    <t>El equipo de Recursos Humanos, orienta en la adopción de la metodología y suministra los instrumentos para la formalización de los acuerdos de gestión y posteriormente los archiva en el sistema de información.</t>
  </si>
  <si>
    <t>Detectivo</t>
  </si>
  <si>
    <t>Reducir (compartir)</t>
  </si>
  <si>
    <t>Se envía comunicación al personal directivo para socializar el nuevo modelo de gerencia pública y los lineamientos de los acuerdos de gestión, con el fin de concertar los objetivos correspondientes a la presente vigencia. Para ello, se incluye:
 1. La Resolución Rectoral No. 202502859 del 1 de abril de 2025.
 2. El documento de apoyo GH-DA-004, que contiene el paso a paso para diligenciar el formato en Excel del nuevo modelo de acuerdos de gestión.
 3. El formato en Excel definido por el Departamento Administrativo de la Función Pública (DAFP) para la concertación de los objetivos a evaluar.
 ¿Deseas que también redacte el cuerpo completo del correo que acompañaría estos documentos?</t>
  </si>
  <si>
    <r>
      <rPr>
        <u/>
        <sz val="11"/>
        <color rgb="FF1155CC"/>
        <rFont val="Calibri"/>
      </rPr>
      <t>https://drive.google.com/drive/folders/1adRPvk1o5ClmI727wA5UicKVG1UjEHaE?usp=sharing</t>
    </r>
  </si>
  <si>
    <t>Se evidencia la remisión de comunicación al personal directivo, orientada a la socialización del nuevo modelo de gerencia pública y de los lineamientos de los acuerdos de gestión, con el propósito de concertar los objetivos de la presente vigencia y sus documentos asociados.</t>
  </si>
  <si>
    <t>La Oficina Asesora de Auditoría Interna evidenció sobre el comunicado vía correo electrónico del 3 de abril de 2025,  con los lineamientos de los Acuerdos de Gestión de Gerencia pública.
Asimismo, para que designen los pares evaluadores de las competencias comunes y directivas en la IU. Digital, para adelantar la concertación de objetivos de la vigencia 2025.
Igualmente,  Adjuntar en dicho correo enviado desde Gestión Humana La Resolución Rectoral No. 202502859 de Abril de 2025; Documento para la Implementación del Modelo de los Acuerdos de Gestión para los Gerentes Públicos de la Función Pública y El Formato de Excel Modelo para la Concertación de Objetivos.</t>
  </si>
  <si>
    <t>La Dirección de Recursos humanos Recibe Los Acuerdos de Gestión diligenciados por el personal directivo de la Institución Universitaria Digital de Antioquia.</t>
  </si>
  <si>
    <r>
      <rPr>
        <u/>
        <sz val="11"/>
        <color rgb="FF1155CC"/>
        <rFont val="Calibri"/>
      </rPr>
      <t>https://drive.google.com/drive/folders/1Yr4mOvhAmYZM2zHI1jvfoL5dtg7TDQ2M?usp=sharing</t>
    </r>
  </si>
  <si>
    <t>Se constató que la Dirección de Recursos Humanos recibe los Acuerdos de Gestión diligenciados por el personal directivo de la Institución Universitaria Digital de Antioquia, lo cual evidencia la adopción de la metodología y el suministro de instrumentos para su formalización</t>
  </si>
  <si>
    <t xml:space="preserve">La Oficina Asesora de Auditoría Interna se cercioró sobre los formatos con los lineamientos de los Acuerdos de Gestión del personal directivo de la Institución Universitaria Digital de Antioquia.
</t>
  </si>
  <si>
    <t>Se concertaron los acuerdos de gestión y actualmente nos encontramos en el proceso de cierre del segundo seguimiento. Estos acuerdos se encuentran registrados en el sistema de Gestión Positiva G+.</t>
  </si>
  <si>
    <t xml:space="preserve">Gestión Positiva
</t>
  </si>
  <si>
    <t>Por medio del usuario de g+ del Director de Planeación se verifica el registro de los acuerdos de gestión https://drive.google.com/drive/folders/1MK3E9UfzYHHTG5PHpFKt9dG-PdljlrBi?usp=sharing</t>
  </si>
  <si>
    <t xml:space="preserve">La Oficina Asesora de Auditoría Interna se cercioró que el Director de Planeación verifica el registro de los acuerdos de gestión por medio de la plataforma G+ 
https://drive.google.com/drive/folders/1MK3E9UfzYHHTG5PHpFKt9dG-PdljlrBi?usp=sharing
Sobre los formatos con los lineamientos de los Acuerdos de Gestión del personal directivo de la Institución Universitaria Digital de Antioquia.
</t>
  </si>
  <si>
    <t>El equipo de Planeación suministra la información referente al Plan de Desarrollo y Plan de acción anual a través del seguimiento oportuno de los acuerdos de gestión .</t>
  </si>
  <si>
    <t>Director de Planeación</t>
  </si>
  <si>
    <t>Correctivo</t>
  </si>
  <si>
    <t>Desde la Dirección de Planeación se construyó y llevó para aprobación el Plan de Acción de la vigencia 2025 ante el Comité de Gestión y Desempeño y los diversos planes institucionales que se integran a este. El mismo reposa en el sitio web y es de conocimiento del equipo directivo; allí, se establecen las metas que cada uno de los gerentes públicos deben cumplir. 
Con respecto al seguimiento de los acuerdos de gestión, durante el primer trimestre, se culminó la evaluación de estos mismos para el segundo semestre de la vigencia 2024.</t>
  </si>
  <si>
    <r>
      <rPr>
        <u/>
        <sz val="11"/>
        <color rgb="FF1155CC"/>
        <rFont val="Calibri"/>
      </rPr>
      <t>https://drive.google.com/drive/folders/1zXr7LuJK3JLzFWa5KDEyZ26TIFXTf0e-?usp=drive_link</t>
    </r>
    <r>
      <rPr>
        <u/>
        <sz val="11"/>
        <color rgb="FF000000"/>
        <rFont val="Calibri"/>
      </rPr>
      <t xml:space="preserve"> 
</t>
    </r>
    <r>
      <rPr>
        <u/>
        <sz val="11"/>
        <color rgb="FF1155CC"/>
        <rFont val="Calibri"/>
      </rPr>
      <t>https://drive.google.com/file/d/1HTPjwkfWT-qo1kdeECVRPVuAonQk_mkS/view?usp=drive_link</t>
    </r>
    <r>
      <rPr>
        <u/>
        <sz val="11"/>
        <color rgb="FF000000"/>
        <rFont val="Calibri"/>
      </rPr>
      <t xml:space="preserve"> 
</t>
    </r>
    <r>
      <rPr>
        <u/>
        <sz val="11"/>
        <color rgb="FF1155CC"/>
        <rFont val="Calibri"/>
      </rPr>
      <t>https://drive.google.com/file/d/1NTjYDUyBE8qRTapLrn2g7nyEX6ptVoZV/view?usp=drive_link</t>
    </r>
    <r>
      <rPr>
        <u/>
        <sz val="11"/>
        <color rgb="FF000000"/>
        <rFont val="Calibri"/>
      </rPr>
      <t xml:space="preserve"> </t>
    </r>
  </si>
  <si>
    <t>Se cuenta con la información del Plan de Desarrollo y del Plan de Acción Anual 2025. De igual forma, se dispone de los acuerdos de gestión correspondientes a 2024, y el seguimiento a los acuerdos de la vigencia actual está programado para el próximo trimestre.</t>
  </si>
  <si>
    <t>La Oficina Asesora de Auditoría  interna  verificó que la Dirección de Planeación cuenta con los seguimientos realizados al Plan de Desarrollo Institucional. Además se en cuentra publicado en el Portal WEB Institucional de la vigencia 2024. 
Igualmente, se realizaron los seguimientos de los acuerdos de Gestión del segundo semestre del 2024, por la Dirección de Gestión Humana la información para la calificación y seguimiento de los Acuerdos de Gestión de acuerdo y consistente con  el Plan de Desarrollo.</t>
  </si>
  <si>
    <t>Desde la Dirección de Planeación se apoya con el suministro de información para llevar a cabo la construcción de los Acuerdos de Gestión. Esta actividad se realiza 1 vez al año, por lo cual el seguimiento corresponde a lo relacionado en monitoreo anterior.</t>
  </si>
  <si>
    <r>
      <rPr>
        <u/>
        <sz val="11"/>
        <color rgb="FF1155CC"/>
        <rFont val="Calibri"/>
      </rPr>
      <t>https://drive.google.com/drive/folders/1zXr7LuJK3JLzFWa5KDEyZ26TIFXTf0e-?usp=drive_link</t>
    </r>
    <r>
      <rPr>
        <sz val="11"/>
        <rFont val="Calibri"/>
      </rPr>
      <t xml:space="preserve"> 
 https://drive.google.com/file/d/1HTPjwkfWT-qo1kdeECVRPVuAonQk_mkS/view?usp=drive_link 
 </t>
    </r>
    <r>
      <rPr>
        <u/>
        <sz val="11"/>
        <color rgb="FF1155CC"/>
        <rFont val="Calibri"/>
      </rPr>
      <t>https://drive.google.com/file/d/1NTjYDUyBE8qRTapLrn2g7nyEX6ptVoZV/view?usp=drive_link</t>
    </r>
  </si>
  <si>
    <t>Se verificó que la Dirección de Planeación suministra la información correspondiente al Plan de Desarrollo y al Plan de Acción Anual, apoyando la construcción de los Acuerdos de Gestión de la Institución. Esta actividad se realiza anualmente y cuenta con la respectiva trazabilidad documental.</t>
  </si>
  <si>
    <t>La Oficina Asesora de Auditoría  interna  comprobó que la Dirección de Planeación cuenta con los seguimientos realizados al Plan de Desarrollo Institucional. Además se en cuentra publicado en el Portal WEB Institucional el primer semestre del 2025.
Igualmente, se realizó el seguimiento a los acuerdos de Gestión del personal directivo.</t>
  </si>
  <si>
    <t>De acuerdo con los seguimientos relacionados, esta actividad fue cumplida a cabalidad por parte de la Dirección de Planeación.</t>
  </si>
  <si>
    <t>https://drive.google.com/drive/folders/1zXr7LuJK3JLzFWa5KDEyZ26TIFXTf0e-?usp=drive_link</t>
  </si>
  <si>
    <t>La Oficina Asesora de Auditoría  Interna  comprobó que la Dirección de Planeación cuenta con los seguimientos realizados sobre el Plan de Desarrollo y al Plan de Acción Institucional. Además se en cuentra publicado en el Portal WEB Institucional. La anterior sirve de insumo para la construcción y el seguimiento a los acuerdos de Gestión del personal directivo.</t>
  </si>
  <si>
    <t>La Directora de Recursos Humanos actualiza el manual de funciones de la Institución cada vez que se requiera.</t>
  </si>
  <si>
    <t>Director Recursos Humanos</t>
  </si>
  <si>
    <t>El Manual de Funciones fue actualizado mediante la Resolución Rectoral No. 202402430 del 16 de octubre de 2024. Para la presente vigencia, no se tienen contempladas modificaciones</t>
  </si>
  <si>
    <r>
      <rPr>
        <u/>
        <sz val="11"/>
        <color rgb="FF1155CC"/>
        <rFont val="Calibri"/>
      </rPr>
      <t>https://docs.google.com/document/d/1Ysic9TH8SxqIE2fNBzcPBuM7mBvjFcip/edit?usp=sharing&amp;ouid=111045306671109538529&amp;rtpof=true&amp;sd=true</t>
    </r>
  </si>
  <si>
    <t>En caso de que el control no se ejecute durante el presente año, será necesario ajustar o modificar el control establecido.</t>
  </si>
  <si>
    <r>
      <rPr>
        <sz val="11"/>
        <color theme="1"/>
        <rFont val="Calibri"/>
      </rPr>
      <t xml:space="preserve">La Oficina Asesora de Auditoría  Interna  evidenció que el soporte de la evidencia que se menciona RESOLUCIÓN RECTORAL No. 998 29 de junio de 2022, NO corresponde a la descrita en la Descripción del Riesgo </t>
    </r>
    <r>
      <rPr>
        <b/>
        <i/>
        <sz val="11"/>
        <color theme="1"/>
        <rFont val="Calibri"/>
      </rPr>
      <t>"Resolución Rectoral No. 202402430 del 16 de octubre de 2024"</t>
    </r>
    <r>
      <rPr>
        <sz val="11"/>
        <color theme="1"/>
        <rFont val="Calibri"/>
      </rPr>
      <t xml:space="preserve">
Por favor, se solicita aclaración del tema sobre el Manual de Funciones de la IU. Digital.</t>
    </r>
  </si>
  <si>
    <t>El Manual de Funciones fue actualizado mediante la RESOLUCIÓN RECTORAL No. 202503100del 03 de Julio de 2025. Para la presente vigencia.</t>
  </si>
  <si>
    <r>
      <rPr>
        <u/>
        <sz val="11"/>
        <color rgb="FF1155CC"/>
        <rFont val="Calibri"/>
      </rPr>
      <t>https://drive.google.com/drive/folders/1g3O3KjjkYmM91M8hNE08LzuetnE5MkOc?usp=sharing</t>
    </r>
  </si>
  <si>
    <t>Se comprobó que el Manual de Funciones de la Institución fue actualizado mediante la Resolución Rectoral No. 202503100 del 3 de julio de 2025, lo que demuestra la gestión oportuna en la presente vigencia</t>
  </si>
  <si>
    <t>La Oficina Asesora de Auditoría  interna verificó que la IU. DIGITAL DE ANTIOQUIA expidió la  RESOLUCIÓN RECTORAL No. 202503103 del 
3 de Julio de 2025: “Por la cual se modifica el anexo No. 1, del artículo 6 de la Resolución Rectoral No. 202402162 de 2024, modificada por la Resolución Rectoral No. 202402430 de octubre de 2024, correspondiente al Manual Específico de Funciones, Requisitos y Competencias laborales para los empleos de la planta global de personal de la Institución Universitaria Digital de Antioquia – IU. Digital”
Igualmente, expidió la RESOLUCIÓN RECTORAL No. 202503100 del 3 de Julio de 2025: “Por la cual se distribuye la planta global de cargos del personal directivo, asesor, profesional, técnico y asistencial de la Institución Universitaria Digital de Antioquia”</t>
  </si>
  <si>
    <t>https://drive.google.com/drive/folders/1g3O3KjjkYmM91M8hNE08LzuetnE5MkOc?usp=sharing</t>
  </si>
  <si>
    <t xml:space="preserve">Se comprobó que el Manual de Funciones de la Institución fue actualizado mediante la Resolución Rectoral No. 202503100 del 3 de julio de 2025, lo que demuestra la gestión oportuna en la presente vigencia. También se actualizó  en el MOP </t>
  </si>
  <si>
    <t>La Oficina Asesora de Auditoría  Interna verificó que la IU. DIGITAL DE ANTIOQUIA expidió la  RESOLUCIÓN RECTORAL No. 202503100 del mes de Julio de 2025, Por la cual se distribuye la planta global de cargos del personal directivo, asesor, profesional,técnico y asistencial de la Institución Universitaria Digital de Antioquia, lo que permite evidenciar la actualización de la Planta Global de Cargos y la cual reposa en el Modelo de Operación de Procesos - MOP del sistema de información G+.</t>
  </si>
  <si>
    <t>El equipo de Gestión Juridica, actualiza permanentemente la normatividad aplicable y apoya la actualización del normograma institucional</t>
  </si>
  <si>
    <t xml:space="preserve">La actualización del normograma Interno se realiza de manera periodica a través del sistema de G+ , en cuanto al normograma Externo, si bien la Secretaria General lo actualiza es responsabilidad de cada área informar sobre las normas que se expidan o deroguen en la vigencia que impactan el proceso respectivo, para ello se elevó solicitud mediante correo electrónico a cada una de las áreas en donde se solicita informar oportunamente dichos cambios o actualizaciones normativas; con lo anterior  se revisa la vigencia y pertinencia de las normas contenidas en los Actos Administrativos a expedir . </t>
  </si>
  <si>
    <r>
      <rPr>
        <u/>
        <sz val="11"/>
        <color rgb="FF1155CC"/>
        <rFont val="Calibri"/>
      </rPr>
      <t>https://drive.google.com/drive/folders/1R-_Y2wsOk_4r_Yom-0oLuoXxr9wG8WU3</t>
    </r>
    <r>
      <rPr>
        <sz val="11"/>
        <color theme="1"/>
        <rFont val="Calibri"/>
      </rPr>
      <t xml:space="preserve"> </t>
    </r>
  </si>
  <si>
    <t>Se cuenta con todas las evidencias que respaldan la actualización de la normatividad aplicable y del normograma institucional.</t>
  </si>
  <si>
    <t>La Oficina Asesora de Auditoría  interna Constató que el proceso de Gestión Jurídica de la Secretaría General cuenta con el Normograma Interno con lo actos administrativos expedidos y los cuales son ingresados y publicados al sistema de información G+</t>
  </si>
  <si>
    <t>La actualización del normograma Interno se realiza de manera periodica a través del sistema de G+ , en cuanto al normograma Externo, si bien la Secretaria General lo actualiza es responsabilidad de cada área informar sobre las normas que se expidan o deroguen en la vigencia que impactan el proceso respectivo, para ello se elevó solicitud mediante correo electrónico a cada una de las áreas en donde se solicita informar oportunamente dichos cambios o actualizaciones normativas; con lo anterior se revisa la vigencia y pertinencia de las normas contenidas en los Actos Administrativos a expedir . Actualmente se encuentra en proceso de actualizacion, adjuntamos el avance obtenido para este segundo cuatrimestre del 2025.</t>
  </si>
  <si>
    <t>https://drive.google.com/drive/folders/15r86Le8gBjOsRLFHAqg7LkIYHTyzN5O3</t>
  </si>
  <si>
    <t>Se evidenció que el equipo de Gestión Jurídica realiza la actualización periódica del normograma interno a través del sistema G+ y apoya la actualización del normograma externo mediante la articulación con las diferentes áreas de la Institución. Actualmente, el proceso de actualización se encuentra en ejecución, con avances reportados para el segundo cuatrimestre de 2025.</t>
  </si>
  <si>
    <t>La Oficina Asesora de Auditoría  interna Constató que el proceso de Gestión Jurídica de la Secretaría General cuenta con el Normograma Interno actualizado al segundo cuatrimestre del 2025, con lo actos administrativos expedidos y los cuales son ingresados y publicados al sistema de información G+</t>
  </si>
  <si>
    <r>
      <rPr>
        <u/>
        <sz val="11"/>
        <color rgb="FF1155CC"/>
        <rFont val="Calibri"/>
      </rPr>
      <t>https://drive.google.com/drive/folders/1IC-KiYg_Y-7-isnJZHlDSyt0luH1pW3z?usp=sharing</t>
    </r>
  </si>
  <si>
    <t>Se evidenció que el equipo de Gestión Jurídica realiza la actualización periódica del normograma interno a través del sistema G+ (gestión normativa) y apoya la actualización del normograma externo mediante la articulación con las diferentes áreas de la Institución. Actualmente, el proceso de actualización se encuentra en ejecución, con avances reportados para el segundo cuatrimestre de 2025.</t>
  </si>
  <si>
    <t>La Oficina Asesora de Auditoría  Interna se cercioró que el proceso de Gestión Jurídica de la Secretaría General cuenta con la actualización permanente del Normograma Interno durante la vigencia  2025, con lo actos administrativos expedidos y los cuales son ingresados y publicados al sistema de información G+.
Ahora bien, en cuanto al Normograma Externo, la Secretaría General realiza la  actualización. Sin embargo,  es responsabilidad de cada proceso informar sobre las normas que se expidan o deroguen en la vigencia que impactan en cada proceso, para ello se elevó solicitud mediante correo electrónico a cada una de las áreas en donde se solicita informar oportunamente dichos cambios o actualizaciones normativas; con ese insumo la Secretaría General revisa la vigencia y pertinencia de las normas contenidas en los Actos Administrativos a expedir y publicarlos en el Normograma respectivo.</t>
  </si>
  <si>
    <t>Estructuración de la etapa precontractual para adquisición de un bien o servicio o la ejecución de una obra</t>
  </si>
  <si>
    <t>Conducta inapropiada del funcionario que participa en la estructuración de la elaboración de los estudios previos, orden o directriz de un superior jerárquico</t>
  </si>
  <si>
    <t>Detrimento de la imagen y credibilidad de la IU Digital de Antioquia/ Detrimento patrimonial/ Pérdidas económicas/Incumplimiento de las  metas institucionales</t>
  </si>
  <si>
    <t>Posibilidad de incurrir en responsabilidades fiscales, disciplinarias, penales y civiles por estructuración de la etapa precontractual para adquisición de un bien o servicio o la ejecución de una obra, para beneficio propio o de un tercero.</t>
  </si>
  <si>
    <t xml:space="preserve">El profesional especializado de la dirección de Servicios Generales, de manera semestral, capacita al equipo de trabajo en temas relacionados con las responsabilidades que tienen los funcionarios públicos y contratistas en las entidades estatales, asi como, en el apoyo tecnico, elaboración de estudios de mercado y descripción de necesidades precontractuales. </t>
  </si>
  <si>
    <t xml:space="preserve"> Director de Servicios Generales</t>
  </si>
  <si>
    <t>El Profesional Especializado de la Dirección de Servicios Generales, con el apoyo jurídico de los abogados de la dirección, en el marco del Comité Primario realizado periodicamente dentro de la dependencia realizó la capacitación y socialización de los formatos autorizados en la plataforma G+ para el análisis del sector, los cuales serán documentos anexos en los procesos contractuales que se desarrollen. 
 A su vez fortalecer el proceso de supervisión contractual con el acompañamiento técnico requerido.</t>
  </si>
  <si>
    <r>
      <rPr>
        <u/>
        <sz val="11"/>
        <color rgb="FF1155CC"/>
        <rFont val="Calibri"/>
      </rPr>
      <t>https://drive.google.com/drive/u/0/folders/1sihjSoo-3wkftE5eYzST_-ZLkljHOpkt</t>
    </r>
  </si>
  <si>
    <t>Se revisó el listado de asistencia correspondiente a la capacitación realizada. Se observa que no corresponde al formato estandarizado del MOP y que no incluye el tema de la reunión. Se recomienda adjuntar las memorias o la grabación del evento.</t>
  </si>
  <si>
    <t>La Oficina Asesora de Auditoría Interna se cercioró sobre la capacitación que realizó la Dirección de Servicios Generales en  reunión del comité Primario el dia 21 de marzo de 2025 sobre  temas relacionados con las responsabilidades que tienen los funcionarios públicos y contratistas. 
Se evidencia con registro fotográfico y lista de asistencia.
Se recomienda a la dirección de servicios Generales en la lista de asistencia colocar el tema tratado o Asunto o Motivo de la reunión. Asimismo, sobre las memorias o presentación de la capacitación.</t>
  </si>
  <si>
    <t>La Profesional Especializada de la Dirección de Servicios Generales, realiza la socialización con los lideres de componentes de las circulares 20250021 y 20250031, expedidas por la Dirección Juridica de la Institución Universitaria Digital de Antioquia, con la finalidad de conocer los parámetos y procedimientos para los procesos contractuales a través de la plataforma Gestion Positiva.</t>
  </si>
  <si>
    <t xml:space="preserve">https://drive.google.com/drive/folders/1bCRClXBxsuYoh6P3R0wqz-fOYxCXm1zn?usp=sharing </t>
  </si>
  <si>
    <t>Se constató que la Profesional Especializada de la Dirección de Servicios Generales realizó la socialización con los líderes de componentes de las circulares 20250021 y 20250031, expedidas por la Dirección Jurídica, orientadas a fortalecer el conocimiento sobre parámetros y procedimientos aplicables a los procesos contractuales en la plataforma Gestión Positiva.</t>
  </si>
  <si>
    <t xml:space="preserve">La Oficina Asesora de Auditoría Interna se cercioró sobre la capacitación que realizó la Dirección de Servicios Generales en  reunión del comité Primario el dia 13 de agosto de 2025 sobre  temas relacionados con las responsabilidades que tienen los funcionarios públicos y contratistas. 
Se evidencia con registro fotográfico y lista de asistencia.
</t>
  </si>
  <si>
    <t>Dentro de los procesos a cargo de la Dirección de Servicios Generales se encuentran los componentes de aseguramiento de bienes y el de seguridad, por lo tanto la Profesional Especializada de la dependencia, con el apoyo del ingeniero electrónico Sebastián Tabares realizan la capacitación en "Cyberseguridad", con la finalidad de socializar con los demás colaboradores sobre la responsabilidad en el uso de los medios digitales y el compromiso con la misión institucional. Se realizó el 03/10/2025 en el Comité Primario.
 A su vez, se capacita en la información relevante para la formulación de los documentos previos en el proceso contractual de fortalecimiento de la tecnología en el componente de seguridad.</t>
  </si>
  <si>
    <r>
      <rPr>
        <u/>
        <sz val="11"/>
        <color rgb="FF1155CC"/>
        <rFont val="Calibri"/>
      </rPr>
      <t>https://drive.google.com/drive/u/0/folders/1HPXX-zCyzyGy8LkQJp4y9T0R6_mO5hq8</t>
    </r>
  </si>
  <si>
    <t>Se realizaron las capacitaciones semestrales previstas, orientadas a fortalecer las responsabilidades de los servidores públicos y contratistas, así como los aspectos técnicos vinculados a estudios de mercado y necesidades precontractuales.</t>
  </si>
  <si>
    <t>La Oficina Asesora de Auditoría Interna constató sobre las capacitaciones que realizó la Dirección de Servicios Generales en  comité Primario el dia 3 de octubre de 2025 sobre  Ciberseguridad, además sobre la responsabilidad en el uso de los medios digitales y el compromiso con la misión institucional, así como los temas relacionados con las responsabilidades que tienen los funcionarios públicos y contratistas. 
Igualmente, sobre la capacitación en información relevante para la formulación de los documentos previos en el proceso contractual y fortalecimiento de la tecnología.
Se evidencia con registro fotográfico y lista de asistencia.</t>
  </si>
  <si>
    <t xml:space="preserve">El director de Servicios Generales, revisa permanentemente los documentos que tienen que ver con la etapa precontractual y realiza observaciones en caso de ser necesario. </t>
  </si>
  <si>
    <t>Dentro del componente de contratación el Director de Servicios Generales realiza la revisión previa de los documentos para luego ser radicados ante la dependencia competente.</t>
  </si>
  <si>
    <r>
      <rPr>
        <u/>
        <sz val="11"/>
        <color rgb="FF1155CC"/>
        <rFont val="Calibri"/>
      </rPr>
      <t>https://drive.google.com/drive/u/0/folders/1T7evHTZz02700vhmU02T6i4Quo4sXUgi</t>
    </r>
  </si>
  <si>
    <t>Se identifican correos electrónicos enviados con observaciones correspondientes a la etapa precontractual.</t>
  </si>
  <si>
    <t xml:space="preserve">La Oficina Asesora de Auditoría  interna corroboró que la Dirección de Servicios Generales cuenta con la trazabilidad de correos electrónicos  para la realización de los estudios previos de los procesos de contratación de mantenimiento.
</t>
  </si>
  <si>
    <t>El Director de Servicios Generales en ejecución de sus funciones realiza la revisión, verificación, ajustes y aprobación de los estudios previos desarrollados en la dependencia en las diferentes modalidades de contratación, con el objetivo de dar cumplimiento a los indicadores y metas trazados en el Plan de Desarrollo Institucional, asi como, en el plan de acción de la dependencia.</t>
  </si>
  <si>
    <t>https://drive.google.com/drive/folders/1kL9_tUr-GDxJ8gS3kfVrQXvyNfWOP1qK?usp=sharing</t>
  </si>
  <si>
    <t>Se verificó que el Director de Servicios Generales, en el marco de sus funciones, realiza la revisión, verificación, ajustes y aprobación de los estudios previos en las diferentes modalidades de contratación, garantizando así el cumplimiento de los indicadores y metas institucionales.</t>
  </si>
  <si>
    <t>La Oficina Asesora de Auditoría  Interna constató que la Dirección de Servicios Generales realizó la revisión, verificación, ajustes y aprobación de los estudios previos desarrollados en la dependencia según las diferentes modalidades de contratación. 
cuenta con la trazabilidad de correos electrónicos  como soporte.</t>
  </si>
  <si>
    <t>El Director de Servicios Generales realiza el seguimiento técnico y jurídico de los documentos previos en los procesos contractuales de todas las modalidades, para verificar el cumplimiento de los principios de la contratación estatal y de la función administrativa, en concordancia con los lineamientos del ordenamiento jurídico colombiano.</t>
  </si>
  <si>
    <t>https://drive.google.com/drive/u/0/folders/1xZK-lFyI-Uz2UsqpA-rHsCWlLl1DFVrF</t>
  </si>
  <si>
    <t>El Director realiza la revisión permanente de los documentos precontractuales y emite observaciones cuando corresponde, asegurando el cumplimiento de los principios de la</t>
  </si>
  <si>
    <t>La Oficina Asesora de Auditoría  Interna verificó que la Dirección de Servicios Generales realizó la revisión, verificación, ajustes y aprobación de los estudios previos desarrollados en la dependencia según las diferentes modalidades de contratación. 
cuenta con la trazabilidad de correos electrónicos  como soporte de revisión.</t>
  </si>
  <si>
    <t>Aceptar</t>
  </si>
  <si>
    <r>
      <rPr>
        <u/>
        <sz val="11"/>
        <color rgb="FF1155CC"/>
        <rFont val="Calibri"/>
      </rPr>
      <t>https://docs.google.com/document/d/1sLGntY8m24zkdL1brO6dlE4l2NNRwCrR/edit?usp=sharing&amp;ouid=111045306671109538529&amp;rtpof=true&amp;sd=true</t>
    </r>
  </si>
  <si>
    <r>
      <rPr>
        <u/>
        <sz val="11"/>
        <color rgb="FF1155CC"/>
        <rFont val="Calibri"/>
      </rPr>
      <t>https://drive.google.com/drive/folders/1aj2EC5w__L1oYk0xHP1jH2URg-G-7rQf?usp=sharing</t>
    </r>
  </si>
  <si>
    <t>Se constató la realización de la capacitación anual sobre la Ley 1952 de 2019 – “Código General Disciplinario”, efectuada en dos sesiones los días 24 de julio y 14 de agosto de 2025, según la evidencia aportada</t>
  </si>
  <si>
    <t>La Oficina Asesora de Auditoría  interna constató  que el día 24 de julio de 2025 y el  14 de agosto se dictaron capacitaciones sobre la ley 1952 de 2019 del proceso General del Código Disciplinario que se encuentra incluida en el Plan Institucional de Capacitación - PIC 2025, se evidencia con las presentaciones</t>
  </si>
  <si>
    <t>Se constató la realización de la capacitación anual sobre la Ley 1952 de 2019 – “Código General Disciplinario”, efectuada en dos sesiones los días 24 de julio y 14 de agosto de 2025</t>
  </si>
  <si>
    <t>El equipo de la Dirección de Tecnología, en cada proceso precontractual, valida las condiciones técnicas y características del producto o servicio con el fin de verificar que se encuentre ajustado a la ley y en caso de ser necesario se realizan las observaciones correspondientes. Producto de esto, se emite un correo con el aval del proceso de contratación cuando sean procesos externos a la Dirección de Tecnología.</t>
  </si>
  <si>
    <t>La Dirección de Tecnología cuenta con personal de apoyo técnico y administrativo, encargado de validar las condiciones técnicas y jurídicas de los procesos precontractuales.
Se presenta evidencia de AVAL, estudios previos requeridos en el proceso de contratación juridica y clausulado del personal administrativo de la Dirección de Tecnología</t>
  </si>
  <si>
    <t>https://drive.google.com/drive/folders/1I0BdZP5xOoaM4FdQWh4xjIWTXyjyAZzo</t>
  </si>
  <si>
    <t>Como soporte, se presenta documentación como estudios previos, conceptos técnicos firmados por el Director de Tecnología y clausulados de los contratistas. Con base en lo anterior, se concluye que el control cumple, ya que se ejecuta según lo previsto y cuenta con evidencia documental que lo respalda.</t>
  </si>
  <si>
    <t>La Oficina Asesora de Auditoría  Interna comprobó  que la Dirección de Tecnología, en cada proceso precontractual emite Concepto Técnico sobre la Contratación y/o mantenimiento de adquisición de tecnología.  con las  condiciones técnicas y características del producto o servicio, y  que se encuentre ajustado a las necesidades de la IU. DIGITAL.
Se soporta con los Conceptos Técnicos Emitidos y los Clausulados contractuales.</t>
  </si>
  <si>
    <t>Se presenta documentación como estudios previos, conceptos técnicos firmados por el Director de Tecnología y clausulados de los contratistas. Con base en lo anterior, se concluye que el control cumple, ya que se ejecuta según lo previsto y cuenta con evidencia documental que lo respalda.</t>
  </si>
  <si>
    <t>AQ59</t>
  </si>
  <si>
    <t>Se revisó la documentación que incluye estudios previos, conceptos técnicos firmados por el Director de Tecnología y clausulados contractuales, lo que evidencia la validación de las condiciones técnicas en los procesos precontractuales y la emisión de avales correspondientes</t>
  </si>
  <si>
    <t xml:space="preserve">La Oficina Asesora de Auditoría  Interna comprobó  que la Dirección de Tecnología, en cada proceso precontractual emite Concepto Técnico de validación sobre la Contratación y/o mantenimiento de adquisición de tecnología.  con las  condiciones técnicas y características del producto o servicio, y  que se encuentre ajustado a las necesidades de la IU. DIGITAL.
</t>
  </si>
  <si>
    <t xml:space="preserve">Como soporte, se presenta la documentación correspondiente: 
- Clausulado del contratista y los contratos laborales del equipo administrativo de la dirección encargados de validar las condiciones técnicas y jurídicas de los procesos precontractuales.
Se presenta documentación como estudios previos, conceptos técnicos firmados por el Director de Tecnología:
- Aval Equipos académica
- Aval Tecnología - 2025 30 04 Youniversity
- Estudio previo  G+  Académico
- Estudios Previos DispositivosMóviles
- Estudios Previos Educatic Soporte
- Estudio previo Soporte G+
- Estudios previos Diademas
- Estudios Previos Mantenimiento
- Estudios previos TOMi
- Estudios Previos Veeam Backup
- Acta Forticlient EMS 
- Acta Licenciamiento Fortinet
</t>
  </si>
  <si>
    <t>AU59</t>
  </si>
  <si>
    <t>Desde la Dirección de Planeación se verificó que el equipo de la Dirección de Tecnología cumple con el control establecido. Se valida cada proceso precontractual, asegurando que las condiciones técnicas y características de los productos o servicios se ajusten a la normativa vigente y, cuando es necesario, se emiten las observaciones correspondientes.</t>
  </si>
  <si>
    <t>La Oficina Asesora de Auditoría  Interna constató  que la Dirección de Tecnología, en cada proceso precontractual emite Concepto Técnico de validación sobre la Contratación y/o mantenimiento de adquisición de tecnología.  con las  condiciones técnicas y características del producto o servicio, y  que se encuentre ajustado a las necesidades de la IU. DIGITAL.</t>
  </si>
  <si>
    <t>El Director de Tecnología, solicita el diligenciamiento del acuerdo de confidencialidad a los funcionarios o contratistas de la Dirección de Tecnología , cada vez se realice proceso contractual.</t>
  </si>
  <si>
    <t xml:space="preserve">La Dirección de Tecnología dispone del formato actualizado del Acuerdo de Confidencialidad, el cual debe ser diligenciado y firmado por todo el personal contratista al inicio de cada periodo de ejecución.
</t>
  </si>
  <si>
    <t>https://drive.google.com/drive/folders/1u9xHOtb6SKCzpCpGPiPPhjmgvT4cB3p8</t>
  </si>
  <si>
    <t>Como evidencia, se dispone de los acuerdos firmados. Por tanto, se concluye que el control cumple, ya que se aplica conforme a lo establecido y cuenta con respaldo documental</t>
  </si>
  <si>
    <t>La Oficina Asesora de Auditoría  Interna constató sobre la existencia del formato Modelo de la Declaración de Confidencialidad y Compromiso Con la Seguridad de la Información y los mismos se encuentran diligenciados y firmados por los contratistas.</t>
  </si>
  <si>
    <t>Como evidencia, se cuenta con los acuerdos de confidencialidad debidamente firmados por el equipo contratista. En consecuencia, se concluye que el control se encuentra implementado conforme a lo establecido y cuenta con el respaldo documental correspondiente.</t>
  </si>
  <si>
    <t>AQ60</t>
  </si>
  <si>
    <t>Se evidenció que el Director de Tecnología solicita y obtiene el diligenciamiento de los acuerdos de confidencialidad por parte de los contratistas, los cuales reposan debidamente firmados.</t>
  </si>
  <si>
    <t>La Oficina Asesora de Auditoría  Interna comprobó de la existencia del formato Modelo de la Declaración de Confidencialidad y Compromiso Con la Seguridad de la Información,  los mismos se encuentran diligenciados y firmados por los contratistas.</t>
  </si>
  <si>
    <t>Revisión y consolidación de los acuerdos de confidencialidad suscritos por los contratistas, con el objetivo de asegurar su actualización, trazabilidad y el adecuado cumplimiento de los compromisos de confidencialidad establecidos por la organización.
Se adjunta la evidencia correspondiente al formato actualizado, así como algunos acuerdos ya suscritos por los contratistas. En caso de requerirse documentación adicional como soporte, esta podrá ser suministrada.</t>
  </si>
  <si>
    <t>AU60</t>
  </si>
  <si>
    <t>Desde la Dirección de Planeación se verificó que el Director de Tecnología cumple con el control establecido. Cada vez que se realiza un proceso contractual, se solicita a los funcionarios y contratistas de la Dirección el diligenciamiento del acuerdo de confidencialidad, asegurando su actualización y cumplimiento</t>
  </si>
  <si>
    <t>La Oficina Asesora de Auditoría  Interna se cercioró de la existencia del formato Modelo de la Declaración de Confidencialidad y Compromiso Con la Seguridad de la Información,  los mismos se encuentran diligenciados y firmados por los contratistas</t>
  </si>
  <si>
    <t>El equipo de Gestión Contractual, realiza revisión jurídica del estudio previo vs la documentación aportada en la etapa precontractual.</t>
  </si>
  <si>
    <t>https://drive.google.com/drive/folders/1E3wNaYsj-ZPddz6ostw7gxFoiJT9TT5t</t>
  </si>
  <si>
    <t>Se dispone de listas de chequeo para la revisión jurídica del estudio previo vs la documentación aportada durante la etapa precontractual.</t>
  </si>
  <si>
    <t xml:space="preserve">La Oficina Asesora de Auditoría  Interna Comprobó los formatos de lista de chequeo de la documentación aportada en la etapa precontractual de los procesos de licitación  pública, concurso de méritos, contratación directa, convenios de mínima cuantía, selección abreviada. Dando así cumplimiento a la mitigación del control.
</t>
  </si>
  <si>
    <t>El equipo de Contratación verifica los diferentes procesos que ingresan a la Institución, dando cumplimiento a los protocolos establecidos y empleando las listas de chequeo específicas definidas para cada tipo de proceso.</t>
  </si>
  <si>
    <r>
      <rPr>
        <u/>
        <sz val="11"/>
        <color rgb="FF1155CC"/>
        <rFont val="Calibri"/>
      </rPr>
      <t>https://drive.google.com/drive/folders/16yWvjs9YLpie2Gr7ZIa9KE63pb9XtnGC</t>
    </r>
  </si>
  <si>
    <t>Se verificó que el equipo de Contratación realiza la revisión jurídica de los estudios previos frente a la documentación aportada en la etapa precontractual, empleando listas de chequeo específicas y ajustándose a los protocolos definidos.</t>
  </si>
  <si>
    <t>La Oficina Asesora de Auditoría  Interna verificó que el proceso de contratación cuenta con los formatos de lista de chequeo de la documentación aportada en la etapa precontractual de los procesos de licitación  pública, concurso de méritos, contratación directa, convenios de mínima cuantía, selección abreviada. Dando así cumplimiento a la mitigación del control de cada tipo de proceso.</t>
  </si>
  <si>
    <r>
      <rPr>
        <u/>
        <sz val="11"/>
        <color rgb="FF1155CC"/>
        <rFont val="Calibri"/>
      </rPr>
      <t>https://drive.google.com/drive/folders/1WDQNJj64_Yy-uT3JPuy5QdGZdl24JBBB?usp=sharing</t>
    </r>
  </si>
  <si>
    <t>La Oficina Asesora de Auditoría  Interna constató que el proceso de contratación cuenta con los formatos de lista de chequeo de la documentación aportada en la etapa precontractual de los procesos de licitación  pública, concurso de méritos, contratación directa, convenios de mínima cuantía, selección abreviada. Dando así cumplimiento a la mitigación del control de cada tipo de proceso.</t>
  </si>
  <si>
    <t>Verificación de los documentos de selección</t>
  </si>
  <si>
    <t>Inadecuada revisión de los documentos de inscripción / Admisión a los cupos ofertados sin cumplir los requisitos /
 Errores en las Matriculas o registro de novedades académicas / Graduación de estudiantes sin el lleno de requisitos</t>
  </si>
  <si>
    <t>Afectación reputacional por mala verificación en los documentos de inscripción / Falta de equidad y participación de los aspirantes por admisiones incorrectas / Reprocesos en las matriculas y perjuicio a los estudiantes por mal registro de novedades académicas / Sanciones administrativas por expedir títulos sin cumplir con los requisitos</t>
  </si>
  <si>
    <t>Posibilidad de suplantación de requisitos del estudiante o alteración de novedades académicas para beneficio propio o de un tercero</t>
  </si>
  <si>
    <t>El equipo de Admisiones y Registro, en cada semestre y de acuerdo con las fechas establecidas por calendario académico, gestiona la publicación de las guías de inscripción para captar la información y revisa los documentos cargados en la plataforma administrativa por parte de los aspirantes, son de carácter obligatorio: identificación, título de bachiller o profesional según el nivel de formación, resultados Saber 11.</t>
  </si>
  <si>
    <t xml:space="preserve">Coordinadora de Registro y Control  </t>
  </si>
  <si>
    <t>Para el 2025-2, las inscripciones iniciaron el 19 de marzo de 2025 (primer tristre del año) y fueron publicadas las guías de inscripción de pregrado y posgrado, con la aprobación del Consejo Académico.
 En la revisión de documentos se tomo el corte de 3.111 registros, de los cuales sean revisado el 30%, además se mejoró el consolidado para que el Equipo de Admisiones trabajará de manera compartida a través de One drive.</t>
  </si>
  <si>
    <r>
      <rPr>
        <u/>
        <sz val="11"/>
        <color rgb="FF1155CC"/>
        <rFont val="Calibri"/>
      </rPr>
      <t>https://drive.google.com/drive/u/0/folders/1cTKVDDuhB0HvvWM8de8qUQc_x0xKepMC</t>
    </r>
  </si>
  <si>
    <t xml:space="preserve">Se cuenta con guías de inscripción, las cuales se tomaron como borrador para ser enviadas a Comunicaciones y ser publicadas en la pagina web institucional. </t>
  </si>
  <si>
    <t>La Oficina Asesora de Auditoría  Interna  constató que existen para la vigencia 2025, Guías de Inscripción para la validación de la documentación de los aspirantes.
Asimismo, se evidencia pantallazo que se envió a comunicaciones  para ser publicado en la página WEB Institucional.</t>
  </si>
  <si>
    <t>La persona designada por el vicerrector académico para la consolidación de la información realizó las solicitudes a la persona encargada de reportarla, sin obtener respuesta alguna frente a este seguimiento.</t>
  </si>
  <si>
    <t>https://drive.google.com/file/d/13m8DHeNVaUG64QesWn-y5OPNcwkVlT98/view?usp=sharing</t>
  </si>
  <si>
    <t>El seguimiento no cumple con el control, ya que no se obtuvo respuesta por parte del responsable de reportar la información</t>
  </si>
  <si>
    <t>La Oficina Asesora de Auditoría Interna verificó que la Dirección de Planeación remitió comunicación electrónica el 24 de julio de 2025, estableciendo como fecha límite de respuesta el 25 de agosto del mismo año, dirigida a la Coordinación de Registro y Control, sin que a la fecha se haya obtenido pronunciamiento o gestión alguna.
En consecuencia, se requiere de manera prioritaria que la Coordinación de Registro y Control, en articulación con la Vicerrectoría Académica, adopte las medidas necesarias para diligenciar y actualizar los Riesgos de Corrupción, incorporando la información requerida y el soporte documental pertinente, a fin de garantizar el cumplimiento de los lineamientos institucionales y normativos en materia de gestión del riesgo de la IU. DIGITAL.</t>
  </si>
  <si>
    <t>Para el 2026-1, las inscripciones iniciaron el 03 octubre  hasta el 15 de noviembre , las guias permanecen públicadas en la página ya que procedimentalmente no han cambiado, las guias tambien están registradas en G+ el calendario para dicho periodo tambien fue públicado.
 En la revisión de documentos se tomo el corte de 3.111 registros, de los cuales sean revisado el 30%, además se mejoró el consolidado para que el Equipo de Admisiones trabajará de manera compartida a través de One drive.</t>
  </si>
  <si>
    <t>https://drive.google.com/drive/u/0/folders/1_3r8G0pBn3L5K37ilBSKET4Egbd5VeYr</t>
  </si>
  <si>
    <t>Desde la Dirección de Planeación se verificó que el equipo de Admisiones y Registro cumple el control establecido. Para 2026-1, las inscripciones se realizaron entre el 3 de octubre y el 15 de noviembre, con guías publicadas y registradas en G+. Se tomó un corte de 3.111 registros y se revisó el 30%. Asimismo, se implementó un consolidado compartido en OneDrive para apoyar la gestión del equipo</t>
  </si>
  <si>
    <t xml:space="preserve">La Oficina Asesora de Auditoría Interna verificó que la Oficina de Admisiones de Registro y Control  remitió comunicación electrónica estableciendo como fecha límite de inscripciones es el día 3 de octubre hasta el 15 de noviembre del 2025 para el primer semestre del 2026-1.
Se evidencia con la publicación en el portal web Institucional en el banner principal o el el Link de Inscripciones, las Guías de Inscripciones para el primer semestre del 2026-1 
</t>
  </si>
  <si>
    <t>Se identifica los aspirantes que cumplen los requisitos y se prioriza los mejores puntajes de acuerdo con la oferta académica para asignar los cupos y continuar con la admisión.</t>
  </si>
  <si>
    <t>De acuerdo con el calendario del 2025-2, las inscripciones terminan el 26 de mayo de 2025, por lo cual no se ha pasado aspirantes a los demás filtros de selección. En la actualidad solo cumplen 780 personas con los documentos y en en el próximo trimestre se activará el primer corte para hacer el curso Quiero. 
 Aun así se demuestra que se publico la lista definitiva de admitidos del 2025-1 que iniciaron clases el 10 de febrero de 2025.</t>
  </si>
  <si>
    <r>
      <rPr>
        <u/>
        <sz val="11"/>
        <color rgb="FF1155CC"/>
        <rFont val="Calibri"/>
      </rPr>
      <t>https://drive.google.com/drive/u/0/folders/1cYd_YnOL-37iuz3xXleYYqYdCcrVIG_F</t>
    </r>
  </si>
  <si>
    <t>Se presenta la lista de admitidos para el periodo 2025-1, y se realiza el monitoreo de la entrega completa de documentos como criterio para la asignación de cupos y la continuación del proceso de admisión.</t>
  </si>
  <si>
    <t>La Oficina Asesora de Auditoría  Interna se cercioró sobre la existencia de la lista de admitidos de la vigencia 2025-1.
Asimismo, como la auditoría realizada desde el proceso de Registro, Admisión y Control de por programa de los aspirantes.</t>
  </si>
  <si>
    <t>Según la normativa vigente, la asignación de cupos no es por puntajes sino por priorización según los Lineamientos de Admisión para programas de Pregrado en la institución Universitaria Digital de Antioquia, aprobado por Acuerdo académcio N 20250103 del 22 de Mayo de 2025.  Según Prioridad</t>
  </si>
  <si>
    <t>https://drive.google.com/drive/u/0/folders/1fPPwLZPNFkuscsJ0j6AZXGdUNYKeiMZe</t>
  </si>
  <si>
    <t>Desde la Dirección de Planeación se verificó que el proceso de admisión se ejecuta conforme a la normativa vigente. La asignación de cupos no se realiza por puntaje, sino por criterios de priorización definidos en los Lineamientos de Admisión aprobados mediante el Acuerdo Académico 20250103 del 22 de mayo de 2025. La evidencia suministrada confirma la aplicación de estas reglas en el periodo correspondiente.</t>
  </si>
  <si>
    <t xml:space="preserve">La Oficina Asesora de Auditoría Interna constató que la asignación de cupos no es por puntajes sino por criterios de priorización según los Lineamientos del proceso de  Admisión, Registro y Control para los programas de Pregrado en la IU.Digital de Antioquia, aprobado por Acuerdo académico N 20250103 del 22 de Mayo de 2025.  
Se evidencia con los Lineamientos de Admisión en los programas de pregrado según  Acuerdo académico N 20250103 del 22 de Mayo de 2025 y Acta No. 1 del 12 de noviembre de 2025 de la vicerrectoría Académica.
</t>
  </si>
  <si>
    <t>Configuración del sistema para el proceso de matriculas y realizar capacitaciones al personal , con el fin de evitar acciones inadecuadas u omisión por falta de conocimiento</t>
  </si>
  <si>
    <t>Los estudiantes del 2025-1 fueron matriculados desde diciembre de 2024, completandose una población de 11,764 estudiantes y el 2025-2 será configurado después de junio.
 Se ha realizado capacitaciones al personal de Admisiones y otras áreas para trasmitir el conocimiento.</t>
  </si>
  <si>
    <r>
      <rPr>
        <u/>
        <sz val="11"/>
        <color rgb="FF1155CC"/>
        <rFont val="Calibri"/>
      </rPr>
      <t>https://drive.google.com/drive/u/0/folders/1cY9UyDNFxj2-QbNyU1f2Biwunb8s5J4M</t>
    </r>
  </si>
  <si>
    <t>Se evidencia el documento de caracterización de la población como insumo para la parametrización del proceso de matrículas, junto con las grabaciones de las capacitaciones dirigidas al personal.</t>
  </si>
  <si>
    <t xml:space="preserve">La Oficina Asesora de Auditoría  Interna se cercioró sobre la existencia del documento de la población caracterizada matriculados para la vigencia 2025-1.
Se cuenta también con grabaciones con las capacitaciones al personal de Admisiones. </t>
  </si>
  <si>
    <t>Los procesos se relaizan según calendario académico, y el sistema se aprametriza según fechas aprobadas en dicho calendario.
 Se ha realizado capacitaciones al personal de Admisiones y otras áreas para trasmitir el conocimiento, y se realzia directamente con el proveedor actualización de conocimiento.</t>
  </si>
  <si>
    <t>https://drive.google.com/drive/u/0/folders/1tDUSt-irmStAzJXEXtgTd_e9r3Oc0Z-8</t>
  </si>
  <si>
    <t>Desde la Dirección de Planeación se verificó que el proceso de parametrización del sistema para matrículas se realiza conforme al calendario académico aprobado. Asimismo, se evidenció que se efectuaron capacitaciones al personal de Admisiones</t>
  </si>
  <si>
    <t>La Oficina Asesora de Auditoría Interna verificó que la parametrización del sistema se realiza de acuerdo al calendario académico. Asimismo, se evidencia actas de las capacitaciones al personal de Admisiones, Registro y Control.</t>
  </si>
  <si>
    <t>El equipo de Admisiones y Registro, verifica los requisitos de graduación, el cumplimiento del plan de estudios y la expedición de los títulos académicos</t>
  </si>
  <si>
    <t>En el primer trimestre se llevo a cabo los grados publicos del 2025-1, donde se graduaron 405 personas que cumplieron con los paz y salvos internos y demás requisitos academicos.</t>
  </si>
  <si>
    <r>
      <rPr>
        <u/>
        <sz val="11"/>
        <color rgb="FF1155CC"/>
        <rFont val="Calibri"/>
      </rPr>
      <t>https://drive.google.com/drive/u/0/folders/1cWs25FQI_PsjKBeqsW8TJKKKeJPa2d7s</t>
    </r>
  </si>
  <si>
    <t>Se constata que se realiza la verificación de los requisitos de graduación, el cumplimiento del plan de estudios y la expedición de los títulos académicos, a través del listado cargado titulado 'Control de grados, solicitudes y paz y salvos 100%'</t>
  </si>
  <si>
    <t>La Oficina Asesora de Auditoría  Interna evidenció el documento cuadro de control de grados en Excel  de las solicitudes de paz y salvo para la gestión de los próximos graduandos. 
Asimismo, se cuenta con las resoluciones Rectorales por la cual se autoriza el otorgamiento de títulos académicos en grados a los estudiantes.</t>
  </si>
  <si>
    <t>En el tercer cuatrimestre se llevo a cabo los grados colectivos del 2025-21, donde se graduaron 584 personas que cumplieron con los paz y salvos internos y demás requisitos academicos.</t>
  </si>
  <si>
    <t>https://drive.google.com/drive/u/0/folders/10Ao_qpPv-x1ZaJpY0K6901dhVvsbuMMX</t>
  </si>
  <si>
    <t>Desde la Dirección de Planeación se verificó que el equipo de Admisiones y Registro cumplió con la revisión de requisitos de graduación, la validación del plan de estudios y la expedición de títulos. Para el tercer cuatrimestre se llevaron a cabo los grados colectivos 2025-21, en los cuales 584 estudiantes fueron graduados tras cumplir los paz y salvos internos y los requisitos académicos establecidos.</t>
  </si>
  <si>
    <t>La Oficina Asesora de Auditoría Interna constató que el personal de Admisiones, Registro y Control revisó y validó los requisitos de documentación del plan de estudios de cada uno de los graduandos. Se evidencia con la RESOLUCIÓN RECTORAL No. 202503201
22 días del mes de Agosto de 2025 “Por la cual se autoriza el otorgamiento de títulos académicos en grados ordinarios"</t>
  </si>
  <si>
    <t>Producción de contenidos</t>
  </si>
  <si>
    <t xml:space="preserve">Falta de conocimiento de la normativa vinculada con los derechos de autor / Falta de cumplimiento de condiciones mínimas de calidad/ Incumplimiento en el protocolo para hacer uso del software de antiplagio </t>
  </si>
  <si>
    <t>Detrimento de la imagen y credibilidad de la IU Digital de Antioquia/ Detrimento patrimonial/ Pérdidas económicas/ Pérdida de competitividad/ No cumplimiento de las  metas institucionales/ No cumplimiento de la misión institucional</t>
  </si>
  <si>
    <t>Posibilidad de sanción jurídica por plagio en la producción de contenidos para un beneficio propio o de un tercero</t>
  </si>
  <si>
    <t>Validar por medio de un reporte, del nivel de autenticidad y uso adecuado de citaciones en la producción de documentos maestros de programas, cada que se haga un documento que condensa las condiciones de calidad de los programas, a través de software especializado con el que cuenta la institución por medio del sistema de Biblioteca o quién haga sus veces.</t>
  </si>
  <si>
    <t xml:space="preserve">Decanos de Programa
Directora de Calidad de Académica </t>
  </si>
  <si>
    <t>​Para el avance del trimestre 2025, no se han desarrollado documentos maestros o demás documentos que soporten las condiciones de calidad, se está en la construcción de nuevos programas pero a la fecha ninguno de ellos se han concluído, para este indicador no se presentan evidencias.</t>
  </si>
  <si>
    <t>N/A</t>
  </si>
  <si>
    <t>Debido a que no se cuenta con nuevos documentos maestros, no se realiza seguimiento para este cuatrimestre al no existir evidencias que permitan evaluar el control</t>
  </si>
  <si>
    <t>La Oficina Asesora de Auditoría  Interna y de acuerdo con la descripción realizada por lo líderes o responsables del riesgos, comunican que no se han desarrollado  nuevos documentos maestros para la vigencia evaluada.</t>
  </si>
  <si>
    <t>Desde el Aseguramiento de Calidad Académica, se comparten los documentos que tuvieron seguimiento del programa turnitin: el Programa de Derecho y el Programa de Comunicación y Periodismo Digital con sus Similitudes dadas en cada uno de los programas.</t>
  </si>
  <si>
    <t>https://drive.google.com/drive/folders/1a-RseRihT1EPWA2urkCZFZeiA-r-5D4g</t>
  </si>
  <si>
    <t>El seguimiento cumple con el control, dado que se presentaron los reportes de similitud de Turnitin aplicados a los documentos maestros de los programas de Derecho y Comunicación y Periodismo Digital, lo que evidencia la validación de autenticidad y citación adecuada conforme a lo establecido.</t>
  </si>
  <si>
    <t>La Oficina Asesora de Auditoría  Interna y de acuerdo con la descripción realizada por lo líderes o responsables del riesgos, comunican que el programa turniting cuenta con los nuevos programas de: Programa de Derecho y el Programa de Comunicación y Periodismo Digital con sus Similitudes dadas en cada uno de los programas.</t>
  </si>
  <si>
    <t>Desde la Dirección de Calidad se realizó el análisis en la herramienta Turnitin para validar el porcentaje de similitud de los documentos.
Por facultad, se cargaron los archivos correspondientes con las condiciones de calidad establecidas, así como los informes de similitud generados, los cuales incluyen coincidencias totales que contemplan referencias propias que no constituyen semejanza con fuentes externas.
Con esta información, el proceso revisará y determinará el grado de similitud real a medida que avance, y se dará solución a las incidencias identificadas.</t>
  </si>
  <si>
    <t>https://drive.google.com/drive/u/0/folders/1cXWDY_Q9PxVIL9qeTZdAQyCc0pcU6B95</t>
  </si>
  <si>
    <t>Desde la Dirección de Planeación se verificó que la Dirección de Calidad, a través de la herramienta Turnitin, validó el porcentaje de similitud de los documentos maestros de los programas. Se cargaron los archivos por facultad, incluyendo los informes de similitud, y se identificaron coincidencias que no constituyen plagio. Con base en esto, se revisará y se dará solución a las incidencias detectadas.</t>
  </si>
  <si>
    <t>La Oficina Asesora de Auditoría  Interna y de acuerdo con la evidencia presentada los líderes o responsables del riesgos, comunican que el programa turniting con que cuenta todas las facultades para para que carguen los archivos correspondientes  con las condiciones de calidad establecidas, así como los informes de similitud generados, los cuales incluyen coincidencias totales que contemplan referencias propias que no constituyen semejanza con fuentes externas.
Con lo anterior, se evidencia el grado de Similitudes dadas en cada uno de los programas que se identifiquen.</t>
  </si>
  <si>
    <t>Capacitación en derechos de autor, citación y construcción de contenidos.</t>
  </si>
  <si>
    <t>Directora del CRAI</t>
  </si>
  <si>
    <t>Se realizaron capacitaciones en normas APA y derechos de autor por parte del CRAI</t>
  </si>
  <si>
    <r>
      <rPr>
        <u/>
        <sz val="11"/>
        <color rgb="FF1155CC"/>
        <rFont val="Calibri"/>
      </rPr>
      <t>https://docs.google.com/spreadsheets/d/14hXaOdkSl8NoN5bVBNcnMF7UVnXEWVcz/edit?usp=sharing&amp;ouid=114858959523758629598&amp;rtpof=true&amp;sd=true</t>
    </r>
  </si>
  <si>
    <t>Se presenta un listado de las capacitaciones realizadas por el CRAI, el cual incluye temas relacionados con normas APA y derechos de autor.</t>
  </si>
  <si>
    <t>La Oficina Asesora de Auditoría Interna se verificó el  listado de capacitaciones del CRAI, se soporta con el listado de los estudiantes que asistieron en los temas de: en normas APA y Derechos de Autor por parte del CRAI</t>
  </si>
  <si>
    <t>Se realizaron capacitaciones realizadas por la Biblioteca con temas relacionados a normas APA y derechos de autor. Se entrega listado de grabaciones de los encuentros</t>
  </si>
  <si>
    <t>https://docs.google.com/spreadsheets/d/10wGfyXyiYea_jnhOvuOZG4mkirP3pJG5/edit?usp=sharing&amp;ouid=104727923221126274360&amp;rtpof=true&amp;sd=true</t>
  </si>
  <si>
    <t>Se concluye que el control cumple, dado que se realizaron capacitaciones en derechos de autor y normas APA por parte de la Biblioteca</t>
  </si>
  <si>
    <t>La Oficina Asesora de Auditoría Interna se constató el  listado de capacitaciones del CRAI, se soporta con el listado de los estudiantes que asistieron en los temas de: en Normas APA Séptima edición y Derechos de Autor y Uso Ético de la Información.</t>
  </si>
  <si>
    <t>https://drive.google.com/drive/folders/1mXpJQYygnTqJO4k9PkNLmO_MgMj9iG6Q?usp=drive_link</t>
  </si>
  <si>
    <t>La Oficina Asesora de Auditoría Interna se cercioró de las capacitaciones realizadas por el CRAI, se soporta con el listado de los estudiantes y las grabaciones en los temas de: Normas APA y Derechos de Autor.</t>
  </si>
  <si>
    <t>El Director de Tecnología, dispone de herramienta tecnológica para la prevención de plagio, para cada curso o a necesidad.</t>
  </si>
  <si>
    <t>La Institución cuenta con una versión licenciada del software "Turnitin", el cual permite identificar similitudes por posible plagio o uso de inteligencia artificial en los documentos académicos elaborados por los estudiantes, así como en los contenidos desarrollados por los expertos temáticos de la Unidad de Innovación Educativa.</t>
  </si>
  <si>
    <t>https://drive.google.com/drive/folders/13E8BmUWXPQ8asY0FYLTm7fpNPySLRcRt</t>
  </si>
  <si>
    <t>Como evidencia se presentan el correo de activación de licencias, el clausulado contractual correspondiente y la confirmación del funcionamiento del software. Por lo tanto, se concluye que el control cumple, al estar implementado con respaldo documental y operativo</t>
  </si>
  <si>
    <t>La Oficina Asesora de Auditoría Interna se cercioró  que la IU. DIGITAL cuenta con programas o software licenciados,  dispuestos para la prevención del plagio denominado  "Turnitin Originality" el cual permite verificar el porcentaje de coincidencia y similitud de los documentos académicos.</t>
  </si>
  <si>
    <t>La Institución dispone de una versión licenciada del software 'Turnitin', el cual permite detectar similitudes que puedan indicar posibles casos de plagio o el uso de herramientas de inteligencia artificial en los documentos académicos elaborados por los estudiantes, así como en los contenidos desarrollados por los expertos temáticos de la Unidad de Innovación Educativa.</t>
  </si>
  <si>
    <t>AQ78</t>
  </si>
  <si>
    <t>Se constató que la Institución dispone de la herramienta tecnológica licenciada Turnitin, utilizada para la detección de similitudes y la prevención del plagio en los documentos académicos de estudiantes y en los contenidos producidos por los expertos temáticos de la Unidad de Innovación Educativa.</t>
  </si>
  <si>
    <t>La Oficina Asesora de Auditoría Interna comprobó  que la IU. DIGITAL cuenta con programas o software licenciados,  dispuestos para la prevención del plagio o detección de similitudes, denominado  "Turnitin Originality" el cual permite verificar el porcentaje de coincidencia y similitud de los documentos académicos, el cual es utilizado en los documentos académicos de estudiantes y en los contenidos producidos por los expertos temáticos.
Además se evidencia con el contrato con la empresa ITIS SUPPORT quién es la entidad que sirve como herramienta tecnológica para la prevención del plagio. Asimismo, la certificación y funcionamiento del Software licenciado.</t>
  </si>
  <si>
    <t>La Institución cuenta con una versión licenciada del software "Turnitin Similarity with Originality ", el cual permite identificar similitudes por posible plagio o uso de inteligencia artificial en los documentos académicos elaborados por los estudiantes, así como en los contenidos desarrollados por los expertos temáticos de la Unidad de Innovación Educativa.
Se presenta como evidencia el clausulado IUD20251035 del 05/11/2025, el Dashboard de Licencias Turnitin 2025–2026, donde se evidencian los puestos utilizados a la fecha. Debido a que se trata de una contratación reciente, aún se cuenta con un número considerable de puestos disponibles, los cuales se irán ocupando progresivamente. Asimismo, se adjunta el Certificado de Activación y Funcionamiento 2025–2026.</t>
  </si>
  <si>
    <t>AU78</t>
  </si>
  <si>
    <t>La Oficina Asesora de Auditoría Interna constató  que la IU. DIGITAL cuenta con programas o software licenciados,  dispuestos para la prevención del plagio o detección de similitudes, denominado  "Turnitin Similarity With Originality" el cual permite verificar el porcentaje de coincidencia y similitud  y el uso de la Inteligencia Artificial en los documentos académicos elaborados por los estudiantes  y en los contenidos producidos por los expertos temáticos.</t>
  </si>
  <si>
    <t>El Director de Tecnología, dispone de personal capacitado para realizar la validación manual de contenido por profesionales de la unidad de innovación.</t>
  </si>
  <si>
    <t>En el procedimiento para la producción de contenidos, registrado en el MOP institucional, se establece que los correctores de estilo realizan una verificación manual de los contenidos entregados por los expertos temáticos, una vez estos han sido contratados para el diseño de un curso que será producido por la Unidad de Innovación Educativa.</t>
  </si>
  <si>
    <t>https://drive.google.com/drive/folders/16J5PTMa0FKE8OlqonkE2hA_zYUkxHAQW</t>
  </si>
  <si>
    <t>Como evidencia, se cuenta con los clausulados de los contratistas involucrados. Por lo tanto, se concluye que el control cumple, al contar con personal designado, procedimiento formal y soporte contractual.</t>
  </si>
  <si>
    <t>La Oficina Asesora de Auditoría Interna verificó que la Dirección de Tecnología cuenta con contratos de personal encargados de control,calidad, corrección y edición, de tal manera que sea posible ejecutar de forma adecuada la validación manual de los contenidos de los cursos y Asesoría Tecno Pedagógica para la vigencia 2025.</t>
  </si>
  <si>
    <t>En el procedimiento para la producción de contenidos, registrado en el Manual de Operaciones y Procesos (MOP) institucional, se establece que los correctores de estilo realizan una verificación manual de los contenidos entregados por los expertos temáticos, una vez que estos han sido contratados para el diseño de un curso a ser producido por la Unidad de Innovación Educativa.</t>
  </si>
  <si>
    <t>AQ79</t>
  </si>
  <si>
    <t>Se verificó que, los correctores de estilo realizan la validación manual de los contenidos entregados por los expertos temáticos, una vez contratados para el diseño de cursos de la Unidad de Innovación Educativa.Como evidencia, se cuenta con los clausulados contractuales de los correctores de estilo.</t>
  </si>
  <si>
    <t>La Oficina Asesora de Auditoría Interna verificó que la Dirección de Tecnología cuenta con la producción de contenidos, registrado en el Manual de Operaciones y Procesos institucional, se establece los correctores de estilo, diseño de cursos, para la Unidad de Innovación educativa, verificación del manual de los contenidos. Todo lo anterior se evidencia con el personal contratado para tal fin.</t>
  </si>
  <si>
    <t>En el procedimiento para la producción de contenidos, registrado en el MOP institucional, se establece que los correctores de estilo realizan una verificación manual del material entregado por los expertos temáticos, una vez que estos han sido contratados para el diseño de un curso a ser producido por la Unidad de Innovación Educativa.</t>
  </si>
  <si>
    <t>AU79</t>
  </si>
  <si>
    <t>Se verificó que, los correctores de estilo realizan la validación manual de los contenidos entregados por los expertos temáticos, una vez contratados para el diseño de cursos de la Unidad de Innovación Educativa.Como evidencia, se cuenta con los clausulados contractuales de los correctores de estilo y el documento oficial en el MOP</t>
  </si>
  <si>
    <t>La Oficina Asesora de Auditoría Interna comprobó que la Dirección de Tecnología cuenta con la producción de contenidos, registrado en el Modelo de Operaciones y Procesos institucional, se establece los correctores de estilo, diseño de cursos, para la Unidad de Innovación Educativa, verificación del manual de los contenidos. Todo lo anterior se evidencia con el personal contratado para tal fin.</t>
  </si>
  <si>
    <t>Verificación de documentos de ingreso para la vinculación de funcionario público.</t>
  </si>
  <si>
    <t xml:space="preserve">Exceso de intereses propios o de terceros/
Comportamiento poco ético y mal actuar frente a la exigencia frente a la normatividad. </t>
  </si>
  <si>
    <t>Detrimento al patrimonio y deficiencias en la prestación del servicio/ Falta de compromisos de los funcionarios para mantener el sistema de gestión/ Pérdida de competitividad, reconocimiento y mala imagen institucional/ Desorganización de la documentación, perdida, daño de la documentación académica.</t>
  </si>
  <si>
    <t xml:space="preserve">Posibilidad de falsificación de documentos para el ingreso como funcionarios de planta para beneficio propio o de un tercero
</t>
  </si>
  <si>
    <t xml:space="preserve">Verificación de los titulos profesionales y de los certificados labores presentados por el funcionario de planta, cada vez que se genera la necesidad. </t>
  </si>
  <si>
    <t xml:space="preserve">Dirección de Recursos Humanos </t>
  </si>
  <si>
    <t>Cada que ingresa personal nuevo a la Institución Unviersitaria Digital de Antioquia, se verifican títulos</t>
  </si>
  <si>
    <r>
      <rPr>
        <u/>
        <sz val="11"/>
        <color rgb="FF1155CC"/>
        <rFont val="Calibri"/>
      </rPr>
      <t>https://drive.google.com/drive/folders/1s8kDyrezpkiOrApOdW8yBPlSaLJLmzlZ?usp=sharing</t>
    </r>
  </si>
  <si>
    <t>Se dispone de la carpeta correspondiente a una persona. Es necesario asegurar que se cargue toda la información actualizada para el personal nuevo hasta la fecha.</t>
  </si>
  <si>
    <t>La  Oficina Asesora de Auditoría  Interna se constató   la documentaciòn soporte de una hoja hoja de vida de Diana Carolina Bedoya Giraldo para la verificación de títulos y experiencia laboral de ingreso a la IU. DIGITAL</t>
  </si>
  <si>
    <t>Se adjunta evidencia de verificación de títulos y experiencia laboral del personal vinculado en la presente vigencia.</t>
  </si>
  <si>
    <r>
      <rPr>
        <u/>
        <sz val="11"/>
        <color rgb="FF1155CC"/>
        <rFont val="Calibri"/>
      </rPr>
      <t>https://drive.google.com/drive/folders/1s8kDyrezpkiOrApOdW8yBPlSaLJLmzlZ?usp=drive_link</t>
    </r>
  </si>
  <si>
    <t>Se revisó la documentación aportada y se confirma la verificación de títulos profesionales y certificados laborales del personal vinculado en la presente vigencia.</t>
  </si>
  <si>
    <t>La  Oficina Asesora de Auditoría  Interna se cercioró sobre  la documentaciòn soporte de las hojas de vida del personal vinculado para la verificación de títulos y experiencia laboral de ingreso a la IU. DIGITAL.</t>
  </si>
  <si>
    <t>https://drive.google.com/drive/folders/1s8kDyrezpkiOrApOdW8yBPlSaLJLmzlZ?usp=drive_link</t>
  </si>
  <si>
    <t xml:space="preserve">Se revisó la documentación aportada y se confirma la verificación de títulos profesionales y certificados laborales del personal vinculado </t>
  </si>
  <si>
    <t>La  Oficina Asesora de Auditoría  Interna se constató que la Dirección de Gestión Humana revisa y verifica  la documentaciòn soporte de las hojas de vida del personal vinculado para la verificación de títulos y experiencia laboral de ingreso a la IU. DIGITAL de Antioquia.</t>
  </si>
  <si>
    <r>
      <rPr>
        <b/>
        <sz val="11"/>
        <color rgb="FFE36C09"/>
        <rFont val="Calibri Light"/>
      </rPr>
      <t xml:space="preserve">*Nota: </t>
    </r>
    <r>
      <rPr>
        <sz val="11"/>
        <color theme="1"/>
        <rFont val="Calibri Light"/>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</si>
  <si>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</si>
  <si>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</si>
  <si>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</si>
  <si>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</si>
  <si>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</si>
  <si>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</si>
  <si>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</si>
  <si>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</si>
  <si>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</si>
  <si>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</si>
  <si>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</si>
  <si>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</si>
  <si>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</si>
  <si>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</si>
  <si>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</si>
  <si>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</si>
  <si>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</si>
  <si>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Evitar</t>
  </si>
  <si>
    <t>Finalizado</t>
  </si>
  <si>
    <t>En curso</t>
  </si>
  <si>
    <t>Registro Sustancial</t>
  </si>
  <si>
    <t>Registro Material</t>
  </si>
  <si>
    <t>Sin registro</t>
  </si>
  <si>
    <t>Reducir</t>
  </si>
  <si>
    <t>Evaluación Oficina Asesora de Auditoría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</si>
</sst>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57" x14ac:knownFonts="1">
    <font>
      <sz val="11"/>
      <color theme="1"/>
      <name val="Calibri"/>
      <scheme val="minor"/>
    </font>
    <font>
      <sz val="11"/>
      <color theme="1"/>
      <name val="Calibri"/>
    </font>
    <font>
      <sz val="11"/>
      <name val="Calibri"/>
    </font>
    <font>
      <b/>
      <sz val="11"/>
      <color theme="1"/>
      <name val="Calibri"/>
    </font>
    <font>
      <b/>
      <sz val="11"/>
      <color theme="0"/>
      <name val="Calibri"/>
    </font>
    <font>
      <u/>
      <sz val="11"/>
      <color rgb="FF000000"/>
      <name val="Calibri"/>
    </font>
    <font>
      <sz val="11"/>
      <color rgb="FF000000"/>
      <name val="Calibri"/>
    </font>
    <font>
      <u/>
      <sz val="11"/>
      <color rgb="FF0000FF"/>
      <name val="Calibri"/>
    </font>
    <font>
      <u/>
      <sz val="11"/>
      <color theme="10"/>
      <name val="Calibri"/>
    </font>
    <font>
      <u/>
      <sz val="11"/>
      <color theme="10"/>
      <name val="Calibri"/>
    </font>
    <font>
      <u/>
      <sz val="11"/>
      <color rgb="FF0000FF"/>
      <name val="Calibri"/>
    </font>
    <font>
      <u/>
      <sz val="11"/>
      <color rgb="FF0000FF"/>
      <name val="Calibri"/>
    </font>
    <font>
      <u/>
      <sz val="11"/>
      <color theme="10"/>
      <name val="Calibri"/>
    </font>
    <font>
      <u/>
      <sz val="11"/>
      <color theme="1"/>
      <name val="Calibri"/>
    </font>
    <font>
      <u/>
      <sz val="11"/>
      <color theme="1"/>
      <name val="Calibri"/>
    </font>
    <font>
      <u/>
      <sz val="11"/>
      <color theme="1"/>
      <name val="Calibri"/>
    </font>
    <font>
      <sz val="11"/>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u/>
      <sz val="11"/>
      <color theme="1"/>
      <name val="Calibri"/>
    </font>
    <font>
      <u/>
      <sz val="11"/>
      <color theme="1"/>
      <name val="Calibri"/>
    </font>
    <font>
      <u/>
      <sz val="11"/>
      <color theme="1"/>
      <name val="Calibri"/>
    </font>
    <font>
      <u/>
      <sz val="11"/>
      <color theme="1"/>
      <name val="Calibri"/>
    </font>
    <font>
      <u/>
      <sz val="11"/>
      <color theme="1"/>
      <name val="Calibri"/>
    </font>
    <font>
      <u/>
      <sz val="11"/>
      <color theme="1"/>
      <name val="Calibri"/>
    </font>
    <font>
      <u/>
      <sz val="11"/>
      <color rgb="FF0000FF"/>
      <name val="Calibri"/>
    </font>
    <font>
      <u/>
      <sz val="11"/>
      <color rgb="FF0000FF"/>
      <name val="Calibri"/>
    </font>
    <font>
      <u/>
      <sz val="11"/>
      <color rgb="FF0000FF"/>
      <name val="Calibri"/>
    </font>
    <font>
      <u/>
      <sz val="11"/>
      <color rgb="FF0000FF"/>
      <name val="Calibri"/>
    </font>
    <font>
      <sz val="11"/>
      <color rgb="FF313131"/>
      <name val="Arial"/>
    </font>
    <font>
      <sz val="11"/>
      <color theme="1"/>
      <name val="Calibri"/>
      <scheme val="minor"/>
    </font>
    <font>
      <u/>
      <sz val="11"/>
      <color rgb="FF000000"/>
      <name val="Calibri"/>
    </font>
    <font>
      <u/>
      <sz val="11"/>
      <color theme="1"/>
      <name val="Calibri"/>
    </font>
    <font>
      <b/>
      <sz val="40"/>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0"/>
      <color theme="1"/>
      <name val="Calibri"/>
    </font>
    <font>
      <sz val="10"/>
      <color rgb="FF000000"/>
      <name val="Arial Narrow"/>
    </font>
    <font>
      <u/>
      <sz val="11"/>
      <color rgb="FF1155CC"/>
      <name val="Calibri"/>
    </font>
    <font>
      <i/>
      <sz val="11"/>
      <color theme="1"/>
      <name val="Calibri"/>
    </font>
    <font>
      <b/>
      <i/>
      <sz val="11"/>
      <color theme="1"/>
      <name val="Calibri"/>
    </font>
    <font>
      <b/>
      <sz val="11"/>
      <color rgb="FFE36C09"/>
      <name val="Calibri Light"/>
    </font>
    <font>
      <sz val="11"/>
      <color theme="1"/>
      <name val="Calibri Light"/>
    </font>
  </fonts>
  <fills count="14">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002060"/>
        <bgColor rgb="FF002060"/>
      </patternFill>
    </fill>
    <fill>
      <patternFill patternType="solid">
        <fgColor rgb="FFFF0000"/>
        <bgColor rgb="FFFF0000"/>
      </patternFill>
    </fill>
    <fill>
      <patternFill patternType="solid">
        <fgColor rgb="FFC2D69B"/>
        <bgColor rgb="FFC2D69B"/>
      </patternFill>
    </fill>
    <fill>
      <patternFill patternType="solid">
        <fgColor rgb="FFB6DDE8"/>
        <bgColor rgb="FFB6DDE8"/>
      </patternFill>
    </fill>
    <fill>
      <patternFill patternType="solid">
        <fgColor rgb="FF95B3D7"/>
        <bgColor rgb="FF95B3D7"/>
      </patternFill>
    </fill>
    <fill>
      <patternFill patternType="solid">
        <fgColor rgb="FFFFFF00"/>
        <bgColor rgb="FFFFFF00"/>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92D050"/>
        <bgColor rgb="FF92D050"/>
      </patternFill>
    </fill>
  </fills>
  <borders count="106">
    <border>
      <left/>
      <right/>
      <top/>
      <bottom/>
      <diagonal/>
    </border>
    <border>
      <left/>
      <right/>
      <top/>
      <bottom/>
      <diagonal/>
    </border>
    <border>
      <left/>
      <right/>
      <top style="thin">
        <color rgb="FF000000"/>
      </top>
      <bottom/>
      <diagonal/>
    </border>
    <border>
      <left style="medium">
        <color rgb="FF000000"/>
      </left>
      <right/>
      <top/>
      <bottom/>
      <diagonal/>
    </border>
    <border>
      <left/>
      <right style="medium">
        <color rgb="FF000000"/>
      </right>
      <top/>
      <bottom/>
      <diagonal/>
    </border>
    <border>
      <left/>
      <right/>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rgb="FF000000"/>
      </right>
      <top style="thin">
        <color theme="0"/>
      </top>
      <bottom style="thin">
        <color theme="0"/>
      </bottom>
      <diagonal/>
    </border>
    <border>
      <left style="thin">
        <color rgb="FF000000"/>
      </left>
      <right/>
      <top style="thin">
        <color theme="0"/>
      </top>
      <bottom style="thin">
        <color theme="0"/>
      </bottom>
      <diagonal/>
    </border>
    <border>
      <left style="thin">
        <color rgb="FF000000"/>
      </left>
      <right/>
      <top style="thin">
        <color theme="0"/>
      </top>
      <bottom/>
      <diagonal/>
    </border>
    <border>
      <left/>
      <right/>
      <top style="thin">
        <color theme="0"/>
      </top>
      <bottom/>
      <diagonal/>
    </border>
    <border>
      <left/>
      <right style="thin">
        <color rgb="FF000000"/>
      </right>
      <top style="thin">
        <color theme="0"/>
      </top>
      <bottom/>
      <diagonal/>
    </border>
    <border>
      <left/>
      <right style="thin">
        <color theme="0"/>
      </right>
      <top style="thin">
        <color theme="0"/>
      </top>
      <bottom style="thin">
        <color theme="0"/>
      </bottom>
      <diagonal/>
    </border>
    <border>
      <left/>
      <right/>
      <top style="thin">
        <color rgb="FF000000"/>
      </top>
      <bottom/>
      <diagonal/>
    </border>
    <border>
      <left style="thin">
        <color rgb="FF000000"/>
      </left>
      <right style="thin">
        <color theme="0"/>
      </right>
      <top style="thin">
        <color theme="0"/>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rgb="FF000000"/>
      </left>
      <right style="thin">
        <color theme="0"/>
      </right>
      <top/>
      <bottom/>
      <diagonal/>
    </border>
    <border>
      <left/>
      <right style="thin">
        <color theme="0"/>
      </right>
      <top style="thin">
        <color theme="0"/>
      </top>
      <bottom/>
      <diagonal/>
    </border>
    <border>
      <left/>
      <right style="thin">
        <color theme="0"/>
      </right>
      <top/>
      <bottom/>
      <diagonal/>
    </border>
    <border>
      <left/>
      <right/>
      <top/>
      <bottom style="thin">
        <color rgb="FF000000"/>
      </bottom>
      <diagonal/>
    </border>
    <border>
      <left style="thin">
        <color rgb="FF000000"/>
      </left>
      <right style="thin">
        <color theme="0"/>
      </right>
      <top/>
      <bottom/>
      <diagonal/>
    </border>
    <border>
      <left style="thin">
        <color theme="0"/>
      </left>
      <right/>
      <top/>
      <bottom/>
      <diagonal/>
    </border>
    <border>
      <left/>
      <right/>
      <top/>
      <bottom/>
      <diagonal/>
    </border>
    <border>
      <left style="thin">
        <color theme="0"/>
      </left>
      <right style="thin">
        <color theme="0"/>
      </right>
      <top/>
      <bottom/>
      <diagonal/>
    </border>
    <border>
      <left style="thin">
        <color theme="0"/>
      </left>
      <right style="thin">
        <color theme="0"/>
      </right>
      <top/>
      <bottom style="medium">
        <color rgb="FF00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dotted">
        <color rgb="FF000000"/>
      </right>
      <top style="medium">
        <color rgb="FF000000"/>
      </top>
      <bottom/>
      <diagonal/>
    </border>
    <border>
      <left style="dotted">
        <color rgb="FF000000"/>
      </left>
      <right style="dotted">
        <color rgb="FF000000"/>
      </right>
      <top style="medium">
        <color rgb="FF000000"/>
      </top>
      <bottom/>
      <diagonal/>
    </border>
    <border>
      <left style="dotted">
        <color rgb="FF000000"/>
      </left>
      <right style="dotted">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top style="medium">
        <color rgb="FF000000"/>
      </top>
      <bottom style="dotted">
        <color rgb="FF000000"/>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dotted">
        <color rgb="FF000000"/>
      </right>
      <top/>
      <bottom/>
      <diagonal/>
    </border>
    <border>
      <left style="dotted">
        <color rgb="FF000000"/>
      </left>
      <right style="dotted">
        <color rgb="FF000000"/>
      </right>
      <top/>
      <bottom/>
      <diagonal/>
    </border>
    <border>
      <left style="dotted">
        <color rgb="FF000000"/>
      </left>
      <right/>
      <top style="dotted">
        <color rgb="FF000000"/>
      </top>
      <bottom style="dotted">
        <color rgb="FF000000"/>
      </bottom>
      <diagonal/>
    </border>
    <border>
      <left style="hair">
        <color rgb="FF000000"/>
      </left>
      <right style="medium">
        <color rgb="FF000000"/>
      </right>
      <top style="hair">
        <color rgb="FF000000"/>
      </top>
      <bottom style="hair">
        <color rgb="FF000000"/>
      </bottom>
      <diagonal/>
    </border>
    <border>
      <left style="dotted">
        <color rgb="FF000000"/>
      </left>
      <right style="dotted">
        <color rgb="FF000000"/>
      </right>
      <top/>
      <bottom style="dotted">
        <color rgb="FF000000"/>
      </bottom>
      <diagonal/>
    </border>
    <border>
      <left style="medium">
        <color rgb="FF000000"/>
      </left>
      <right style="dotted">
        <color rgb="FF000000"/>
      </right>
      <top/>
      <bottom style="medium">
        <color rgb="FF000000"/>
      </bottom>
      <diagonal/>
    </border>
    <border>
      <left style="dotted">
        <color rgb="FF000000"/>
      </left>
      <right style="dotted">
        <color rgb="FF000000"/>
      </right>
      <top/>
      <bottom style="medium">
        <color rgb="FF000000"/>
      </bottom>
      <diagonal/>
    </border>
    <border>
      <left style="dotted">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style="medium">
        <color rgb="FF000000"/>
      </top>
      <bottom style="hair">
        <color rgb="FF000000"/>
      </bottom>
      <diagonal/>
    </border>
    <border>
      <left style="hair">
        <color rgb="FF000000"/>
      </left>
      <right/>
      <top style="medium">
        <color rgb="FF000000"/>
      </top>
      <bottom style="hair">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style="hair">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thin">
        <color rgb="FF000000"/>
      </top>
      <bottom style="medium">
        <color rgb="FF000000"/>
      </bottom>
      <diagonal/>
    </border>
    <border>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dotted">
        <color rgb="FF000000"/>
      </left>
      <right style="medium">
        <color rgb="FF000000"/>
      </right>
      <top style="dotted">
        <color rgb="FF000000"/>
      </top>
      <bottom style="medium">
        <color rgb="FF000000"/>
      </bottom>
      <diagonal/>
    </border>
    <border>
      <left style="hair">
        <color rgb="FF000000"/>
      </left>
      <right style="hair">
        <color rgb="FF000000"/>
      </right>
      <top style="thin">
        <color rgb="FF000000"/>
      </top>
      <bottom style="hair">
        <color rgb="FF000000"/>
      </bottom>
      <diagonal/>
    </border>
    <border>
      <left style="hair">
        <color rgb="FF000000"/>
      </left>
      <right style="hair">
        <color rgb="FF000000"/>
      </right>
      <top/>
      <bottom style="hair">
        <color rgb="FF000000"/>
      </bottom>
      <diagonal/>
    </border>
    <border>
      <left style="dotted">
        <color rgb="FF000000"/>
      </left>
      <right style="medium">
        <color rgb="FF000000"/>
      </right>
      <top style="medium">
        <color rgb="FF000000"/>
      </top>
      <bottom style="dotted">
        <color rgb="FF000000"/>
      </bottom>
      <diagonal/>
    </border>
    <border>
      <left style="dotted">
        <color rgb="FF000000"/>
      </left>
      <right style="dotted">
        <color rgb="FF000000"/>
      </right>
      <top style="dotted">
        <color rgb="FF000000"/>
      </top>
      <bottom/>
      <diagonal/>
    </border>
    <border>
      <left style="thin">
        <color rgb="FF000000"/>
      </left>
      <right style="thin">
        <color rgb="FF000000"/>
      </right>
      <top/>
      <bottom style="thin">
        <color rgb="FF000000"/>
      </bottom>
      <diagonal/>
    </border>
    <border>
      <left/>
      <right style="medium">
        <color rgb="FF000000"/>
      </right>
      <top style="medium">
        <color rgb="FF000000"/>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theme="0"/>
      </bottom>
      <diagonal/>
    </border>
    <border>
      <left/>
      <right/>
      <top style="medium">
        <color theme="0"/>
      </top>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307">
    <xf numFmtId="0" fontId="0" fillId="0" borderId="0" xfId="0"/>
    <xf numFmtId="0" fontId="1" fillId="2" borderId="1" xfId="0" applyFont="1" applyFill="1" applyBorder="1"/>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4" fillId="4" borderId="42" xfId="0" applyFont="1" applyFill="1" applyBorder="1" applyAlignment="1">
      <alignment horizontal="left" vertical="center" textRotation="90"/>
    </xf>
    <xf numFmtId="0" fontId="4" fillId="4" borderId="1" xfId="0" applyFont="1" applyFill="1" applyBorder="1" applyAlignment="1">
      <alignment horizontal="left" vertical="center" textRotation="90"/>
    </xf>
    <xf numFmtId="0" fontId="3" fillId="6" borderId="47" xfId="0" applyFont="1" applyFill="1" applyBorder="1" applyAlignment="1">
      <alignment horizontal="left" vertical="center" wrapText="1"/>
    </xf>
    <xf numFmtId="0" fontId="3" fillId="6" borderId="48" xfId="0" applyFont="1" applyFill="1" applyBorder="1" applyAlignment="1">
      <alignment horizontal="left" vertical="center"/>
    </xf>
    <xf numFmtId="0" fontId="3" fillId="6" borderId="48" xfId="0" applyFont="1" applyFill="1" applyBorder="1" applyAlignment="1">
      <alignment horizontal="left" vertical="center" wrapText="1"/>
    </xf>
    <xf numFmtId="0" fontId="3" fillId="2" borderId="1" xfId="0" applyFont="1" applyFill="1" applyBorder="1" applyAlignment="1">
      <alignment horizontal="left" vertical="center"/>
    </xf>
    <xf numFmtId="0" fontId="1" fillId="3" borderId="51" xfId="0" applyFont="1" applyFill="1" applyBorder="1" applyAlignment="1">
      <alignment horizontal="left" vertical="center"/>
    </xf>
    <xf numFmtId="0" fontId="1" fillId="3" borderId="51"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 fillId="3" borderId="51" xfId="0" applyFont="1" applyFill="1" applyBorder="1" applyAlignment="1">
      <alignment horizontal="left" vertical="center" textRotation="90" wrapText="1"/>
    </xf>
    <xf numFmtId="9" fontId="1" fillId="3" borderId="51" xfId="0" applyNumberFormat="1" applyFont="1" applyFill="1" applyBorder="1" applyAlignment="1">
      <alignment horizontal="left" vertical="center" wrapText="1"/>
    </xf>
    <xf numFmtId="164" fontId="1" fillId="3" borderId="51" xfId="0" applyNumberFormat="1" applyFont="1" applyFill="1" applyBorder="1" applyAlignment="1">
      <alignment horizontal="left" vertical="center" wrapText="1"/>
    </xf>
    <xf numFmtId="0" fontId="3" fillId="3" borderId="51" xfId="0" applyFont="1" applyFill="1" applyBorder="1" applyAlignment="1">
      <alignment horizontal="left" vertical="center" textRotation="90" wrapText="1"/>
    </xf>
    <xf numFmtId="0" fontId="3" fillId="3" borderId="52" xfId="0" applyFont="1" applyFill="1" applyBorder="1" applyAlignment="1">
      <alignment horizontal="left" vertical="center" textRotation="90" wrapText="1"/>
    </xf>
    <xf numFmtId="9" fontId="1" fillId="3" borderId="52" xfId="0" applyNumberFormat="1" applyFont="1" applyFill="1" applyBorder="1" applyAlignment="1">
      <alignment horizontal="left" vertical="center" wrapText="1"/>
    </xf>
    <xf numFmtId="165" fontId="1" fillId="3" borderId="51" xfId="0" applyNumberFormat="1" applyFont="1" applyFill="1" applyBorder="1" applyAlignment="1">
      <alignment horizontal="left" vertical="center" wrapText="1"/>
    </xf>
    <xf numFmtId="0" fontId="1" fillId="3" borderId="53" xfId="0" applyFont="1" applyFill="1" applyBorder="1" applyAlignment="1">
      <alignment horizontal="left" vertical="center" wrapText="1"/>
    </xf>
    <xf numFmtId="0" fontId="1" fillId="3" borderId="54" xfId="0" applyFont="1" applyFill="1" applyBorder="1" applyAlignment="1">
      <alignment horizontal="left" vertical="center" wrapText="1"/>
    </xf>
    <xf numFmtId="0" fontId="5" fillId="3" borderId="54" xfId="0" applyFont="1" applyFill="1" applyBorder="1" applyAlignment="1">
      <alignment horizontal="left" vertical="center" wrapText="1"/>
    </xf>
    <xf numFmtId="0" fontId="6" fillId="3" borderId="0" xfId="0" applyFont="1" applyFill="1" applyAlignment="1">
      <alignment horizontal="left" vertical="center" wrapText="1"/>
    </xf>
    <xf numFmtId="0" fontId="7" fillId="3" borderId="0" xfId="0" applyFont="1" applyFill="1" applyAlignment="1">
      <alignment horizontal="left" vertical="center" wrapText="1"/>
    </xf>
    <xf numFmtId="0" fontId="6" fillId="3" borderId="54" xfId="0" applyFont="1" applyFill="1" applyBorder="1" applyAlignment="1">
      <alignment horizontal="left" vertical="center" wrapText="1"/>
    </xf>
    <xf numFmtId="0" fontId="6" fillId="8" borderId="1" xfId="0" applyFont="1" applyFill="1" applyBorder="1" applyAlignment="1">
      <alignment horizontal="left" vertical="center" wrapText="1"/>
    </xf>
    <xf numFmtId="0" fontId="8" fillId="3" borderId="55" xfId="0" applyFont="1" applyFill="1" applyBorder="1" applyAlignment="1">
      <alignment vertical="center" wrapText="1"/>
    </xf>
    <xf numFmtId="0" fontId="1" fillId="3" borderId="52" xfId="0" applyFont="1" applyFill="1" applyBorder="1" applyAlignment="1">
      <alignment horizontal="left" vertical="center"/>
    </xf>
    <xf numFmtId="0" fontId="1" fillId="3" borderId="52" xfId="0" applyFont="1" applyFill="1" applyBorder="1" applyAlignment="1">
      <alignment horizontal="left" vertical="center" textRotation="90" wrapText="1"/>
    </xf>
    <xf numFmtId="164" fontId="1" fillId="3" borderId="52" xfId="0" applyNumberFormat="1" applyFont="1" applyFill="1" applyBorder="1" applyAlignment="1">
      <alignment horizontal="left" vertical="center" wrapText="1"/>
    </xf>
    <xf numFmtId="165" fontId="1" fillId="3" borderId="52" xfId="0" applyNumberFormat="1" applyFont="1" applyFill="1" applyBorder="1" applyAlignment="1">
      <alignment horizontal="left" vertical="center" wrapText="1"/>
    </xf>
    <xf numFmtId="165" fontId="1" fillId="3" borderId="1" xfId="0" applyNumberFormat="1" applyFont="1" applyFill="1" applyBorder="1" applyAlignment="1">
      <alignment horizontal="left" vertical="center" wrapText="1"/>
    </xf>
    <xf numFmtId="0" fontId="9" fillId="3" borderId="54" xfId="0" applyFont="1" applyFill="1" applyBorder="1" applyAlignment="1">
      <alignment vertical="center" wrapText="1"/>
    </xf>
    <xf numFmtId="0" fontId="1" fillId="3" borderId="52" xfId="0" applyFont="1" applyFill="1" applyBorder="1" applyAlignment="1">
      <alignment horizontal="left" vertical="center" textRotation="90"/>
    </xf>
    <xf numFmtId="9" fontId="1" fillId="3" borderId="52" xfId="0" applyNumberFormat="1" applyFont="1" applyFill="1" applyBorder="1" applyAlignment="1">
      <alignment horizontal="left" vertical="center"/>
    </xf>
    <xf numFmtId="164" fontId="1" fillId="3" borderId="52" xfId="0" applyNumberFormat="1" applyFont="1" applyFill="1" applyBorder="1" applyAlignment="1">
      <alignment horizontal="left" vertical="center"/>
    </xf>
    <xf numFmtId="0" fontId="3" fillId="3" borderId="52" xfId="0" applyFont="1" applyFill="1" applyBorder="1" applyAlignment="1">
      <alignment horizontal="left" vertical="center" textRotation="90"/>
    </xf>
    <xf numFmtId="165" fontId="1" fillId="3" borderId="52" xfId="0" applyNumberFormat="1" applyFont="1" applyFill="1" applyBorder="1" applyAlignment="1">
      <alignment horizontal="left" vertical="center"/>
    </xf>
    <xf numFmtId="0" fontId="1" fillId="3" borderId="58" xfId="0" applyFont="1" applyFill="1" applyBorder="1" applyAlignment="1">
      <alignment horizontal="left" vertical="center"/>
    </xf>
    <xf numFmtId="0" fontId="1" fillId="3" borderId="54" xfId="0" applyFont="1" applyFill="1" applyBorder="1" applyAlignment="1">
      <alignment horizontal="left" vertical="center"/>
    </xf>
    <xf numFmtId="0" fontId="1" fillId="2" borderId="54" xfId="0" applyFont="1" applyFill="1" applyBorder="1" applyAlignment="1">
      <alignment horizontal="left" vertical="center"/>
    </xf>
    <xf numFmtId="0" fontId="1" fillId="2" borderId="59" xfId="0" applyFont="1" applyFill="1" applyBorder="1" applyAlignment="1">
      <alignment horizontal="left" vertical="center"/>
    </xf>
    <xf numFmtId="0" fontId="3" fillId="3" borderId="60" xfId="0" applyFont="1" applyFill="1" applyBorder="1" applyAlignment="1">
      <alignment horizontal="left" vertical="center" textRotation="90"/>
    </xf>
    <xf numFmtId="0" fontId="1" fillId="3" borderId="63" xfId="0" applyFont="1" applyFill="1" applyBorder="1" applyAlignment="1">
      <alignment horizontal="left" vertical="center"/>
    </xf>
    <xf numFmtId="0" fontId="1" fillId="3" borderId="63" xfId="0" applyFont="1" applyFill="1" applyBorder="1" applyAlignment="1">
      <alignment horizontal="left" vertical="center" wrapText="1"/>
    </xf>
    <xf numFmtId="0" fontId="1" fillId="3" borderId="63" xfId="0" applyFont="1" applyFill="1" applyBorder="1" applyAlignment="1">
      <alignment horizontal="left" vertical="center" textRotation="90"/>
    </xf>
    <xf numFmtId="165" fontId="1" fillId="3" borderId="63" xfId="0" applyNumberFormat="1" applyFont="1" applyFill="1" applyBorder="1" applyAlignment="1">
      <alignment horizontal="left" vertical="center"/>
    </xf>
    <xf numFmtId="0" fontId="1" fillId="3" borderId="64" xfId="0" applyFont="1" applyFill="1" applyBorder="1" applyAlignment="1">
      <alignment horizontal="left" vertical="center"/>
    </xf>
    <xf numFmtId="0" fontId="1" fillId="3" borderId="65" xfId="0" applyFont="1" applyFill="1" applyBorder="1" applyAlignment="1">
      <alignment horizontal="left" vertical="center"/>
    </xf>
    <xf numFmtId="0" fontId="1" fillId="2" borderId="65" xfId="0" applyFont="1" applyFill="1" applyBorder="1" applyAlignment="1">
      <alignment horizontal="left" vertical="center"/>
    </xf>
    <xf numFmtId="0" fontId="1" fillId="2" borderId="66" xfId="0" applyFont="1" applyFill="1" applyBorder="1" applyAlignment="1">
      <alignment horizontal="left" vertical="center"/>
    </xf>
    <xf numFmtId="0" fontId="1" fillId="3" borderId="67" xfId="0" applyFont="1" applyFill="1" applyBorder="1" applyAlignment="1">
      <alignment vertical="center" wrapText="1"/>
    </xf>
    <xf numFmtId="0" fontId="10" fillId="3" borderId="67" xfId="0" applyFont="1" applyFill="1" applyBorder="1" applyAlignment="1">
      <alignment vertical="center" wrapText="1"/>
    </xf>
    <xf numFmtId="0" fontId="6" fillId="3" borderId="67" xfId="0" applyFont="1" applyFill="1" applyBorder="1" applyAlignment="1">
      <alignment horizontal="left" vertical="center" wrapText="1"/>
    </xf>
    <xf numFmtId="0" fontId="1" fillId="3" borderId="67"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8" borderId="2" xfId="0" applyFont="1" applyFill="1" applyBorder="1" applyAlignment="1">
      <alignment horizontal="left" vertical="center" wrapText="1"/>
    </xf>
    <xf numFmtId="0" fontId="11" fillId="0" borderId="67" xfId="0" applyFont="1" applyBorder="1" applyAlignment="1">
      <alignment vertical="center" wrapText="1"/>
    </xf>
    <xf numFmtId="0" fontId="6" fillId="3" borderId="68" xfId="0" applyFont="1" applyFill="1" applyBorder="1" applyAlignment="1">
      <alignment horizontal="left" vertical="center" wrapText="1"/>
    </xf>
    <xf numFmtId="0" fontId="6" fillId="3" borderId="69" xfId="0" applyFont="1" applyFill="1" applyBorder="1" applyAlignment="1">
      <alignment horizontal="left" vertical="center" wrapText="1"/>
    </xf>
    <xf numFmtId="0" fontId="1" fillId="2" borderId="70" xfId="0" applyFont="1" applyFill="1" applyBorder="1" applyAlignment="1">
      <alignment horizontal="left" vertical="center"/>
    </xf>
    <xf numFmtId="0" fontId="1" fillId="2" borderId="54" xfId="0" applyFont="1" applyFill="1" applyBorder="1" applyAlignment="1">
      <alignment horizontal="left" vertical="center" wrapText="1"/>
    </xf>
    <xf numFmtId="0" fontId="12" fillId="3" borderId="54" xfId="0" applyFont="1" applyFill="1" applyBorder="1" applyAlignment="1">
      <alignment horizontal="left" vertical="center" wrapText="1"/>
    </xf>
    <xf numFmtId="0" fontId="1" fillId="3" borderId="58" xfId="0" applyFont="1" applyFill="1" applyBorder="1" applyAlignment="1">
      <alignment horizontal="left" vertical="center" wrapText="1"/>
    </xf>
    <xf numFmtId="0" fontId="13" fillId="3" borderId="54" xfId="0" applyFont="1" applyFill="1" applyBorder="1" applyAlignment="1">
      <alignment horizontal="left" vertical="center" wrapText="1"/>
    </xf>
    <xf numFmtId="0" fontId="14" fillId="3" borderId="54" xfId="0" applyFont="1" applyFill="1" applyBorder="1" applyAlignment="1">
      <alignment horizontal="left" vertical="center"/>
    </xf>
    <xf numFmtId="0" fontId="1" fillId="3" borderId="67" xfId="0" applyFont="1" applyFill="1" applyBorder="1" applyAlignment="1">
      <alignment wrapText="1"/>
    </xf>
    <xf numFmtId="0" fontId="15" fillId="3" borderId="0" xfId="0" applyFont="1" applyFill="1" applyAlignment="1">
      <alignment horizontal="center" wrapText="1"/>
    </xf>
    <xf numFmtId="0" fontId="1" fillId="3" borderId="54" xfId="0" applyFont="1" applyFill="1" applyBorder="1" applyAlignment="1">
      <alignment wrapText="1"/>
    </xf>
    <xf numFmtId="0" fontId="1" fillId="3" borderId="54" xfId="0" applyFont="1" applyFill="1" applyBorder="1"/>
    <xf numFmtId="0" fontId="1" fillId="3" borderId="65" xfId="0" applyFont="1" applyFill="1" applyBorder="1" applyAlignment="1">
      <alignment horizontal="left" vertical="center" wrapText="1"/>
    </xf>
    <xf numFmtId="0" fontId="1" fillId="3" borderId="71" xfId="0" applyFont="1" applyFill="1" applyBorder="1" applyAlignment="1">
      <alignment horizontal="left" vertical="center"/>
    </xf>
    <xf numFmtId="0" fontId="1" fillId="2" borderId="72" xfId="0" applyFont="1" applyFill="1" applyBorder="1" applyAlignment="1">
      <alignment horizontal="left" vertical="center"/>
    </xf>
    <xf numFmtId="0" fontId="16" fillId="0" borderId="0" xfId="0" applyFont="1" applyAlignment="1">
      <alignment horizontal="left" vertical="center" wrapText="1"/>
    </xf>
    <xf numFmtId="0" fontId="6" fillId="8" borderId="0" xfId="0" applyFont="1" applyFill="1" applyAlignment="1">
      <alignment horizontal="left" wrapText="1"/>
    </xf>
    <xf numFmtId="0" fontId="17" fillId="0" borderId="12" xfId="0" applyFont="1" applyBorder="1" applyAlignment="1">
      <alignment wrapText="1"/>
    </xf>
    <xf numFmtId="0" fontId="16" fillId="0" borderId="69" xfId="0" applyFont="1" applyBorder="1" applyAlignment="1">
      <alignment horizontal="left" vertical="center" wrapText="1"/>
    </xf>
    <xf numFmtId="0" fontId="18" fillId="3" borderId="69" xfId="0" applyFont="1" applyFill="1" applyBorder="1" applyAlignment="1">
      <alignment horizontal="left" vertical="center" wrapText="1"/>
    </xf>
    <xf numFmtId="0" fontId="6" fillId="3" borderId="7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9" fillId="0" borderId="0" xfId="0" applyFont="1" applyAlignment="1">
      <alignment horizontal="left" wrapText="1"/>
    </xf>
    <xf numFmtId="0" fontId="1" fillId="3" borderId="54" xfId="0" applyFont="1" applyFill="1" applyBorder="1" applyAlignment="1">
      <alignment vertical="center" wrapText="1"/>
    </xf>
    <xf numFmtId="0" fontId="1" fillId="3" borderId="74" xfId="0" applyFont="1" applyFill="1" applyBorder="1" applyAlignment="1">
      <alignment horizontal="left" vertical="center"/>
    </xf>
    <xf numFmtId="0" fontId="1" fillId="3" borderId="74" xfId="0" applyFont="1" applyFill="1" applyBorder="1" applyAlignment="1">
      <alignment horizontal="left" vertical="center" wrapText="1"/>
    </xf>
    <xf numFmtId="0" fontId="1" fillId="3" borderId="75" xfId="0" applyFont="1" applyFill="1" applyBorder="1" applyAlignment="1">
      <alignment horizontal="left" vertical="center"/>
    </xf>
    <xf numFmtId="0" fontId="1" fillId="3" borderId="53" xfId="0" applyFont="1" applyFill="1" applyBorder="1" applyAlignment="1">
      <alignment horizontal="left" vertical="center"/>
    </xf>
    <xf numFmtId="0" fontId="1" fillId="3" borderId="76" xfId="0" applyFont="1" applyFill="1" applyBorder="1" applyAlignment="1">
      <alignment horizontal="left" vertical="center" wrapText="1"/>
    </xf>
    <xf numFmtId="0" fontId="1" fillId="3" borderId="60" xfId="0" applyFont="1" applyFill="1" applyBorder="1" applyAlignment="1">
      <alignment horizontal="left" vertical="center" wrapText="1"/>
    </xf>
    <xf numFmtId="0" fontId="6" fillId="8" borderId="0" xfId="0" applyFont="1" applyFill="1" applyAlignment="1">
      <alignment horizontal="left" vertical="center" wrapText="1"/>
    </xf>
    <xf numFmtId="0" fontId="20" fillId="0" borderId="12" xfId="0" applyFont="1" applyBorder="1" applyAlignment="1">
      <alignment vertical="center" wrapText="1"/>
    </xf>
    <xf numFmtId="0" fontId="21" fillId="3" borderId="54" xfId="0" applyFont="1" applyFill="1" applyBorder="1" applyAlignment="1">
      <alignment vertical="center" wrapText="1"/>
    </xf>
    <xf numFmtId="0" fontId="22" fillId="0" borderId="0" xfId="0" applyFont="1" applyAlignment="1">
      <alignment wrapText="1"/>
    </xf>
    <xf numFmtId="0" fontId="1" fillId="3" borderId="60" xfId="0" applyFont="1" applyFill="1" applyBorder="1" applyAlignment="1">
      <alignment horizontal="left" vertical="center"/>
    </xf>
    <xf numFmtId="0" fontId="3" fillId="3" borderId="54" xfId="0" applyFont="1" applyFill="1" applyBorder="1" applyAlignment="1">
      <alignment horizontal="left" vertical="center" wrapText="1"/>
    </xf>
    <xf numFmtId="0" fontId="23" fillId="3" borderId="67" xfId="0" applyFont="1" applyFill="1" applyBorder="1" applyAlignment="1">
      <alignment horizontal="left" vertical="center" wrapText="1"/>
    </xf>
    <xf numFmtId="0" fontId="24" fillId="0" borderId="0" xfId="0" applyFont="1" applyAlignment="1">
      <alignment horizontal="left" vertical="center" wrapText="1"/>
    </xf>
    <xf numFmtId="0" fontId="1" fillId="0" borderId="69" xfId="0" applyFont="1" applyBorder="1" applyAlignment="1">
      <alignment horizontal="left" vertical="center" wrapText="1"/>
    </xf>
    <xf numFmtId="0" fontId="1" fillId="3" borderId="69" xfId="0" applyFont="1" applyFill="1" applyBorder="1" applyAlignment="1">
      <alignment horizontal="left" vertical="top" wrapText="1"/>
    </xf>
    <xf numFmtId="0" fontId="25" fillId="3" borderId="1" xfId="0" applyFont="1" applyFill="1" applyBorder="1" applyAlignment="1">
      <alignment horizontal="left" vertical="center" wrapText="1"/>
    </xf>
    <xf numFmtId="0" fontId="26" fillId="0" borderId="69" xfId="0" applyFont="1" applyBorder="1" applyAlignment="1">
      <alignment horizontal="left" vertical="center" wrapText="1"/>
    </xf>
    <xf numFmtId="0" fontId="27" fillId="3" borderId="54" xfId="0" applyFont="1" applyFill="1" applyBorder="1" applyAlignment="1">
      <alignment horizontal="left" vertical="center" wrapText="1"/>
    </xf>
    <xf numFmtId="0" fontId="6" fillId="3" borderId="52" xfId="0" applyFont="1" applyFill="1" applyBorder="1" applyAlignment="1">
      <alignment horizontal="left" vertical="center" wrapText="1"/>
    </xf>
    <xf numFmtId="0" fontId="28" fillId="0" borderId="54" xfId="0" applyFont="1" applyBorder="1" applyAlignment="1">
      <alignment horizontal="left" wrapText="1"/>
    </xf>
    <xf numFmtId="0" fontId="1" fillId="2" borderId="52" xfId="0" applyFont="1" applyFill="1" applyBorder="1" applyAlignment="1">
      <alignment horizontal="left" vertical="center"/>
    </xf>
    <xf numFmtId="0" fontId="1" fillId="2" borderId="77" xfId="0" applyFont="1" applyFill="1" applyBorder="1" applyAlignment="1">
      <alignment horizontal="left" vertical="center"/>
    </xf>
    <xf numFmtId="0" fontId="1" fillId="2" borderId="63" xfId="0" applyFont="1" applyFill="1" applyBorder="1" applyAlignment="1">
      <alignment horizontal="left" vertical="center"/>
    </xf>
    <xf numFmtId="0" fontId="1" fillId="2" borderId="78" xfId="0" applyFont="1" applyFill="1" applyBorder="1" applyAlignment="1">
      <alignment horizontal="left" vertical="center"/>
    </xf>
    <xf numFmtId="0" fontId="1" fillId="2" borderId="52" xfId="0" applyFont="1" applyFill="1" applyBorder="1" applyAlignment="1">
      <alignment horizontal="left" vertical="center" wrapText="1"/>
    </xf>
    <xf numFmtId="0" fontId="29" fillId="3" borderId="52" xfId="0" applyFont="1" applyFill="1" applyBorder="1" applyAlignment="1">
      <alignment horizontal="left" vertical="center" wrapText="1"/>
    </xf>
    <xf numFmtId="0" fontId="6" fillId="3" borderId="79" xfId="0" applyFont="1" applyFill="1" applyBorder="1" applyAlignment="1">
      <alignment horizontal="left" vertical="center" wrapText="1"/>
    </xf>
    <xf numFmtId="0" fontId="6" fillId="3" borderId="54" xfId="0" applyFont="1" applyFill="1" applyBorder="1" applyAlignment="1">
      <alignment horizontal="left" wrapText="1"/>
    </xf>
    <xf numFmtId="9" fontId="30" fillId="3" borderId="52" xfId="0" applyNumberFormat="1" applyFont="1" applyFill="1" applyBorder="1" applyAlignment="1">
      <alignment horizontal="left" vertical="center" wrapText="1"/>
    </xf>
    <xf numFmtId="0" fontId="31" fillId="3" borderId="52" xfId="0" applyFont="1" applyFill="1" applyBorder="1" applyAlignment="1">
      <alignment horizontal="left" vertical="center" wrapText="1"/>
    </xf>
    <xf numFmtId="0" fontId="6" fillId="3" borderId="80" xfId="0" applyFont="1" applyFill="1" applyBorder="1" applyAlignment="1">
      <alignment horizontal="left" wrapText="1"/>
    </xf>
    <xf numFmtId="0" fontId="6" fillId="3" borderId="1" xfId="0" applyFont="1" applyFill="1" applyBorder="1" applyAlignment="1">
      <alignment horizontal="left" wrapText="1"/>
    </xf>
    <xf numFmtId="0" fontId="1" fillId="3" borderId="52" xfId="0" applyFont="1" applyFill="1" applyBorder="1" applyAlignment="1">
      <alignment vertical="center" wrapText="1"/>
    </xf>
    <xf numFmtId="0" fontId="32" fillId="3" borderId="52" xfId="0" applyFont="1" applyFill="1" applyBorder="1" applyAlignment="1">
      <alignment horizontal="left" vertical="center"/>
    </xf>
    <xf numFmtId="0" fontId="1" fillId="3" borderId="52" xfId="0" applyFont="1" applyFill="1" applyBorder="1" applyAlignment="1">
      <alignment wrapText="1"/>
    </xf>
    <xf numFmtId="0" fontId="33" fillId="0" borderId="0" xfId="0" applyFont="1" applyAlignment="1">
      <alignment horizontal="center" wrapText="1"/>
    </xf>
    <xf numFmtId="0" fontId="34" fillId="3" borderId="52" xfId="0" applyFont="1" applyFill="1" applyBorder="1" applyAlignment="1">
      <alignment horizontal="center"/>
    </xf>
    <xf numFmtId="0" fontId="1" fillId="0" borderId="52" xfId="0" applyFont="1" applyBorder="1" applyAlignment="1">
      <alignment vertical="center" wrapText="1"/>
    </xf>
    <xf numFmtId="0" fontId="35" fillId="0" borderId="54" xfId="0" applyFont="1" applyBorder="1" applyAlignment="1">
      <alignment horizontal="left" vertical="center" wrapText="1"/>
    </xf>
    <xf numFmtId="0" fontId="16" fillId="0" borderId="0" xfId="0" applyFont="1" applyAlignment="1">
      <alignment wrapText="1"/>
    </xf>
    <xf numFmtId="0" fontId="36" fillId="3" borderId="0" xfId="0" applyFont="1" applyFill="1" applyAlignment="1">
      <alignment horizontal="left" vertical="center" wrapText="1"/>
    </xf>
    <xf numFmtId="0" fontId="37" fillId="3" borderId="52" xfId="0" applyFont="1" applyFill="1" applyBorder="1" applyAlignment="1">
      <alignment wrapText="1"/>
    </xf>
    <xf numFmtId="0" fontId="38" fillId="3" borderId="52" xfId="0" applyFont="1" applyFill="1" applyBorder="1" applyAlignment="1">
      <alignment horizontal="left" vertical="center" wrapText="1"/>
    </xf>
    <xf numFmtId="0" fontId="6" fillId="0" borderId="73" xfId="0" applyFont="1" applyBorder="1" applyAlignment="1">
      <alignment horizontal="left" vertical="center" wrapText="1"/>
    </xf>
    <xf numFmtId="0" fontId="1" fillId="3" borderId="51" xfId="0" applyFont="1" applyFill="1" applyBorder="1" applyAlignment="1">
      <alignment horizontal="left" vertical="center" textRotation="90"/>
    </xf>
    <xf numFmtId="9" fontId="1" fillId="3" borderId="51" xfId="0" applyNumberFormat="1" applyFont="1" applyFill="1" applyBorder="1" applyAlignment="1">
      <alignment horizontal="left" vertical="center"/>
    </xf>
    <xf numFmtId="164" fontId="1" fillId="3" borderId="51" xfId="0" applyNumberFormat="1" applyFont="1" applyFill="1" applyBorder="1" applyAlignment="1">
      <alignment horizontal="left" vertical="center"/>
    </xf>
    <xf numFmtId="0" fontId="3" fillId="3" borderId="51" xfId="0" applyFont="1" applyFill="1" applyBorder="1" applyAlignment="1">
      <alignment horizontal="left" vertical="center" textRotation="90"/>
    </xf>
    <xf numFmtId="165" fontId="1" fillId="3" borderId="51" xfId="0" applyNumberFormat="1" applyFont="1" applyFill="1" applyBorder="1" applyAlignment="1">
      <alignment horizontal="left" vertical="center"/>
    </xf>
    <xf numFmtId="0" fontId="39" fillId="0" borderId="0" xfId="0" applyFont="1" applyAlignment="1">
      <alignment wrapText="1"/>
    </xf>
    <xf numFmtId="0" fontId="1" fillId="0" borderId="0" xfId="0" applyFont="1" applyAlignment="1">
      <alignment horizontal="left" vertical="center" wrapText="1"/>
    </xf>
    <xf numFmtId="0" fontId="1" fillId="3" borderId="1" xfId="0" applyFont="1" applyFill="1" applyBorder="1" applyAlignment="1">
      <alignment wrapText="1"/>
    </xf>
    <xf numFmtId="0" fontId="40" fillId="0" borderId="0" xfId="0" applyFont="1" applyAlignment="1">
      <alignment wrapText="1"/>
    </xf>
    <xf numFmtId="0" fontId="41" fillId="3" borderId="52" xfId="0" applyFont="1" applyFill="1" applyBorder="1" applyAlignment="1">
      <alignment horizontal="left" vertical="center" wrapText="1"/>
    </xf>
    <xf numFmtId="0" fontId="42" fillId="3" borderId="52" xfId="0" applyFont="1" applyFill="1" applyBorder="1" applyAlignment="1">
      <alignment horizontal="center" wrapText="1"/>
    </xf>
    <xf numFmtId="0" fontId="3" fillId="2" borderId="77" xfId="0" applyFont="1" applyFill="1" applyBorder="1" applyAlignment="1">
      <alignment horizontal="left" vertical="center"/>
    </xf>
    <xf numFmtId="0" fontId="6" fillId="3" borderId="80" xfId="0" applyFont="1" applyFill="1" applyBorder="1" applyAlignment="1">
      <alignment horizontal="left" vertical="center" wrapText="1"/>
    </xf>
    <xf numFmtId="0" fontId="1" fillId="0" borderId="52" xfId="0" applyFont="1" applyBorder="1" applyAlignment="1">
      <alignment horizontal="left" vertical="center"/>
    </xf>
    <xf numFmtId="0" fontId="1" fillId="0" borderId="52" xfId="0" applyFont="1" applyBorder="1" applyAlignment="1">
      <alignment horizontal="left" vertical="center" wrapText="1"/>
    </xf>
    <xf numFmtId="0" fontId="1" fillId="0" borderId="52" xfId="0" applyFont="1" applyBorder="1" applyAlignment="1">
      <alignment horizontal="left" vertical="center" textRotation="90"/>
    </xf>
    <xf numFmtId="9" fontId="1" fillId="0" borderId="52" xfId="0" applyNumberFormat="1" applyFont="1" applyBorder="1" applyAlignment="1">
      <alignment horizontal="left" vertical="center"/>
    </xf>
    <xf numFmtId="164" fontId="1" fillId="0" borderId="52" xfId="0" applyNumberFormat="1" applyFont="1" applyBorder="1" applyAlignment="1">
      <alignment horizontal="left" vertical="center"/>
    </xf>
    <xf numFmtId="0" fontId="3" fillId="0" borderId="52" xfId="0" applyFont="1" applyBorder="1" applyAlignment="1">
      <alignment horizontal="left" vertical="center" textRotation="90" wrapText="1"/>
    </xf>
    <xf numFmtId="0" fontId="3" fillId="0" borderId="52" xfId="0" applyFont="1" applyBorder="1" applyAlignment="1">
      <alignment horizontal="left" vertical="center" textRotation="90"/>
    </xf>
    <xf numFmtId="0" fontId="1" fillId="0" borderId="0" xfId="0" applyFont="1" applyAlignment="1">
      <alignment horizontal="left" vertical="center"/>
    </xf>
    <xf numFmtId="165" fontId="1" fillId="0" borderId="52" xfId="0" applyNumberFormat="1" applyFont="1" applyBorder="1" applyAlignment="1">
      <alignment horizontal="left" vertical="center"/>
    </xf>
    <xf numFmtId="0" fontId="1" fillId="0" borderId="63" xfId="0" applyFont="1" applyBorder="1" applyAlignment="1">
      <alignment horizontal="left" vertical="center"/>
    </xf>
    <xf numFmtId="0" fontId="1" fillId="0" borderId="63" xfId="0" applyFont="1" applyBorder="1" applyAlignment="1">
      <alignment horizontal="left" vertical="center" wrapText="1"/>
    </xf>
    <xf numFmtId="0" fontId="1" fillId="0" borderId="63" xfId="0" applyFont="1" applyBorder="1" applyAlignment="1">
      <alignment horizontal="left" vertical="center" textRotation="90"/>
    </xf>
    <xf numFmtId="165" fontId="1" fillId="0" borderId="63" xfId="0" applyNumberFormat="1" applyFont="1" applyBorder="1" applyAlignment="1">
      <alignment horizontal="left" vertical="center"/>
    </xf>
    <xf numFmtId="0" fontId="1" fillId="2" borderId="63" xfId="0" applyFont="1" applyFill="1" applyBorder="1" applyAlignment="1">
      <alignment horizontal="left" vertical="center" wrapText="1"/>
    </xf>
    <xf numFmtId="0" fontId="1" fillId="0" borderId="51" xfId="0" applyFont="1" applyBorder="1" applyAlignment="1">
      <alignment horizontal="left" vertical="center"/>
    </xf>
    <xf numFmtId="0" fontId="1" fillId="0" borderId="51" xfId="0" applyFont="1" applyBorder="1" applyAlignment="1">
      <alignment horizontal="left" vertical="center" wrapText="1"/>
    </xf>
    <xf numFmtId="0" fontId="1" fillId="0" borderId="51" xfId="0" applyFont="1" applyBorder="1" applyAlignment="1">
      <alignment horizontal="left" vertical="center" textRotation="90"/>
    </xf>
    <xf numFmtId="9" fontId="1" fillId="0" borderId="51" xfId="0" applyNumberFormat="1" applyFont="1" applyBorder="1" applyAlignment="1">
      <alignment horizontal="left" vertical="center"/>
    </xf>
    <xf numFmtId="164" fontId="1" fillId="0" borderId="51" xfId="0" applyNumberFormat="1" applyFont="1" applyBorder="1" applyAlignment="1">
      <alignment horizontal="left" vertical="center"/>
    </xf>
    <xf numFmtId="0" fontId="3" fillId="0" borderId="51" xfId="0" applyFont="1" applyBorder="1" applyAlignment="1">
      <alignment horizontal="left" vertical="center" textRotation="90" wrapText="1"/>
    </xf>
    <xf numFmtId="0" fontId="3" fillId="0" borderId="51" xfId="0" applyFont="1" applyBorder="1" applyAlignment="1">
      <alignment horizontal="left" vertical="center" textRotation="90"/>
    </xf>
    <xf numFmtId="165" fontId="1" fillId="0" borderId="51" xfId="0" applyNumberFormat="1" applyFont="1" applyBorder="1" applyAlignment="1">
      <alignment horizontal="left" vertical="center"/>
    </xf>
    <xf numFmtId="0" fontId="1" fillId="2" borderId="51" xfId="0" applyFont="1" applyFill="1" applyBorder="1" applyAlignment="1">
      <alignment horizontal="left" vertical="center" wrapText="1"/>
    </xf>
    <xf numFmtId="0" fontId="1" fillId="2" borderId="51" xfId="0" applyFont="1" applyFill="1" applyBorder="1" applyAlignment="1">
      <alignment horizontal="left" vertical="center"/>
    </xf>
    <xf numFmtId="0" fontId="1" fillId="2" borderId="81" xfId="0" applyFont="1" applyFill="1" applyBorder="1" applyAlignment="1">
      <alignment horizontal="left" vertical="center"/>
    </xf>
    <xf numFmtId="0" fontId="1" fillId="0" borderId="82" xfId="0" applyFont="1" applyBorder="1" applyAlignment="1">
      <alignment horizontal="left" vertical="center"/>
    </xf>
    <xf numFmtId="0" fontId="1" fillId="0" borderId="82" xfId="0" applyFont="1" applyBorder="1" applyAlignment="1">
      <alignment horizontal="left" vertical="center" textRotation="90"/>
    </xf>
    <xf numFmtId="9" fontId="1" fillId="0" borderId="82" xfId="0" applyNumberFormat="1" applyFont="1" applyBorder="1" applyAlignment="1">
      <alignment horizontal="left" vertical="center"/>
    </xf>
    <xf numFmtId="164" fontId="1" fillId="0" borderId="82" xfId="0" applyNumberFormat="1" applyFont="1" applyBorder="1" applyAlignment="1">
      <alignment horizontal="left" vertical="center"/>
    </xf>
    <xf numFmtId="0" fontId="3" fillId="0" borderId="82" xfId="0" applyFont="1" applyBorder="1" applyAlignment="1">
      <alignment horizontal="left" vertical="center" textRotation="90" wrapText="1"/>
    </xf>
    <xf numFmtId="0" fontId="3" fillId="0" borderId="82" xfId="0" applyFont="1" applyBorder="1" applyAlignment="1">
      <alignment horizontal="left" vertical="center" textRotation="90"/>
    </xf>
    <xf numFmtId="0" fontId="1" fillId="0" borderId="75" xfId="0" applyFont="1" applyBorder="1" applyAlignment="1">
      <alignment horizontal="left" vertical="center"/>
    </xf>
    <xf numFmtId="0" fontId="1" fillId="0" borderId="75" xfId="0" applyFont="1" applyBorder="1" applyAlignment="1">
      <alignment horizontal="left" vertical="center" textRotation="90"/>
    </xf>
    <xf numFmtId="9" fontId="1" fillId="0" borderId="75" xfId="0" applyNumberFormat="1" applyFont="1" applyBorder="1" applyAlignment="1">
      <alignment horizontal="left" vertical="center"/>
    </xf>
    <xf numFmtId="164" fontId="1" fillId="0" borderId="75" xfId="0" applyNumberFormat="1" applyFont="1" applyBorder="1" applyAlignment="1">
      <alignment horizontal="left" vertical="center"/>
    </xf>
    <xf numFmtId="0" fontId="3" fillId="0" borderId="75" xfId="0" applyFont="1" applyBorder="1" applyAlignment="1">
      <alignment horizontal="left" vertical="center" textRotation="90" wrapText="1"/>
    </xf>
    <xf numFmtId="0" fontId="3" fillId="0" borderId="75" xfId="0" applyFont="1" applyBorder="1" applyAlignment="1">
      <alignment horizontal="left" vertical="center" textRotation="90"/>
    </xf>
    <xf numFmtId="0" fontId="1" fillId="0" borderId="83" xfId="0" applyFont="1" applyBorder="1" applyAlignment="1">
      <alignment horizontal="left" vertical="center"/>
    </xf>
    <xf numFmtId="0" fontId="3" fillId="0" borderId="0" xfId="0" applyFont="1" applyAlignment="1">
      <alignment horizontal="left" vertical="center"/>
    </xf>
    <xf numFmtId="0" fontId="44" fillId="2" borderId="1" xfId="0" applyFont="1" applyFill="1" applyBorder="1" applyAlignment="1">
      <alignment vertical="center"/>
    </xf>
    <xf numFmtId="0" fontId="47" fillId="11" borderId="97" xfId="0" applyFont="1" applyFill="1" applyBorder="1" applyAlignment="1">
      <alignment horizontal="center" vertical="center" wrapText="1" readingOrder="1"/>
    </xf>
    <xf numFmtId="0" fontId="47" fillId="11" borderId="98" xfId="0" applyFont="1" applyFill="1" applyBorder="1" applyAlignment="1">
      <alignment horizontal="center" vertical="center" wrapText="1" readingOrder="1"/>
    </xf>
    <xf numFmtId="0" fontId="47" fillId="11" borderId="84" xfId="0" applyFont="1" applyFill="1" applyBorder="1" applyAlignment="1">
      <alignment horizontal="center" vertical="center" wrapText="1" readingOrder="1"/>
    </xf>
    <xf numFmtId="0" fontId="47" fillId="12" borderId="97" xfId="0" applyFont="1" applyFill="1" applyBorder="1" applyAlignment="1">
      <alignment horizontal="center" wrapText="1" readingOrder="1"/>
    </xf>
    <xf numFmtId="0" fontId="47" fillId="12" borderId="98" xfId="0" applyFont="1" applyFill="1" applyBorder="1" applyAlignment="1">
      <alignment horizontal="center" wrapText="1" readingOrder="1"/>
    </xf>
    <xf numFmtId="0" fontId="47" fillId="12" borderId="84" xfId="0" applyFont="1" applyFill="1" applyBorder="1" applyAlignment="1">
      <alignment horizontal="center" wrapText="1" readingOrder="1"/>
    </xf>
    <xf numFmtId="0" fontId="47" fillId="11" borderId="6" xfId="0" applyFont="1" applyFill="1" applyBorder="1" applyAlignment="1">
      <alignment horizontal="center" vertical="center" wrapText="1" readingOrder="1"/>
    </xf>
    <xf numFmtId="0" fontId="47" fillId="11" borderId="1" xfId="0" applyFont="1" applyFill="1" applyBorder="1" applyAlignment="1">
      <alignment horizontal="center" vertical="center" wrapText="1" readingOrder="1"/>
    </xf>
    <xf numFmtId="0" fontId="47" fillId="11" borderId="7" xfId="0" applyFont="1" applyFill="1" applyBorder="1" applyAlignment="1">
      <alignment horizontal="center" vertical="center" wrapText="1" readingOrder="1"/>
    </xf>
    <xf numFmtId="0" fontId="47" fillId="12" borderId="6" xfId="0" applyFont="1" applyFill="1" applyBorder="1" applyAlignment="1">
      <alignment horizontal="center" wrapText="1" readingOrder="1"/>
    </xf>
    <xf numFmtId="0" fontId="47" fillId="12" borderId="1" xfId="0" applyFont="1" applyFill="1" applyBorder="1" applyAlignment="1">
      <alignment horizontal="center" wrapText="1" readingOrder="1"/>
    </xf>
    <xf numFmtId="0" fontId="47" fillId="12" borderId="7" xfId="0" applyFont="1" applyFill="1" applyBorder="1" applyAlignment="1">
      <alignment horizontal="center" wrapText="1" readingOrder="1"/>
    </xf>
    <xf numFmtId="0" fontId="47" fillId="11" borderId="8" xfId="0" applyFont="1" applyFill="1" applyBorder="1" applyAlignment="1">
      <alignment horizontal="center" vertical="center" wrapText="1" readingOrder="1"/>
    </xf>
    <xf numFmtId="0" fontId="47" fillId="11" borderId="9" xfId="0" applyFont="1" applyFill="1" applyBorder="1" applyAlignment="1">
      <alignment horizontal="center" vertical="center" wrapText="1" readingOrder="1"/>
    </xf>
    <xf numFmtId="0" fontId="47" fillId="11" borderId="10" xfId="0" applyFont="1" applyFill="1" applyBorder="1" applyAlignment="1">
      <alignment horizontal="center" vertical="center" wrapText="1" readingOrder="1"/>
    </xf>
    <xf numFmtId="0" fontId="47" fillId="12" borderId="8" xfId="0" applyFont="1" applyFill="1" applyBorder="1" applyAlignment="1">
      <alignment horizontal="center" wrapText="1" readingOrder="1"/>
    </xf>
    <xf numFmtId="0" fontId="47" fillId="12" borderId="9" xfId="0" applyFont="1" applyFill="1" applyBorder="1" applyAlignment="1">
      <alignment horizontal="center" wrapText="1" readingOrder="1"/>
    </xf>
    <xf numFmtId="0" fontId="47" fillId="12" borderId="10" xfId="0" applyFont="1" applyFill="1" applyBorder="1" applyAlignment="1">
      <alignment horizontal="center" wrapText="1" readingOrder="1"/>
    </xf>
    <xf numFmtId="0" fontId="47" fillId="9" borderId="6" xfId="0" applyFont="1" applyFill="1" applyBorder="1" applyAlignment="1">
      <alignment horizontal="center" wrapText="1" readingOrder="1"/>
    </xf>
    <xf numFmtId="0" fontId="47" fillId="9" borderId="1" xfId="0" applyFont="1" applyFill="1" applyBorder="1" applyAlignment="1">
      <alignment horizontal="center" wrapText="1" readingOrder="1"/>
    </xf>
    <xf numFmtId="0" fontId="47" fillId="9" borderId="7" xfId="0" applyFont="1" applyFill="1" applyBorder="1" applyAlignment="1">
      <alignment horizontal="center" wrapText="1" readingOrder="1"/>
    </xf>
    <xf numFmtId="0" fontId="47" fillId="9" borderId="97" xfId="0" applyFont="1" applyFill="1" applyBorder="1" applyAlignment="1">
      <alignment horizontal="center" wrapText="1" readingOrder="1"/>
    </xf>
    <xf numFmtId="0" fontId="47" fillId="9" borderId="98" xfId="0" applyFont="1" applyFill="1" applyBorder="1" applyAlignment="1">
      <alignment horizontal="center" wrapText="1" readingOrder="1"/>
    </xf>
    <xf numFmtId="0" fontId="47" fillId="9" borderId="84" xfId="0" applyFont="1" applyFill="1" applyBorder="1" applyAlignment="1">
      <alignment horizontal="center" wrapText="1" readingOrder="1"/>
    </xf>
    <xf numFmtId="0" fontId="47" fillId="9" borderId="8" xfId="0" applyFont="1" applyFill="1" applyBorder="1" applyAlignment="1">
      <alignment horizontal="center" wrapText="1" readingOrder="1"/>
    </xf>
    <xf numFmtId="0" fontId="47" fillId="9" borderId="9" xfId="0" applyFont="1" applyFill="1" applyBorder="1" applyAlignment="1">
      <alignment horizontal="center" wrapText="1" readingOrder="1"/>
    </xf>
    <xf numFmtId="0" fontId="47" fillId="9" borderId="10" xfId="0" applyFont="1" applyFill="1" applyBorder="1" applyAlignment="1">
      <alignment horizontal="center" wrapText="1" readingOrder="1"/>
    </xf>
    <xf numFmtId="0" fontId="47" fillId="13" borderId="97" xfId="0" applyFont="1" applyFill="1" applyBorder="1" applyAlignment="1">
      <alignment horizontal="center" wrapText="1" readingOrder="1"/>
    </xf>
    <xf numFmtId="0" fontId="47" fillId="13" borderId="98" xfId="0" applyFont="1" applyFill="1" applyBorder="1" applyAlignment="1">
      <alignment horizontal="center" wrapText="1" readingOrder="1"/>
    </xf>
    <xf numFmtId="0" fontId="47" fillId="13" borderId="84" xfId="0" applyFont="1" applyFill="1" applyBorder="1" applyAlignment="1">
      <alignment horizontal="center" wrapText="1" readingOrder="1"/>
    </xf>
    <xf numFmtId="0" fontId="47" fillId="13" borderId="6" xfId="0" applyFont="1" applyFill="1" applyBorder="1" applyAlignment="1">
      <alignment horizontal="center" wrapText="1" readingOrder="1"/>
    </xf>
    <xf numFmtId="0" fontId="47" fillId="13" borderId="1" xfId="0" applyFont="1" applyFill="1" applyBorder="1" applyAlignment="1">
      <alignment horizontal="center" wrapText="1" readingOrder="1"/>
    </xf>
    <xf numFmtId="0" fontId="47" fillId="13" borderId="7" xfId="0" applyFont="1" applyFill="1" applyBorder="1" applyAlignment="1">
      <alignment horizontal="center" wrapText="1" readingOrder="1"/>
    </xf>
    <xf numFmtId="0" fontId="47" fillId="13" borderId="8" xfId="0" applyFont="1" applyFill="1" applyBorder="1" applyAlignment="1">
      <alignment horizontal="center" wrapText="1" readingOrder="1"/>
    </xf>
    <xf numFmtId="0" fontId="47" fillId="13" borderId="9" xfId="0" applyFont="1" applyFill="1" applyBorder="1" applyAlignment="1">
      <alignment horizontal="center" wrapText="1" readingOrder="1"/>
    </xf>
    <xf numFmtId="0" fontId="47" fillId="13" borderId="10" xfId="0" applyFont="1" applyFill="1" applyBorder="1" applyAlignment="1">
      <alignment horizontal="center" wrapText="1" readingOrder="1"/>
    </xf>
    <xf numFmtId="0" fontId="49" fillId="9" borderId="98" xfId="0" applyFont="1" applyFill="1" applyBorder="1" applyAlignment="1">
      <alignment horizontal="center" wrapText="1" readingOrder="1"/>
    </xf>
    <xf numFmtId="0" fontId="50" fillId="0" borderId="0" xfId="0" applyFont="1"/>
    <xf numFmtId="0" fontId="51" fillId="0" borderId="105" xfId="0" applyFont="1" applyBorder="1" applyAlignment="1">
      <alignment horizontal="left" vertical="center" wrapText="1" readingOrder="1"/>
    </xf>
    <xf numFmtId="0" fontId="3" fillId="0" borderId="50" xfId="0" applyFont="1" applyBorder="1" applyAlignment="1">
      <alignment horizontal="left" vertical="center" wrapText="1"/>
    </xf>
    <xf numFmtId="0" fontId="2" fillId="0" borderId="57" xfId="0" applyFont="1" applyBorder="1"/>
    <xf numFmtId="0" fontId="2" fillId="0" borderId="62" xfId="0" applyFont="1" applyBorder="1"/>
    <xf numFmtId="9" fontId="1" fillId="0" borderId="50" xfId="0" applyNumberFormat="1" applyFont="1" applyBorder="1" applyAlignment="1">
      <alignment horizontal="left" vertical="center" wrapText="1"/>
    </xf>
    <xf numFmtId="0" fontId="1" fillId="0" borderId="50" xfId="0" applyFont="1" applyBorder="1" applyAlignment="1">
      <alignment horizontal="left" vertical="center" wrapText="1"/>
    </xf>
    <xf numFmtId="0" fontId="3" fillId="0" borderId="50" xfId="0" applyFont="1" applyBorder="1" applyAlignment="1">
      <alignment horizontal="left" vertical="center"/>
    </xf>
    <xf numFmtId="0" fontId="1" fillId="7" borderId="49" xfId="0" applyFont="1" applyFill="1" applyBorder="1" applyAlignment="1">
      <alignment horizontal="left" vertical="center"/>
    </xf>
    <xf numFmtId="0" fontId="2" fillId="0" borderId="56" xfId="0" applyFont="1" applyBorder="1"/>
    <xf numFmtId="0" fontId="2" fillId="0" borderId="61" xfId="0" applyFont="1" applyBorder="1"/>
    <xf numFmtId="0" fontId="1" fillId="0" borderId="50" xfId="0" applyFont="1" applyBorder="1" applyAlignment="1">
      <alignment horizontal="left" vertical="center"/>
    </xf>
    <xf numFmtId="0" fontId="1" fillId="2" borderId="50" xfId="0" applyFont="1" applyFill="1" applyBorder="1" applyAlignment="1">
      <alignment horizontal="left" vertical="center"/>
    </xf>
    <xf numFmtId="0" fontId="0" fillId="0" borderId="0" xfId="0"/>
    <xf numFmtId="0" fontId="4" fillId="4" borderId="28" xfId="0" applyFont="1" applyFill="1" applyBorder="1" applyAlignment="1">
      <alignment horizontal="left" vertical="center"/>
    </xf>
    <xf numFmtId="0" fontId="2" fillId="0" borderId="38" xfId="0" applyFont="1" applyBorder="1"/>
    <xf numFmtId="0" fontId="4" fillId="4" borderId="28" xfId="0" applyFont="1" applyFill="1" applyBorder="1" applyAlignment="1">
      <alignment horizontal="left" vertical="center" wrapText="1"/>
    </xf>
    <xf numFmtId="0" fontId="1" fillId="2" borderId="50"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2" fillId="0" borderId="39" xfId="0" applyFont="1" applyBorder="1"/>
    <xf numFmtId="0" fontId="4" fillId="4" borderId="30" xfId="0" applyFont="1" applyFill="1" applyBorder="1" applyAlignment="1">
      <alignment horizontal="left" vertical="center" wrapText="1"/>
    </xf>
    <xf numFmtId="0" fontId="2" fillId="0" borderId="40" xfId="0" applyFont="1" applyBorder="1"/>
    <xf numFmtId="0" fontId="4" fillId="4" borderId="30" xfId="0" applyFont="1" applyFill="1" applyBorder="1" applyAlignment="1">
      <alignment horizontal="left" vertical="center"/>
    </xf>
    <xf numFmtId="0" fontId="4" fillId="5" borderId="29" xfId="0" applyFont="1" applyFill="1" applyBorder="1" applyAlignment="1">
      <alignment horizontal="left" vertical="center" wrapText="1"/>
    </xf>
    <xf numFmtId="0" fontId="2" fillId="0" borderId="45" xfId="0" applyFont="1" applyBorder="1"/>
    <xf numFmtId="0" fontId="4" fillId="5" borderId="32" xfId="0" applyFont="1" applyFill="1" applyBorder="1" applyAlignment="1">
      <alignment horizontal="left" vertical="center" wrapText="1"/>
    </xf>
    <xf numFmtId="0" fontId="2" fillId="0" borderId="46" xfId="0" applyFont="1" applyBorder="1"/>
    <xf numFmtId="0" fontId="4" fillId="4" borderId="31" xfId="0" applyFont="1" applyFill="1" applyBorder="1" applyAlignment="1">
      <alignment horizontal="left" vertical="center" textRotation="90" wrapText="1"/>
    </xf>
    <xf numFmtId="0" fontId="4" fillId="4" borderId="31" xfId="0" applyFont="1" applyFill="1" applyBorder="1" applyAlignment="1">
      <alignment horizontal="left" vertical="center" wrapText="1"/>
    </xf>
    <xf numFmtId="0" fontId="4" fillId="4" borderId="33" xfId="0" applyFont="1" applyFill="1" applyBorder="1" applyAlignment="1">
      <alignment horizontal="left" vertical="center" textRotation="90" wrapText="1"/>
    </xf>
    <xf numFmtId="0" fontId="2" fillId="0" borderId="37" xfId="0" applyFont="1" applyBorder="1"/>
    <xf numFmtId="0" fontId="4" fillId="4" borderId="30" xfId="0" applyFont="1" applyFill="1" applyBorder="1" applyAlignment="1">
      <alignment horizontal="left" vertical="center" textRotation="90" wrapText="1"/>
    </xf>
    <xf numFmtId="0" fontId="4" fillId="4" borderId="29" xfId="0" applyFont="1" applyFill="1" applyBorder="1" applyAlignment="1">
      <alignment horizontal="left" vertical="center" textRotation="90" wrapText="1"/>
    </xf>
    <xf numFmtId="0" fontId="4" fillId="5" borderId="31" xfId="0" applyFont="1" applyFill="1" applyBorder="1" applyAlignment="1">
      <alignment horizontal="left" vertical="center" wrapText="1"/>
    </xf>
    <xf numFmtId="0" fontId="2" fillId="0" borderId="43" xfId="0" applyFont="1" applyBorder="1"/>
    <xf numFmtId="0" fontId="4" fillId="5" borderId="34" xfId="0" applyFont="1" applyFill="1" applyBorder="1" applyAlignment="1">
      <alignment horizontal="left" vertical="center" wrapText="1"/>
    </xf>
    <xf numFmtId="0" fontId="2" fillId="0" borderId="44" xfId="0" applyFont="1" applyBorder="1"/>
    <xf numFmtId="0" fontId="1" fillId="0" borderId="11" xfId="0" applyFont="1" applyBorder="1" applyAlignment="1">
      <alignment horizontal="left" vertical="center"/>
    </xf>
    <xf numFmtId="0" fontId="2" fillId="0" borderId="12" xfId="0" applyFont="1" applyBorder="1"/>
    <xf numFmtId="0" fontId="2" fillId="0" borderId="13" xfId="0" applyFont="1" applyBorder="1"/>
    <xf numFmtId="0" fontId="2" fillId="0" borderId="16" xfId="0" applyFont="1" applyBorder="1"/>
    <xf numFmtId="0" fontId="2" fillId="0" borderId="5" xfId="0" applyFont="1" applyBorder="1"/>
    <xf numFmtId="0" fontId="2" fillId="0" borderId="17" xfId="0" applyFont="1" applyBorder="1"/>
    <xf numFmtId="0" fontId="3" fillId="2" borderId="11" xfId="0" applyFont="1" applyFill="1" applyBorder="1" applyAlignment="1">
      <alignment horizontal="center" vertical="center" wrapText="1"/>
    </xf>
    <xf numFmtId="0" fontId="3" fillId="2" borderId="14" xfId="0" applyFont="1" applyFill="1" applyBorder="1" applyAlignment="1">
      <alignment horizontal="left" vertical="center"/>
    </xf>
    <xf numFmtId="0" fontId="2" fillId="0" borderId="15" xfId="0" applyFont="1" applyBorder="1"/>
    <xf numFmtId="0" fontId="4" fillId="4" borderId="18" xfId="0" applyFont="1" applyFill="1" applyBorder="1" applyAlignment="1">
      <alignment horizontal="left" vertical="center"/>
    </xf>
    <xf numFmtId="0" fontId="2" fillId="0" borderId="19" xfId="0" applyFont="1" applyBorder="1"/>
    <xf numFmtId="0" fontId="2" fillId="0" borderId="20" xfId="0" applyFont="1" applyBorder="1"/>
    <xf numFmtId="0" fontId="4" fillId="4" borderId="21" xfId="0" applyFont="1" applyFill="1" applyBorder="1" applyAlignment="1">
      <alignment horizontal="left" vertical="center"/>
    </xf>
    <xf numFmtId="0" fontId="4" fillId="4" borderId="22" xfId="0" applyFont="1" applyFill="1" applyBorder="1" applyAlignment="1">
      <alignment horizontal="left" vertical="center"/>
    </xf>
    <xf numFmtId="0" fontId="2" fillId="0" borderId="23" xfId="0" applyFont="1" applyBorder="1"/>
    <xf numFmtId="0" fontId="2" fillId="0" borderId="24" xfId="0" applyFont="1" applyBorder="1"/>
    <xf numFmtId="0" fontId="4" fillId="5" borderId="35"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2" fillId="0" borderId="25" xfId="0" applyFont="1" applyBorder="1"/>
    <xf numFmtId="0" fontId="3" fillId="6" borderId="26" xfId="0" applyFont="1" applyFill="1" applyBorder="1" applyAlignment="1">
      <alignment horizontal="left" vertical="center" wrapText="1"/>
    </xf>
    <xf numFmtId="0" fontId="2" fillId="0" borderId="36" xfId="0" applyFont="1" applyBorder="1"/>
    <xf numFmtId="0" fontId="3" fillId="6" borderId="11" xfId="0" applyFont="1" applyFill="1" applyBorder="1" applyAlignment="1">
      <alignment horizontal="left" vertical="center" wrapText="1"/>
    </xf>
    <xf numFmtId="0" fontId="4" fillId="4" borderId="27" xfId="0" applyFont="1" applyFill="1" applyBorder="1" applyAlignment="1">
      <alignment horizontal="left" vertical="center" textRotation="90"/>
    </xf>
    <xf numFmtId="0" fontId="2" fillId="0" borderId="41" xfId="0" applyFont="1" applyBorder="1"/>
    <xf numFmtId="0" fontId="4" fillId="4" borderId="3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1" fillId="0" borderId="16" xfId="0" applyFont="1" applyBorder="1" applyAlignment="1">
      <alignment horizontal="left" vertical="center" wrapText="1"/>
    </xf>
    <xf numFmtId="0" fontId="45" fillId="0" borderId="0" xfId="0" applyFont="1" applyAlignment="1">
      <alignment horizontal="center" vertical="center" wrapText="1"/>
    </xf>
    <xf numFmtId="0" fontId="43" fillId="10" borderId="85" xfId="0" applyFont="1" applyFill="1" applyBorder="1" applyAlignment="1">
      <alignment horizontal="center" vertical="center" wrapText="1" readingOrder="1"/>
    </xf>
    <xf numFmtId="0" fontId="2" fillId="0" borderId="86" xfId="0" applyFont="1" applyBorder="1"/>
    <xf numFmtId="0" fontId="2" fillId="0" borderId="87" xfId="0" applyFont="1" applyBorder="1"/>
    <xf numFmtId="0" fontId="43" fillId="10" borderId="85" xfId="0" applyFont="1" applyFill="1" applyBorder="1" applyAlignment="1">
      <alignment horizontal="center" vertical="center" textRotation="90" wrapText="1" readingOrder="1"/>
    </xf>
    <xf numFmtId="0" fontId="2" fillId="0" borderId="88" xfId="0" applyFont="1" applyBorder="1"/>
    <xf numFmtId="0" fontId="2" fillId="0" borderId="4" xfId="0" applyFont="1" applyBorder="1"/>
    <xf numFmtId="0" fontId="46" fillId="0" borderId="89" xfId="0" applyFont="1" applyBorder="1" applyAlignment="1">
      <alignment horizontal="center" vertical="center" wrapText="1"/>
    </xf>
    <xf numFmtId="0" fontId="2" fillId="0" borderId="90" xfId="0" applyFont="1" applyBorder="1"/>
    <xf numFmtId="0" fontId="2" fillId="0" borderId="3" xfId="0" applyFont="1" applyBorder="1"/>
    <xf numFmtId="0" fontId="2" fillId="0" borderId="92" xfId="0" applyFont="1" applyBorder="1"/>
    <xf numFmtId="0" fontId="2" fillId="0" borderId="93" xfId="0" applyFont="1" applyBorder="1"/>
    <xf numFmtId="0" fontId="2" fillId="0" borderId="91" xfId="0" applyFont="1" applyBorder="1"/>
    <xf numFmtId="0" fontId="2" fillId="0" borderId="96" xfId="0" applyFont="1" applyBorder="1"/>
    <xf numFmtId="0" fontId="48" fillId="11" borderId="99" xfId="0" applyFont="1" applyFill="1" applyBorder="1" applyAlignment="1">
      <alignment horizontal="center" vertical="center" wrapText="1" readingOrder="1"/>
    </xf>
    <xf numFmtId="0" fontId="2" fillId="0" borderId="95" xfId="0" applyFont="1" applyBorder="1"/>
    <xf numFmtId="0" fontId="2" fillId="0" borderId="100" xfId="0" applyFont="1" applyBorder="1"/>
    <xf numFmtId="0" fontId="2" fillId="0" borderId="101" xfId="0" applyFont="1" applyBorder="1"/>
    <xf numFmtId="0" fontId="2" fillId="0" borderId="102" xfId="0" applyFont="1" applyBorder="1"/>
    <xf numFmtId="0" fontId="2" fillId="0" borderId="103" xfId="0" applyFont="1" applyBorder="1"/>
    <xf numFmtId="0" fontId="2" fillId="0" borderId="94" xfId="0" applyFont="1" applyBorder="1"/>
    <xf numFmtId="0" fontId="2" fillId="0" borderId="104" xfId="0" applyFont="1" applyBorder="1"/>
    <xf numFmtId="0" fontId="48" fillId="9" borderId="99" xfId="0" applyFont="1" applyFill="1" applyBorder="1" applyAlignment="1">
      <alignment horizontal="center" vertical="center" wrapText="1" readingOrder="1"/>
    </xf>
    <xf numFmtId="0" fontId="48" fillId="12" borderId="99" xfId="0" applyFont="1" applyFill="1" applyBorder="1" applyAlignment="1">
      <alignment horizontal="center" vertical="center" wrapText="1" readingOrder="1"/>
    </xf>
    <xf numFmtId="0" fontId="48" fillId="13" borderId="99" xfId="0" applyFont="1" applyFill="1" applyBorder="1" applyAlignment="1">
      <alignment horizontal="center" vertical="center" wrapText="1" readingOrder="1"/>
    </xf>
  </cellXfs>
  <cellStyles count="1">
    <cellStyle name="Normal" xfId="0" builtinId="0"/>
  </cellStyles>
  <dxfs count="220">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2">
    <tableStyle name="Tabla Impacto-style" pivot="0" count="3" xr9:uid="{00000000-0011-0000-FFFF-FFFF00000000}">
      <tableStyleElement type="headerRow" dxfId="219"/>
      <tableStyleElement type="firstRowStripe" dxfId="218"/>
      <tableStyleElement type="secondRowStripe" dxfId="217"/>
    </tableStyle>
    <tableStyle name="Tabla Impacto corrupción -style" pivot="0" count="3" xr9:uid="{00000000-0011-0000-FFFF-FFFF01000000}">
      <tableStyleElement type="headerRow" dxfId="216"/>
      <tableStyleElement type="firstRowStripe" dxfId="215"/>
      <tableStyleElement type="secondRowStripe" dxfId="2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8" Type="http://schemas.openxmlformats.org/officeDocument/2006/relationships/styles" Target="styles.xml"/><Relationship Id="rId3" Type="http://schemas.openxmlformats.org/officeDocument/2006/relationships/worksheet" Target="worksheets/sheet3.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61350525</xdr:colOff>
      <xdr:row>17</xdr:row>
      <xdr:rowOff>666750</xdr:rowOff>
    </xdr:from>
    <xdr:ext cx="3352800" cy="1714500"/>
    <xdr:pic>
      <xdr:nvPicPr>
        <xdr:cNvPr id="2" name="image1.png" title="Image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485775</xdr:colOff>
      <xdr:row>0</xdr:row>
      <xdr:rowOff>0</xdr:rowOff>
    </xdr:from>
    <xdr:ext cx="2447925" cy="628650"/>
    <xdr:pic>
      <xdr:nvPicPr>
        <xdr:cNvPr id="3" name="image2.png" title="Imagen">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folders/1A3iluW-NGqzv3A4Xrl8H9tHp0x8SAV1V" TargetMode="External"/><Relationship Id="rId21" Type="http://schemas.openxmlformats.org/officeDocument/2006/relationships/hyperlink" Target="https://drive.google.com/drive/folders/1dXPs1bpNkSOHm4kdb9ktFfxTAp2mNJYN?usp=sharing" TargetMode="External"/><Relationship Id="rId42" Type="http://schemas.openxmlformats.org/officeDocument/2006/relationships/hyperlink" Target="https://drive.google.com/drive/folders/1adRPvk1o5ClmI727wA5UicKVG1UjEHaE?usp=sharing" TargetMode="External"/><Relationship Id="rId47" Type="http://schemas.openxmlformats.org/officeDocument/2006/relationships/hyperlink" Target="https://docs.google.com/document/d/1Ysic9TH8SxqIE2fNBzcPBuM7mBvjFcip/edit?usp=sharing&amp;ouid=111045306671109538529&amp;rtpof=true&amp;sd=true" TargetMode="External"/><Relationship Id="rId63" Type="http://schemas.openxmlformats.org/officeDocument/2006/relationships/hyperlink" Target="https://drive.google.com/drive/folders/1biUggrxmEaKlb5_7s1wTb2qFy9tftwzQ" TargetMode="External"/><Relationship Id="rId68" Type="http://schemas.openxmlformats.org/officeDocument/2006/relationships/hyperlink" Target="https://drive.google.com/drive/folders/1E3wNaYsj-ZPddz6ostw7gxFoiJT9TT5t" TargetMode="External"/><Relationship Id="rId84" Type="http://schemas.openxmlformats.org/officeDocument/2006/relationships/hyperlink" Target="https://drive.google.com/drive/u/0/folders/1cXWDY_Q9PxVIL9qeTZdAQyCc0pcU6B95" TargetMode="External"/><Relationship Id="rId89" Type="http://schemas.openxmlformats.org/officeDocument/2006/relationships/hyperlink" Target="https://drive.google.com/drive/folders/1fndZiffjqfsPSE5BXzVDGSq6zKEfv1MH" TargetMode="External"/><Relationship Id="rId16" Type="http://schemas.openxmlformats.org/officeDocument/2006/relationships/hyperlink" Target="https://drive.google.com/drive/folders/1tPnQ-vYkVSqiIQK8djfJJaHRY2qIMgrF" TargetMode="External"/><Relationship Id="rId11" Type="http://schemas.openxmlformats.org/officeDocument/2006/relationships/hyperlink" Target="https://drive.google.com/drive/folders/1w4Qcik9Z_jfs2_8kfLfoSp6Ts9zU_khT" TargetMode="External"/><Relationship Id="rId32" Type="http://schemas.openxmlformats.org/officeDocument/2006/relationships/hyperlink" Target="https://drive.google.com/drive/folders/1GhFTvVCyaAJZITpsLoWMlmL4ZJN5Z8v6?usp=sharing" TargetMode="External"/><Relationship Id="rId37" Type="http://schemas.openxmlformats.org/officeDocument/2006/relationships/hyperlink" Target="https://drive.google.com/drive/folders/17XAhiIHxl-H70bdHwvcYYp2L1My_L1bG" TargetMode="External"/><Relationship Id="rId53" Type="http://schemas.openxmlformats.org/officeDocument/2006/relationships/hyperlink" Target="https://drive.google.com/drive/u/0/folders/1sihjSoo-3wkftE5eYzST_-ZLkljHOpkt" TargetMode="External"/><Relationship Id="rId58" Type="http://schemas.openxmlformats.org/officeDocument/2006/relationships/hyperlink" Target="https://drive.google.com/drive/u/0/folders/1xZK-lFyI-Uz2UsqpA-rHsCWlLl1DFVrF" TargetMode="External"/><Relationship Id="rId74" Type="http://schemas.openxmlformats.org/officeDocument/2006/relationships/hyperlink" Target="https://drive.google.com/drive/u/0/folders/1cYd_YnOL-37iuz3xXleYYqYdCcrVIG_F" TargetMode="External"/><Relationship Id="rId79" Type="http://schemas.openxmlformats.org/officeDocument/2006/relationships/hyperlink" Target="https://drive.google.com/drive/u/0/folders/1tDUSt-irmStAzJXEXtgTd_e9r3Oc0Z-8" TargetMode="External"/><Relationship Id="rId5" Type="http://schemas.openxmlformats.org/officeDocument/2006/relationships/hyperlink" Target="https://drive.google.com/drive/folders/1_DBzYleXapWsxTVIsLye20HcblsYnqFD" TargetMode="External"/><Relationship Id="rId90" Type="http://schemas.openxmlformats.org/officeDocument/2006/relationships/hyperlink" Target="https://drive.google.com/drive/folders/1VqTJKo_DLXjkXhtThJbEMd41MYCr7d-Y" TargetMode="External"/><Relationship Id="rId95" Type="http://schemas.openxmlformats.org/officeDocument/2006/relationships/hyperlink" Target="https://drive.google.com/drive/folders/1s8kDyrezpkiOrApOdW8yBPlSaLJLmzlZ?usp=drive_link" TargetMode="External"/><Relationship Id="rId22" Type="http://schemas.openxmlformats.org/officeDocument/2006/relationships/hyperlink" Target="https://docs.google.com/document/d/1sLGntY8m24zkdL1brO6dlE4l2NNRwCrR/edit?usp=sharing&amp;ouid=111045306671109538529&amp;rtpof=true&amp;sd=true" TargetMode="External"/><Relationship Id="rId27" Type="http://schemas.openxmlformats.org/officeDocument/2006/relationships/hyperlink" Target="https://drive.google.com/drive/folders/1BWMpP5W_ogjN5ioFvnG4u7a6UC2-8PZt?usp=sharing" TargetMode="External"/><Relationship Id="rId43" Type="http://schemas.openxmlformats.org/officeDocument/2006/relationships/hyperlink" Target="https://drive.google.com/drive/folders/1Yr4mOvhAmYZM2zHI1jvfoL5dtg7TDQ2M?usp=sharing" TargetMode="External"/><Relationship Id="rId48" Type="http://schemas.openxmlformats.org/officeDocument/2006/relationships/hyperlink" Target="https://drive.google.com/drive/folders/1g3O3KjjkYmM91M8hNE08LzuetnE5MkOc?usp=sharing" TargetMode="External"/><Relationship Id="rId64" Type="http://schemas.openxmlformats.org/officeDocument/2006/relationships/hyperlink" Target="https://drive.google.com/drive/folders/1EzMgipdJ6GWk83UN7vngm4oNtZpILrbQ" TargetMode="External"/><Relationship Id="rId69" Type="http://schemas.openxmlformats.org/officeDocument/2006/relationships/hyperlink" Target="https://drive.google.com/drive/folders/16yWvjs9YLpie2Gr7ZIa9KE63pb9XtnGC" TargetMode="External"/><Relationship Id="rId80" Type="http://schemas.openxmlformats.org/officeDocument/2006/relationships/hyperlink" Target="https://drive.google.com/drive/u/0/folders/1cWs25FQI_PsjKBeqsW8TJKKKeJPa2d7s" TargetMode="External"/><Relationship Id="rId85" Type="http://schemas.openxmlformats.org/officeDocument/2006/relationships/hyperlink" Target="https://docs.google.com/spreadsheets/d/14hXaOdkSl8NoN5bVBNcnMF7UVnXEWVcz/edit?usp=sharing&amp;ouid=114858959523758629598&amp;rtpof=true&amp;sd=true" TargetMode="External"/><Relationship Id="rId3" Type="http://schemas.openxmlformats.org/officeDocument/2006/relationships/hyperlink" Target="https://drive.google.com/drive/folders/1xBYLBagjr-k9pOxrij6GJw_LV6qYbq6G?usp=sharing" TargetMode="External"/><Relationship Id="rId12" Type="http://schemas.openxmlformats.org/officeDocument/2006/relationships/hyperlink" Target="https://drive.google.com/drive/folders/1IKf-d4qiKx_tSqEJykTdkT6IND2oyn-g?usp=sharing" TargetMode="External"/><Relationship Id="rId17" Type="http://schemas.openxmlformats.org/officeDocument/2006/relationships/hyperlink" Target="https://drive.google.com/drive/folders/1g5jgVcp-2oS8Iu_onjTqux5OpsxsntGm" TargetMode="External"/><Relationship Id="rId25" Type="http://schemas.openxmlformats.org/officeDocument/2006/relationships/hyperlink" Target="https://drive.google.com/drive/folders/1GiFiAAk7XbVZN9WlFKlhOkAH-cTHUXuT" TargetMode="External"/><Relationship Id="rId33" Type="http://schemas.openxmlformats.org/officeDocument/2006/relationships/hyperlink" Target="https://drive.google.com/drive/folders/1xuayHu0vndtPeZu6UMEDvwmSlkd1w2YU" TargetMode="External"/><Relationship Id="rId38" Type="http://schemas.openxmlformats.org/officeDocument/2006/relationships/hyperlink" Target="https://drive.google.com/drive/folders/18ilw4g5oYALCpWUfAvbE3JzUY6x6Xwu6?usp=sharing" TargetMode="External"/><Relationship Id="rId46" Type="http://schemas.openxmlformats.org/officeDocument/2006/relationships/hyperlink" Target="https://drive.google.com/drive/folders/1zXr7LuJK3JLzFWa5KDEyZ26TIFXTf0e-?usp=drive_link" TargetMode="External"/><Relationship Id="rId59" Type="http://schemas.openxmlformats.org/officeDocument/2006/relationships/hyperlink" Target="https://docs.google.com/document/d/1sLGntY8m24zkdL1brO6dlE4l2NNRwCrR/edit?usp=sharing&amp;ouid=111045306671109538529&amp;rtpof=true&amp;sd=true" TargetMode="External"/><Relationship Id="rId67" Type="http://schemas.openxmlformats.org/officeDocument/2006/relationships/hyperlink" Target="https://drive.google.com/drive/folders/1lJn4_chcuoFnKEuZMczRMYUg6z5KVjXm" TargetMode="External"/><Relationship Id="rId20" Type="http://schemas.openxmlformats.org/officeDocument/2006/relationships/hyperlink" Target="https://drive.google.com/drive/folders/1d1jBaHAcqEFRJ57Y4Ua7Bjbdl-N9DbcW" TargetMode="External"/><Relationship Id="rId41" Type="http://schemas.openxmlformats.org/officeDocument/2006/relationships/hyperlink" Target="https://drive.google.com/drive/folders/1aj2EC5w__L1oYk0xHP1jH2URg-G-7rQf?usp=sharing" TargetMode="External"/><Relationship Id="rId54" Type="http://schemas.openxmlformats.org/officeDocument/2006/relationships/hyperlink" Target="https://drive.google.com/drive/folders/1bCRClXBxsuYoh6P3R0wqz-fOYxCXm1zn?usp=sharing" TargetMode="External"/><Relationship Id="rId62" Type="http://schemas.openxmlformats.org/officeDocument/2006/relationships/hyperlink" Target="https://drive.google.com/drive/folders/1I0BdZP5xOoaM4FdQWh4xjIWTXyjyAZzo" TargetMode="External"/><Relationship Id="rId70" Type="http://schemas.openxmlformats.org/officeDocument/2006/relationships/hyperlink" Target="https://drive.google.com/drive/folders/1WDQNJj64_Yy-uT3JPuy5QdGZdl24JBBB?usp=sharing" TargetMode="External"/><Relationship Id="rId75" Type="http://schemas.openxmlformats.org/officeDocument/2006/relationships/hyperlink" Target="https://drive.google.com/file/d/13m8DHeNVaUG64QesWn-y5OPNcwkVlT98/view?usp=sharing" TargetMode="External"/><Relationship Id="rId83" Type="http://schemas.openxmlformats.org/officeDocument/2006/relationships/hyperlink" Target="https://drive.google.com/drive/folders/1a-RseRihT1EPWA2urkCZFZeiA-r-5D4g" TargetMode="External"/><Relationship Id="rId88" Type="http://schemas.openxmlformats.org/officeDocument/2006/relationships/hyperlink" Target="https://drive.google.com/drive/folders/13E8BmUWXPQ8asY0FYLTm7fpNPySLRcRt" TargetMode="External"/><Relationship Id="rId91" Type="http://schemas.openxmlformats.org/officeDocument/2006/relationships/hyperlink" Target="https://drive.google.com/drive/folders/16J5PTMa0FKE8OlqonkE2hA_zYUkxHAQW" TargetMode="External"/><Relationship Id="rId96" Type="http://schemas.openxmlformats.org/officeDocument/2006/relationships/hyperlink" Target="https://drive.google.com/drive/folders/1s8kDyrezpkiOrApOdW8yBPlSaLJLmzlZ?usp=drive_link" TargetMode="External"/><Relationship Id="rId1" Type="http://schemas.openxmlformats.org/officeDocument/2006/relationships/hyperlink" Target="https://drive.google.com/drive/folders/1BGTe3L3ZDiKNWOQZ8PzpUWy0TZz66oB_" TargetMode="External"/><Relationship Id="rId6" Type="http://schemas.openxmlformats.org/officeDocument/2006/relationships/hyperlink" Target="https://drive.google.com/drive/folders/1koHOhKBR58HzAM9VIsZEB6C0ObXYEz6U?usp=sharing" TargetMode="External"/><Relationship Id="rId15" Type="http://schemas.openxmlformats.org/officeDocument/2006/relationships/hyperlink" Target="https://drive.google.com/drive/folders/1_27bzHrCLltP62uQosRhivpk2ij0zoHX?usp=sharing" TargetMode="External"/><Relationship Id="rId23" Type="http://schemas.openxmlformats.org/officeDocument/2006/relationships/hyperlink" Target="https://drive.google.com/drive/folders/1aj2EC5w__L1oYk0xHP1jH2URg-G-7rQf?usp=sharing" TargetMode="External"/><Relationship Id="rId28" Type="http://schemas.openxmlformats.org/officeDocument/2006/relationships/hyperlink" Target="https://drive.google.com/drive/folders/1t4q2On6xDihsXOnHCjOanUa55oOhGTLT" TargetMode="External"/><Relationship Id="rId36" Type="http://schemas.openxmlformats.org/officeDocument/2006/relationships/hyperlink" Target="https://drive.google.com/drive/folders/1WyCM_j82x0-83Oo8Joh_QWgpFg6Ryeeu" TargetMode="External"/><Relationship Id="rId49" Type="http://schemas.openxmlformats.org/officeDocument/2006/relationships/hyperlink" Target="https://drive.google.com/drive/folders/1g3O3KjjkYmM91M8hNE08LzuetnE5MkOc?usp=sharing" TargetMode="External"/><Relationship Id="rId57" Type="http://schemas.openxmlformats.org/officeDocument/2006/relationships/hyperlink" Target="https://drive.google.com/drive/folders/1kL9_tUr-GDxJ8gS3kfVrQXvyNfWOP1qK?usp=sharing" TargetMode="External"/><Relationship Id="rId10" Type="http://schemas.openxmlformats.org/officeDocument/2006/relationships/hyperlink" Target="https://drive.google.com/drive/folders/1-IEYJY1VJ0pBVD2rYbp_OTXp4elGRj64" TargetMode="External"/><Relationship Id="rId31" Type="http://schemas.openxmlformats.org/officeDocument/2006/relationships/hyperlink" Target="https://drive.google.com/drive/folders/1G-bUb3YGIiBXZZB2SxTXiEwMKiSipaSv" TargetMode="External"/><Relationship Id="rId44" Type="http://schemas.openxmlformats.org/officeDocument/2006/relationships/hyperlink" Target="https://drive.google.com/drive/folders/1zXr7LuJK3JLzFWa5KDEyZ26TIFXTf0e-?usp=drive_link" TargetMode="External"/><Relationship Id="rId52" Type="http://schemas.openxmlformats.org/officeDocument/2006/relationships/hyperlink" Target="https://drive.google.com/drive/folders/1IC-KiYg_Y-7-isnJZHlDSyt0luH1pW3z?usp=sharing" TargetMode="External"/><Relationship Id="rId60" Type="http://schemas.openxmlformats.org/officeDocument/2006/relationships/hyperlink" Target="https://drive.google.com/drive/folders/1aj2EC5w__L1oYk0xHP1jH2URg-G-7rQf?usp=sharing" TargetMode="External"/><Relationship Id="rId65" Type="http://schemas.openxmlformats.org/officeDocument/2006/relationships/hyperlink" Target="https://drive.google.com/drive/folders/1u9xHOtb6SKCzpCpGPiPPhjmgvT4cB3p8" TargetMode="External"/><Relationship Id="rId73" Type="http://schemas.openxmlformats.org/officeDocument/2006/relationships/hyperlink" Target="https://drive.google.com/drive/u/0/folders/1_3r8G0pBn3L5K37ilBSKET4Egbd5VeYr" TargetMode="External"/><Relationship Id="rId78" Type="http://schemas.openxmlformats.org/officeDocument/2006/relationships/hyperlink" Target="https://drive.google.com/file/d/13m8DHeNVaUG64QesWn-y5OPNcwkVlT98/view?usp=sharing" TargetMode="External"/><Relationship Id="rId81" Type="http://schemas.openxmlformats.org/officeDocument/2006/relationships/hyperlink" Target="https://drive.google.com/file/d/13m8DHeNVaUG64QesWn-y5OPNcwkVlT98/view?usp=sharing" TargetMode="External"/><Relationship Id="rId86" Type="http://schemas.openxmlformats.org/officeDocument/2006/relationships/hyperlink" Target="https://docs.google.com/spreadsheets/d/10wGfyXyiYea_jnhOvuOZG4mkirP3pJG5/edit?usp=sharing&amp;ouid=104727923221126274360&amp;rtpof=true&amp;sd=true" TargetMode="External"/><Relationship Id="rId94" Type="http://schemas.openxmlformats.org/officeDocument/2006/relationships/hyperlink" Target="https://drive.google.com/drive/folders/1s8kDyrezpkiOrApOdW8yBPlSaLJLmzlZ?usp=sharing" TargetMode="External"/><Relationship Id="rId99" Type="http://schemas.openxmlformats.org/officeDocument/2006/relationships/comments" Target="../comments1.xml"/><Relationship Id="rId4" Type="http://schemas.openxmlformats.org/officeDocument/2006/relationships/hyperlink" Target="https://drive.google.com/drive/folders/1kFOxS7l_KmdKth6ydL2RjQfVDhht3xcs" TargetMode="External"/><Relationship Id="rId9" Type="http://schemas.openxmlformats.org/officeDocument/2006/relationships/hyperlink" Target="https://drive.google.com/drive/folders/1VgOJyPgr13w3Szp3nWmOpp8QibXomras?usp=sharing" TargetMode="External"/><Relationship Id="rId13" Type="http://schemas.openxmlformats.org/officeDocument/2006/relationships/hyperlink" Target="https://drive.google.com/drive/folders/1IT-MGEMIMhKxGgk19dbv4KsHjjpLz6dt" TargetMode="External"/><Relationship Id="rId18" Type="http://schemas.openxmlformats.org/officeDocument/2006/relationships/hyperlink" Target="https://drive.google.com/drive/folders/11egy3Yxity7kvl11ML85QWNrUexgKom0" TargetMode="External"/><Relationship Id="rId39" Type="http://schemas.openxmlformats.org/officeDocument/2006/relationships/hyperlink" Target="https://docs.google.com/document/d/1sLGntY8m24zkdL1brO6dlE4l2NNRwCrR/edit?usp=sharing&amp;ouid=111045306671109538529&amp;rtpof=true&amp;sd=true" TargetMode="External"/><Relationship Id="rId34" Type="http://schemas.openxmlformats.org/officeDocument/2006/relationships/hyperlink" Target="https://drive.google.com/drive/folders/1X1g1xYdi2Ked-LusLvt6LJlMxv18aVK_" TargetMode="External"/><Relationship Id="rId50" Type="http://schemas.openxmlformats.org/officeDocument/2006/relationships/hyperlink" Target="https://drive.google.com/drive/folders/1R-_Y2wsOk_4r_Yom-0oLuoXxr9wG8WU3" TargetMode="External"/><Relationship Id="rId55" Type="http://schemas.openxmlformats.org/officeDocument/2006/relationships/hyperlink" Target="https://drive.google.com/drive/u/0/folders/1HPXX-zCyzyGy8LkQJp4y9T0R6_mO5hq8" TargetMode="External"/><Relationship Id="rId76" Type="http://schemas.openxmlformats.org/officeDocument/2006/relationships/hyperlink" Target="https://drive.google.com/drive/u/0/folders/1fPPwLZPNFkuscsJ0j6AZXGdUNYKeiMZe" TargetMode="External"/><Relationship Id="rId97" Type="http://schemas.openxmlformats.org/officeDocument/2006/relationships/drawing" Target="../drawings/drawing1.xml"/><Relationship Id="rId7" Type="http://schemas.openxmlformats.org/officeDocument/2006/relationships/hyperlink" Target="https://drive.google.com/drive/folders/1wQaQeaGp1i-hYAxhkcCsgV7mD7CZJWd0" TargetMode="External"/><Relationship Id="rId71" Type="http://schemas.openxmlformats.org/officeDocument/2006/relationships/hyperlink" Target="https://drive.google.com/drive/u/0/folders/1cTKVDDuhB0HvvWM8de8qUQc_x0xKepMC" TargetMode="External"/><Relationship Id="rId92" Type="http://schemas.openxmlformats.org/officeDocument/2006/relationships/hyperlink" Target="https://drive.google.com/drive/folders/158NSH99M_Lm9loI_DfGx1h9lGpWfo_l9" TargetMode="External"/><Relationship Id="rId2" Type="http://schemas.openxmlformats.org/officeDocument/2006/relationships/hyperlink" Target="https://drive.google.com/drive/folders/1dCBBJlSTSXpn7AjNJisCrR-4vOpO6rP7" TargetMode="External"/><Relationship Id="rId29" Type="http://schemas.openxmlformats.org/officeDocument/2006/relationships/hyperlink" Target="https://drive.google.com/drive/folders/127HGLx1K1v-p3Csyza5in1a0TuDHL4YH?usp=sharing" TargetMode="External"/><Relationship Id="rId24" Type="http://schemas.openxmlformats.org/officeDocument/2006/relationships/hyperlink" Target="https://drive.google.com/drive/folders/1aj2EC5w__L1oYk0xHP1jH2URg-G-7rQf?usp=sharing" TargetMode="External"/><Relationship Id="rId40" Type="http://schemas.openxmlformats.org/officeDocument/2006/relationships/hyperlink" Target="https://drive.google.com/drive/folders/1aj2EC5w__L1oYk0xHP1jH2URg-G-7rQf?usp=sharing" TargetMode="External"/><Relationship Id="rId45" Type="http://schemas.openxmlformats.org/officeDocument/2006/relationships/hyperlink" Target="https://drive.google.com/drive/folders/1zXr7LuJK3JLzFWa5KDEyZ26TIFXTf0e-?usp=drive_link" TargetMode="External"/><Relationship Id="rId66" Type="http://schemas.openxmlformats.org/officeDocument/2006/relationships/hyperlink" Target="https://drive.google.com/drive/folders/1hp0ZEkRWe87ZMTDT-CjiLvq39MeqSTfb" TargetMode="External"/><Relationship Id="rId87" Type="http://schemas.openxmlformats.org/officeDocument/2006/relationships/hyperlink" Target="https://drive.google.com/drive/folders/1mXpJQYygnTqJO4k9PkNLmO_MgMj9iG6Q?usp=drive_link" TargetMode="External"/><Relationship Id="rId61" Type="http://schemas.openxmlformats.org/officeDocument/2006/relationships/hyperlink" Target="https://drive.google.com/drive/folders/1aj2EC5w__L1oYk0xHP1jH2URg-G-7rQf?usp=sharing" TargetMode="External"/><Relationship Id="rId82" Type="http://schemas.openxmlformats.org/officeDocument/2006/relationships/hyperlink" Target="https://drive.google.com/drive/u/0/folders/10Ao_qpPv-x1ZaJpY0K6901dhVvsbuMMX" TargetMode="External"/><Relationship Id="rId19" Type="http://schemas.openxmlformats.org/officeDocument/2006/relationships/hyperlink" Target="https://drive.google.com/drive/folders/1VdsTTo1CEVWN6tPKUpusNXeuxSmgzz7t" TargetMode="External"/><Relationship Id="rId14" Type="http://schemas.openxmlformats.org/officeDocument/2006/relationships/hyperlink" Target="https://drive.google.com/drive/folders/1QRQp70h-gLpxS-1zNwvyIbEMMprhZYn5" TargetMode="External"/><Relationship Id="rId30" Type="http://schemas.openxmlformats.org/officeDocument/2006/relationships/hyperlink" Target="https://drive.google.com/drive/folders/18JKPLFnlsJAo447ZbLeLvkjMglldEkpZ" TargetMode="External"/><Relationship Id="rId35" Type="http://schemas.openxmlformats.org/officeDocument/2006/relationships/hyperlink" Target="https://drive.google.com/drive/folders/1Oe33qUywBreqkMCFwrBNyp6AHL6TiHX9?usp=sharing" TargetMode="External"/><Relationship Id="rId56" Type="http://schemas.openxmlformats.org/officeDocument/2006/relationships/hyperlink" Target="https://drive.google.com/drive/u/0/folders/1T7evHTZz02700vhmU02T6i4Quo4sXUgi" TargetMode="External"/><Relationship Id="rId77" Type="http://schemas.openxmlformats.org/officeDocument/2006/relationships/hyperlink" Target="https://drive.google.com/drive/u/0/folders/1cY9UyDNFxj2-QbNyU1f2Biwunb8s5J4M" TargetMode="External"/><Relationship Id="rId8" Type="http://schemas.openxmlformats.org/officeDocument/2006/relationships/hyperlink" Target="https://drive.google.com/drive/folders/1_tYCgB45pqk7NvDcFAfkcjXn0_oS_DTc" TargetMode="External"/><Relationship Id="rId51" Type="http://schemas.openxmlformats.org/officeDocument/2006/relationships/hyperlink" Target="https://drive.google.com/drive/folders/15r86Le8gBjOsRLFHAqg7LkIYHTyzN5O3" TargetMode="External"/><Relationship Id="rId72" Type="http://schemas.openxmlformats.org/officeDocument/2006/relationships/hyperlink" Target="https://drive.google.com/file/d/13m8DHeNVaUG64QesWn-y5OPNcwkVlT98/view?usp=sharing" TargetMode="External"/><Relationship Id="rId93" Type="http://schemas.openxmlformats.org/officeDocument/2006/relationships/hyperlink" Target="https://drive.google.com/drive/folders/1dPDRTTr54e0a2WnOqhV-85LcZGNfLZPZ" TargetMode="External"/><Relationship Id="rId98"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BP999"/>
  <sheetViews>
    <sheetView tabSelected="1" workbookViewId="0">
      <pane xSplit="1" topLeftCell="AT1" activePane="topRight" state="frozen"/>
      <selection pane="topRight" activeCell="AW7" sqref="AW7"/>
    </sheetView>
  </sheetViews>
  <sheetFormatPr baseColWidth="10" defaultColWidth="14.42578125" defaultRowHeight="15" customHeight="1" x14ac:dyDescent="0.25"/>
  <cols>
    <col min="1" max="1" width="7.85546875" customWidth="1"/>
    <col min="2" max="2" width="30.85546875" customWidth="1"/>
    <col min="3" max="3" width="14.140625" customWidth="1"/>
    <col min="4" max="4" width="36" customWidth="1"/>
    <col min="5" max="5" width="33.7109375" customWidth="1"/>
    <col min="6" max="6" width="32.42578125" customWidth="1"/>
    <col min="7" max="7" width="10.42578125" customWidth="1"/>
    <col min="8" max="8" width="16.5703125" customWidth="1"/>
    <col min="9" max="9" width="6.28515625" customWidth="1"/>
    <col min="10" max="10" width="20" customWidth="1"/>
    <col min="11" max="11" width="9.28515625" customWidth="1"/>
    <col min="12" max="12" width="17.5703125" customWidth="1"/>
    <col min="13" max="13" width="8" customWidth="1"/>
    <col min="14" max="14" width="16" customWidth="1"/>
    <col min="15" max="15" width="5.85546875" customWidth="1"/>
    <col min="16" max="16" width="38.140625" customWidth="1"/>
    <col min="17" max="17" width="25.28515625" customWidth="1"/>
    <col min="18" max="18" width="15.140625" hidden="1" customWidth="1"/>
    <col min="19" max="19" width="6.85546875" hidden="1" customWidth="1"/>
    <col min="20" max="20" width="5" hidden="1" customWidth="1"/>
    <col min="21" max="21" width="5.5703125" hidden="1" customWidth="1"/>
    <col min="22" max="22" width="7.140625" hidden="1" customWidth="1"/>
    <col min="23" max="23" width="6.7109375" hidden="1" customWidth="1"/>
    <col min="24" max="24" width="7.5703125" hidden="1" customWidth="1"/>
    <col min="25" max="25" width="10.5703125" hidden="1" customWidth="1"/>
    <col min="26" max="26" width="8.7109375" hidden="1" customWidth="1"/>
    <col min="27" max="27" width="10.42578125" hidden="1" customWidth="1"/>
    <col min="28" max="28" width="9.28515625" hidden="1" customWidth="1"/>
    <col min="29" max="29" width="9.140625" hidden="1" customWidth="1"/>
    <col min="30" max="30" width="8.42578125" hidden="1" customWidth="1"/>
    <col min="31" max="31" width="7.28515625" hidden="1" customWidth="1"/>
    <col min="32" max="32" width="43.140625" hidden="1" customWidth="1"/>
    <col min="33" max="33" width="28.7109375" hidden="1" customWidth="1"/>
    <col min="34" max="34" width="33.140625" hidden="1" customWidth="1"/>
    <col min="35" max="35" width="19.85546875" hidden="1" customWidth="1"/>
    <col min="36" max="36" width="18.5703125" hidden="1" customWidth="1"/>
    <col min="37" max="37" width="20" hidden="1" customWidth="1"/>
    <col min="38" max="38" width="47.42578125" customWidth="1"/>
    <col min="39" max="39" width="33" customWidth="1"/>
    <col min="40" max="40" width="37.140625" customWidth="1"/>
    <col min="41" max="41" width="38.85546875" customWidth="1"/>
    <col min="42" max="42" width="40.28515625" customWidth="1"/>
    <col min="43" max="43" width="30.140625" customWidth="1"/>
    <col min="44" max="44" width="38.85546875" customWidth="1"/>
    <col min="45" max="45" width="42.140625" customWidth="1"/>
    <col min="46" max="46" width="53" customWidth="1"/>
    <col min="47" max="47" width="27.7109375" customWidth="1"/>
    <col min="48" max="48" width="36.85546875" customWidth="1"/>
    <col min="49" max="49" width="49.5703125" customWidth="1"/>
    <col min="50" max="68" width="11.42578125" customWidth="1"/>
  </cols>
  <sheetData>
    <row r="1" spans="1:68" ht="28.5" customHeight="1" x14ac:dyDescent="0.25">
      <c r="A1" s="255"/>
      <c r="B1" s="256"/>
      <c r="C1" s="257"/>
      <c r="D1" s="261" t="s">
        <v>6</v>
      </c>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7"/>
      <c r="AV1" s="262" t="s">
        <v>7</v>
      </c>
      <c r="AW1" s="263"/>
      <c r="AX1" s="2"/>
      <c r="AY1" s="2"/>
      <c r="AZ1" s="2"/>
      <c r="BA1" s="2"/>
      <c r="BB1" s="2"/>
      <c r="BC1" s="2"/>
      <c r="BD1" s="2"/>
      <c r="BE1" s="2"/>
      <c r="BF1" s="2"/>
      <c r="BG1" s="2"/>
      <c r="BH1" s="2"/>
      <c r="BI1" s="2"/>
      <c r="BJ1" s="2"/>
      <c r="BK1" s="2"/>
      <c r="BL1" s="2"/>
      <c r="BM1" s="2"/>
      <c r="BN1" s="2"/>
      <c r="BO1" s="2"/>
      <c r="BP1" s="2"/>
    </row>
    <row r="2" spans="1:68" ht="21.75" customHeight="1" x14ac:dyDescent="0.25">
      <c r="A2" s="258"/>
      <c r="B2" s="259"/>
      <c r="C2" s="260"/>
      <c r="D2" s="258"/>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60"/>
      <c r="AV2" s="262" t="s">
        <v>8</v>
      </c>
      <c r="AW2" s="263"/>
      <c r="AX2" s="2"/>
      <c r="AY2" s="2"/>
      <c r="AZ2" s="2"/>
      <c r="BA2" s="2"/>
      <c r="BB2" s="2"/>
      <c r="BC2" s="2"/>
      <c r="BD2" s="2"/>
      <c r="BE2" s="2"/>
      <c r="BF2" s="2"/>
      <c r="BG2" s="2"/>
      <c r="BH2" s="2"/>
      <c r="BI2" s="2"/>
      <c r="BJ2" s="2"/>
      <c r="BK2" s="2"/>
      <c r="BL2" s="2"/>
      <c r="BM2" s="2"/>
      <c r="BN2" s="2"/>
      <c r="BO2" s="2"/>
      <c r="BP2" s="2"/>
    </row>
    <row r="3" spans="1:68" ht="20.25" customHeight="1" x14ac:dyDescent="0.2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3"/>
      <c r="AM3" s="3"/>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row>
    <row r="4" spans="1:68" ht="36.75" customHeight="1" x14ac:dyDescent="0.25">
      <c r="A4" s="264" t="s">
        <v>9</v>
      </c>
      <c r="B4" s="265"/>
      <c r="C4" s="265"/>
      <c r="D4" s="265"/>
      <c r="E4" s="265"/>
      <c r="F4" s="265"/>
      <c r="G4" s="266"/>
      <c r="H4" s="267" t="s">
        <v>10</v>
      </c>
      <c r="I4" s="265"/>
      <c r="J4" s="265"/>
      <c r="K4" s="265"/>
      <c r="L4" s="265"/>
      <c r="M4" s="265"/>
      <c r="N4" s="266"/>
      <c r="O4" s="268" t="s">
        <v>11</v>
      </c>
      <c r="P4" s="269"/>
      <c r="Q4" s="269"/>
      <c r="R4" s="269"/>
      <c r="S4" s="269"/>
      <c r="T4" s="269"/>
      <c r="U4" s="269"/>
      <c r="V4" s="269"/>
      <c r="W4" s="269"/>
      <c r="X4" s="270"/>
      <c r="Y4" s="267" t="s">
        <v>12</v>
      </c>
      <c r="Z4" s="265"/>
      <c r="AA4" s="265"/>
      <c r="AB4" s="265"/>
      <c r="AC4" s="265"/>
      <c r="AD4" s="265"/>
      <c r="AE4" s="265"/>
      <c r="AF4" s="272"/>
      <c r="AG4" s="265"/>
      <c r="AH4" s="265"/>
      <c r="AI4" s="265"/>
      <c r="AJ4" s="265"/>
      <c r="AK4" s="273"/>
      <c r="AL4" s="274" t="s">
        <v>13</v>
      </c>
      <c r="AM4" s="256"/>
      <c r="AN4" s="256"/>
      <c r="AO4" s="257"/>
      <c r="AP4" s="276" t="s">
        <v>14</v>
      </c>
      <c r="AQ4" s="256"/>
      <c r="AR4" s="256"/>
      <c r="AS4" s="257"/>
      <c r="AT4" s="276" t="s">
        <v>15</v>
      </c>
      <c r="AU4" s="256"/>
      <c r="AV4" s="256"/>
      <c r="AW4" s="257"/>
      <c r="AX4" s="2"/>
      <c r="AY4" s="2"/>
      <c r="AZ4" s="2"/>
      <c r="BA4" s="2"/>
      <c r="BB4" s="2"/>
      <c r="BC4" s="2"/>
      <c r="BD4" s="2"/>
      <c r="BE4" s="2"/>
      <c r="BF4" s="2"/>
      <c r="BG4" s="2"/>
      <c r="BH4" s="2"/>
      <c r="BI4" s="2"/>
      <c r="BJ4" s="2"/>
      <c r="BK4" s="2"/>
      <c r="BL4" s="2"/>
      <c r="BM4" s="2"/>
      <c r="BN4" s="2"/>
      <c r="BO4" s="2"/>
      <c r="BP4" s="2"/>
    </row>
    <row r="5" spans="1:68" ht="49.5" customHeight="1" x14ac:dyDescent="0.25">
      <c r="A5" s="277" t="s">
        <v>16</v>
      </c>
      <c r="B5" s="232" t="s">
        <v>17</v>
      </c>
      <c r="C5" s="232" t="s">
        <v>0</v>
      </c>
      <c r="D5" s="234" t="s">
        <v>18</v>
      </c>
      <c r="E5" s="234" t="s">
        <v>19</v>
      </c>
      <c r="F5" s="234" t="s">
        <v>20</v>
      </c>
      <c r="G5" s="236" t="s">
        <v>21</v>
      </c>
      <c r="H5" s="238" t="s">
        <v>22</v>
      </c>
      <c r="I5" s="240" t="s">
        <v>23</v>
      </c>
      <c r="J5" s="238" t="s">
        <v>24</v>
      </c>
      <c r="K5" s="238" t="s">
        <v>25</v>
      </c>
      <c r="L5" s="238" t="s">
        <v>26</v>
      </c>
      <c r="M5" s="240" t="s">
        <v>23</v>
      </c>
      <c r="N5" s="238" t="s">
        <v>1</v>
      </c>
      <c r="O5" s="245" t="s">
        <v>27</v>
      </c>
      <c r="P5" s="246" t="s">
        <v>2</v>
      </c>
      <c r="Q5" s="246" t="s">
        <v>28</v>
      </c>
      <c r="R5" s="279" t="s">
        <v>3</v>
      </c>
      <c r="S5" s="280" t="s">
        <v>29</v>
      </c>
      <c r="T5" s="265"/>
      <c r="U5" s="265"/>
      <c r="V5" s="265"/>
      <c r="W5" s="265"/>
      <c r="X5" s="266"/>
      <c r="Y5" s="247" t="s">
        <v>30</v>
      </c>
      <c r="Z5" s="249" t="s">
        <v>31</v>
      </c>
      <c r="AA5" s="250" t="s">
        <v>23</v>
      </c>
      <c r="AB5" s="249" t="s">
        <v>32</v>
      </c>
      <c r="AC5" s="249" t="s">
        <v>23</v>
      </c>
      <c r="AD5" s="249" t="s">
        <v>33</v>
      </c>
      <c r="AE5" s="250" t="s">
        <v>4</v>
      </c>
      <c r="AF5" s="251" t="s">
        <v>34</v>
      </c>
      <c r="AG5" s="253" t="s">
        <v>28</v>
      </c>
      <c r="AH5" s="241" t="s">
        <v>35</v>
      </c>
      <c r="AI5" s="243" t="s">
        <v>36</v>
      </c>
      <c r="AJ5" s="251" t="s">
        <v>37</v>
      </c>
      <c r="AK5" s="271" t="s">
        <v>5</v>
      </c>
      <c r="AL5" s="275"/>
      <c r="AM5" s="259"/>
      <c r="AN5" s="259"/>
      <c r="AO5" s="260"/>
      <c r="AP5" s="258"/>
      <c r="AQ5" s="259"/>
      <c r="AR5" s="259"/>
      <c r="AS5" s="260"/>
      <c r="AT5" s="258"/>
      <c r="AU5" s="259"/>
      <c r="AV5" s="259"/>
      <c r="AW5" s="260"/>
      <c r="AX5" s="2"/>
      <c r="AY5" s="2"/>
      <c r="AZ5" s="2"/>
      <c r="BA5" s="2"/>
      <c r="BB5" s="2"/>
      <c r="BC5" s="2"/>
      <c r="BD5" s="2"/>
      <c r="BE5" s="2"/>
      <c r="BF5" s="2"/>
      <c r="BG5" s="2"/>
      <c r="BH5" s="2"/>
      <c r="BI5" s="2"/>
      <c r="BJ5" s="2"/>
      <c r="BK5" s="2"/>
      <c r="BL5" s="2"/>
      <c r="BM5" s="2"/>
      <c r="BN5" s="2"/>
      <c r="BO5" s="2"/>
      <c r="BP5" s="2"/>
    </row>
    <row r="6" spans="1:68" ht="40.5" customHeight="1" x14ac:dyDescent="0.25">
      <c r="A6" s="248"/>
      <c r="B6" s="233"/>
      <c r="C6" s="233"/>
      <c r="D6" s="233"/>
      <c r="E6" s="233"/>
      <c r="F6" s="233"/>
      <c r="G6" s="237"/>
      <c r="H6" s="239"/>
      <c r="I6" s="239"/>
      <c r="J6" s="239"/>
      <c r="K6" s="239"/>
      <c r="L6" s="239"/>
      <c r="M6" s="239"/>
      <c r="N6" s="239"/>
      <c r="O6" s="239"/>
      <c r="P6" s="239"/>
      <c r="Q6" s="278"/>
      <c r="R6" s="233"/>
      <c r="S6" s="4" t="s">
        <v>38</v>
      </c>
      <c r="T6" s="4" t="s">
        <v>39</v>
      </c>
      <c r="U6" s="5" t="s">
        <v>40</v>
      </c>
      <c r="V6" s="4" t="s">
        <v>41</v>
      </c>
      <c r="W6" s="4" t="s">
        <v>42</v>
      </c>
      <c r="X6" s="4" t="s">
        <v>43</v>
      </c>
      <c r="Y6" s="248"/>
      <c r="Z6" s="239"/>
      <c r="AA6" s="237"/>
      <c r="AB6" s="239"/>
      <c r="AC6" s="239"/>
      <c r="AD6" s="239"/>
      <c r="AE6" s="237"/>
      <c r="AF6" s="252"/>
      <c r="AG6" s="254"/>
      <c r="AH6" s="242"/>
      <c r="AI6" s="244"/>
      <c r="AJ6" s="252"/>
      <c r="AK6" s="254"/>
      <c r="AL6" s="6" t="s">
        <v>44</v>
      </c>
      <c r="AM6" s="7" t="s">
        <v>45</v>
      </c>
      <c r="AN6" s="8" t="s">
        <v>46</v>
      </c>
      <c r="AO6" s="8" t="s">
        <v>47</v>
      </c>
      <c r="AP6" s="8" t="s">
        <v>44</v>
      </c>
      <c r="AQ6" s="7" t="s">
        <v>45</v>
      </c>
      <c r="AR6" s="8" t="s">
        <v>46</v>
      </c>
      <c r="AS6" s="8" t="s">
        <v>48</v>
      </c>
      <c r="AT6" s="8" t="s">
        <v>44</v>
      </c>
      <c r="AU6" s="7" t="s">
        <v>45</v>
      </c>
      <c r="AV6" s="8" t="s">
        <v>46</v>
      </c>
      <c r="AW6" s="8" t="s">
        <v>514</v>
      </c>
      <c r="AX6" s="9"/>
      <c r="AY6" s="9"/>
      <c r="AZ6" s="9"/>
      <c r="BA6" s="9"/>
      <c r="BB6" s="9"/>
      <c r="BC6" s="9"/>
      <c r="BD6" s="9"/>
      <c r="BE6" s="9"/>
      <c r="BF6" s="9"/>
      <c r="BG6" s="9"/>
      <c r="BH6" s="9"/>
      <c r="BI6" s="9"/>
      <c r="BJ6" s="9"/>
      <c r="BK6" s="9"/>
      <c r="BL6" s="9"/>
      <c r="BM6" s="9"/>
      <c r="BN6" s="9"/>
      <c r="BO6" s="9"/>
      <c r="BP6" s="9"/>
    </row>
    <row r="7" spans="1:68" ht="210" customHeight="1" x14ac:dyDescent="0.25">
      <c r="A7" s="226">
        <v>1</v>
      </c>
      <c r="B7" s="235" t="s">
        <v>49</v>
      </c>
      <c r="C7" s="224" t="s">
        <v>50</v>
      </c>
      <c r="D7" s="224" t="s">
        <v>51</v>
      </c>
      <c r="E7" s="224" t="s">
        <v>52</v>
      </c>
      <c r="F7" s="224" t="s">
        <v>53</v>
      </c>
      <c r="G7" s="229">
        <v>300</v>
      </c>
      <c r="H7" s="220" t="str">
        <f>IF(G7&lt;=0,"",IF(G7&lt;=2,"Muy Baja",IF(G7&lt;=24,"Baja",IF(G7&lt;=500,"Media",IF(G7&lt;=5000,"Alta","Muy Alta")))))</f>
        <v>Media</v>
      </c>
      <c r="I7" s="223">
        <f>IF(H7="","",IF(H7="Muy Baja",0.2,IF(H7="Baja",0.4,IF(H7="Media",0.6,IF(H7="Alta",0.8,IF(H7="Muy Alta",1,))))))</f>
        <v>0.6</v>
      </c>
      <c r="J7" s="224" t="s">
        <v>54</v>
      </c>
      <c r="K7" s="223" t="e">
        <f>IF(J7=#REF!,#REF!,IF(J7=#REF!,#REF!,IF(J7=#REF!,#REF!)))</f>
        <v>#REF!</v>
      </c>
      <c r="L7" s="220" t="e">
        <f>IF(J7=#REF!,"Moderado",IF(J7=#REF!,"Mayor",IF(J7=#REF!,"Catastrófico")))</f>
        <v>#REF!</v>
      </c>
      <c r="M7" s="223" t="e">
        <f>IF(L7="","",IF(L7="Leve",0.2,IF(L7="Menor",0.4,IF(L7="Moderado",0.6,IF(L7="Mayor",0.8,IF(L7="Catastrófico",1,))))))</f>
        <v>#REF!</v>
      </c>
      <c r="N7" s="225" t="e">
        <f>IF(OR(AND(H7="Muy Baja",L7="Leve"),AND(H7="Muy Baja",L7="Menor"),AND(H7="Baja",L7="Leve")),"Bajo",IF(OR(AND(H7="Muy baja",L7="Moderado"),AND(H7="Baja",L7="Menor"),AND(H7="Baja",L7="Moderado"),AND(H7="Media",L7="Leve"),AND(H7="Media",L7="Menor"),AND(H7="Media",L7="Moderado"),AND(H7="Alta",L7="Leve"),AND(H7="Alta",L7="Menor")),"Moderado",IF(OR(AND(H7="Muy Baja",L7="Mayor"),AND(H7="Baja",L7="Mayor"),AND(H7="Media",L7="Mayor"),AND(H7="Alta",L7="Moderado"),AND(H7="Alta",L7="Mayor"),AND(H7="Muy Alta",L7="Leve"),AND(H7="Muy Alta",L7="Menor"),AND(H7="Muy Alta",L7="Moderado"),AND(H7="Muy Alta",L7="Mayor")),"Alto",IF(OR(AND(H7="Muy Baja",L7="Catastrófico"),AND(H7="Baja",L7="Catastrófico"),AND(H7="Media",L7="Catastrófico"),AND(H7="Alta",L7="Catastrófico"),AND(H7="Muy Alta",L7="Catastrófico")),"Extremo",""))))</f>
        <v>#REF!</v>
      </c>
      <c r="O7" s="10">
        <v>1</v>
      </c>
      <c r="P7" s="11" t="s">
        <v>55</v>
      </c>
      <c r="Q7" s="12" t="s">
        <v>56</v>
      </c>
      <c r="R7" s="11" t="str">
        <f t="shared" ref="R7:R19" si="0">IF(OR(S7="Preventivo",S7="Detectivo"),"Probabilidad",IF(S7="Correctivo","Impacto",""))</f>
        <v>Probabilidad</v>
      </c>
      <c r="S7" s="13" t="s">
        <v>57</v>
      </c>
      <c r="T7" s="13" t="s">
        <v>58</v>
      </c>
      <c r="U7" s="14" t="str">
        <f t="shared" ref="U7:U38" si="1">IF(AND(S7="Preventivo",T7="Automático"),"50%",IF(AND(S7="Preventivo",T7="Manual"),"40%",IF(AND(S7="Detectivo",T7="Automático"),"40%",IF(AND(S7="Detectivo",T7="Manual"),"30%",IF(AND(S7="Correctivo",T7="Automático"),"35%",IF(AND(S7="Correctivo",T7="Manual"),"25%",""))))))</f>
        <v>40%</v>
      </c>
      <c r="V7" s="13" t="s">
        <v>59</v>
      </c>
      <c r="W7" s="13" t="s">
        <v>60</v>
      </c>
      <c r="X7" s="13" t="s">
        <v>61</v>
      </c>
      <c r="Y7" s="15">
        <f>IFERROR(IF(R7="Probabilidad",(I7-(+I7*U7)),IF(R7="Impacto",I7,"")),"")</f>
        <v>0.36</v>
      </c>
      <c r="Z7" s="16" t="str">
        <f t="shared" ref="Z7:Z38" si="2">IFERROR(IF(Y7="","",IF(Y7&lt;=0.2,"Muy Baja",IF(Y7&lt;=0.4,"Baja",IF(Y7&lt;=0.6,"Media",IF(Y7&lt;=0.8,"Alta","Muy Alta"))))),"")</f>
        <v>Baja</v>
      </c>
      <c r="AA7" s="14">
        <f t="shared" ref="AA7:AA38" si="3">+Y7</f>
        <v>0.36</v>
      </c>
      <c r="AB7" s="17" t="str">
        <f t="shared" ref="AB7:AB38" si="4">IFERROR(IF(AC7="","",IF(AC7&lt;=0.2,"Leve",IF(AC7&lt;=0.4,"Menor",IF(AC7&lt;=0.6,"Moderado",IF(AC7&lt;=0.8,"Mayor","Catastrófico"))))),"")</f>
        <v/>
      </c>
      <c r="AC7" s="18" t="str">
        <f>IFERROR(IF(R7="Impacto",(M7-(+M7*U7)),IF(R7="Probabilidad",M7,"")),"")</f>
        <v/>
      </c>
      <c r="AD7" s="17" t="str">
        <f t="shared" ref="AD7:AD38" si="5">IFERROR(IF(OR(AND(Z7="Muy Baja",AB7="Leve"),AND(Z7="Muy Baja",AB7="Menor"),AND(Z7="Baja",AB7="Leve")),"Bajo",IF(OR(AND(Z7="Muy baja",AB7="Moderado"),AND(Z7="Baja",AB7="Menor"),AND(Z7="Baja",AB7="Moderado"),AND(Z7="Media",AB7="Leve"),AND(Z7="Media",AB7="Menor"),AND(Z7="Media",AB7="Moderado"),AND(Z7="Alta",AB7="Leve"),AND(Z7="Alta",AB7="Menor")),"Moderado",IF(OR(AND(Z7="Muy Baja",AB7="Mayor"),AND(Z7="Baja",AB7="Mayor"),AND(Z7="Media",AB7="Mayor"),AND(Z7="Alta",AB7="Moderado"),AND(Z7="Alta",AB7="Mayor"),AND(Z7="Muy Alta",AB7="Leve"),AND(Z7="Muy Alta",AB7="Menor"),AND(Z7="Muy Alta",AB7="Moderado"),AND(Z7="Muy Alta",AB7="Mayor")),"Alto",IF(OR(AND(Z7="Muy Baja",AB7="Catastrófico"),AND(Z7="Baja",AB7="Catastrófico"),AND(Z7="Media",AB7="Catastrófico"),AND(Z7="Alta",AB7="Catastrófico"),AND(Z7="Muy Alta",AB7="Catastrófico")),"Extremo","")))),"")</f>
        <v/>
      </c>
      <c r="AE7" s="13" t="s">
        <v>62</v>
      </c>
      <c r="AF7" s="11"/>
      <c r="AG7" s="19"/>
      <c r="AH7" s="19"/>
      <c r="AI7" s="19"/>
      <c r="AJ7" s="11"/>
      <c r="AK7" s="20"/>
      <c r="AL7" s="21" t="s">
        <v>63</v>
      </c>
      <c r="AM7" s="22" t="s">
        <v>64</v>
      </c>
      <c r="AN7" s="21" t="s">
        <v>65</v>
      </c>
      <c r="AO7" s="21" t="s">
        <v>66</v>
      </c>
      <c r="AP7" s="23" t="s">
        <v>67</v>
      </c>
      <c r="AQ7" s="24" t="s">
        <v>68</v>
      </c>
      <c r="AR7" s="25" t="s">
        <v>69</v>
      </c>
      <c r="AS7" s="25" t="s">
        <v>70</v>
      </c>
      <c r="AT7" s="26" t="s">
        <v>67</v>
      </c>
      <c r="AU7" s="27" t="s">
        <v>71</v>
      </c>
      <c r="AV7" s="21" t="s">
        <v>72</v>
      </c>
      <c r="AW7" s="25" t="s">
        <v>73</v>
      </c>
      <c r="AX7" s="2"/>
      <c r="AY7" s="2"/>
      <c r="AZ7" s="2"/>
      <c r="BA7" s="2"/>
      <c r="BB7" s="2"/>
      <c r="BC7" s="2"/>
      <c r="BD7" s="2"/>
      <c r="BE7" s="2"/>
      <c r="BF7" s="2"/>
      <c r="BG7" s="2"/>
      <c r="BH7" s="2"/>
      <c r="BI7" s="2"/>
      <c r="BJ7" s="2"/>
      <c r="BK7" s="2"/>
      <c r="BL7" s="2"/>
      <c r="BM7" s="2"/>
      <c r="BN7" s="2"/>
      <c r="BO7" s="2"/>
      <c r="BP7" s="2"/>
    </row>
    <row r="8" spans="1:68" ht="201" customHeight="1" x14ac:dyDescent="0.25">
      <c r="A8" s="227"/>
      <c r="B8" s="221"/>
      <c r="C8" s="221"/>
      <c r="D8" s="221"/>
      <c r="E8" s="221"/>
      <c r="F8" s="221"/>
      <c r="G8" s="221"/>
      <c r="H8" s="221"/>
      <c r="I8" s="221"/>
      <c r="J8" s="221"/>
      <c r="K8" s="221"/>
      <c r="L8" s="221"/>
      <c r="M8" s="221"/>
      <c r="N8" s="221"/>
      <c r="O8" s="28">
        <v>2</v>
      </c>
      <c r="P8" s="12" t="s">
        <v>74</v>
      </c>
      <c r="Q8" s="12" t="s">
        <v>56</v>
      </c>
      <c r="R8" s="12" t="str">
        <f t="shared" si="0"/>
        <v>Probabilidad</v>
      </c>
      <c r="S8" s="29" t="s">
        <v>57</v>
      </c>
      <c r="T8" s="29" t="s">
        <v>58</v>
      </c>
      <c r="U8" s="18" t="str">
        <f t="shared" si="1"/>
        <v>40%</v>
      </c>
      <c r="V8" s="29" t="s">
        <v>59</v>
      </c>
      <c r="W8" s="29" t="s">
        <v>60</v>
      </c>
      <c r="X8" s="29" t="s">
        <v>61</v>
      </c>
      <c r="Y8" s="30">
        <f>IFERROR(IF(AND(R7="Probabilidad",R8="Probabilidad"),(AA7-(+AA7*U8)),IF(R8="Probabilidad",(I7-(+I7*U8)),IF(R8="Impacto",AA7,""))),"")</f>
        <v>0.216</v>
      </c>
      <c r="Z8" s="17" t="str">
        <f t="shared" si="2"/>
        <v>Baja</v>
      </c>
      <c r="AA8" s="18">
        <f t="shared" si="3"/>
        <v>0.216</v>
      </c>
      <c r="AB8" s="17" t="str">
        <f t="shared" si="4"/>
        <v/>
      </c>
      <c r="AC8" s="18" t="str">
        <f>IFERROR(IF(AND(R7="Impacto",R8="Impacto"),(AC7-(+AC7*U8)),IF(R8="Impacto",($M$7-(+$M$7*U8)),IF(R8="Probabilidad",AC7,""))),"")</f>
        <v/>
      </c>
      <c r="AD8" s="17" t="str">
        <f t="shared" si="5"/>
        <v/>
      </c>
      <c r="AE8" s="29" t="s">
        <v>62</v>
      </c>
      <c r="AF8" s="31"/>
      <c r="AG8" s="31"/>
      <c r="AH8" s="12"/>
      <c r="AI8" s="32"/>
      <c r="AJ8" s="12"/>
      <c r="AK8" s="20"/>
      <c r="AL8" s="21" t="s">
        <v>75</v>
      </c>
      <c r="AM8" s="22" t="s">
        <v>76</v>
      </c>
      <c r="AN8" s="21" t="s">
        <v>77</v>
      </c>
      <c r="AO8" s="21" t="s">
        <v>78</v>
      </c>
      <c r="AP8" s="23" t="s">
        <v>79</v>
      </c>
      <c r="AQ8" s="24" t="s">
        <v>80</v>
      </c>
      <c r="AR8" s="25" t="s">
        <v>81</v>
      </c>
      <c r="AS8" s="25" t="s">
        <v>82</v>
      </c>
      <c r="AT8" s="26" t="s">
        <v>83</v>
      </c>
      <c r="AU8" s="33" t="s">
        <v>84</v>
      </c>
      <c r="AV8" s="21" t="s">
        <v>85</v>
      </c>
      <c r="AW8" s="25" t="s">
        <v>86</v>
      </c>
      <c r="AX8" s="2"/>
      <c r="AY8" s="2"/>
      <c r="AZ8" s="2"/>
      <c r="BA8" s="2"/>
      <c r="BB8" s="2"/>
      <c r="BC8" s="2"/>
      <c r="BD8" s="2"/>
      <c r="BE8" s="2"/>
      <c r="BF8" s="2"/>
      <c r="BG8" s="2"/>
      <c r="BH8" s="2"/>
      <c r="BI8" s="2"/>
      <c r="BJ8" s="2"/>
      <c r="BK8" s="2"/>
      <c r="BL8" s="2"/>
      <c r="BM8" s="2"/>
      <c r="BN8" s="2"/>
      <c r="BO8" s="2"/>
      <c r="BP8" s="2"/>
    </row>
    <row r="9" spans="1:68" ht="105" x14ac:dyDescent="0.25">
      <c r="A9" s="227"/>
      <c r="B9" s="221"/>
      <c r="C9" s="221"/>
      <c r="D9" s="221"/>
      <c r="E9" s="221"/>
      <c r="F9" s="221"/>
      <c r="G9" s="221"/>
      <c r="H9" s="221"/>
      <c r="I9" s="221"/>
      <c r="J9" s="221"/>
      <c r="K9" s="221"/>
      <c r="L9" s="221"/>
      <c r="M9" s="221"/>
      <c r="N9" s="221"/>
      <c r="O9" s="28">
        <v>3</v>
      </c>
      <c r="P9" s="12" t="s">
        <v>87</v>
      </c>
      <c r="Q9" s="12" t="s">
        <v>88</v>
      </c>
      <c r="R9" s="12" t="str">
        <f t="shared" si="0"/>
        <v>Probabilidad</v>
      </c>
      <c r="S9" s="29" t="s">
        <v>57</v>
      </c>
      <c r="T9" s="29" t="s">
        <v>58</v>
      </c>
      <c r="U9" s="18" t="str">
        <f t="shared" si="1"/>
        <v>40%</v>
      </c>
      <c r="V9" s="29" t="s">
        <v>59</v>
      </c>
      <c r="W9" s="29" t="s">
        <v>89</v>
      </c>
      <c r="X9" s="29" t="s">
        <v>61</v>
      </c>
      <c r="Y9" s="30">
        <f t="shared" ref="Y9:Y16" si="6">IFERROR(IF(AND(R8="Probabilidad",R9="Probabilidad"),(AA8-(+AA8*U9)),IF(AND(R8="Impacto",R9="Probabilidad"),(AA7-(+AA7*U9)),IF(R9="Impacto",AA8,""))),"")</f>
        <v>0.12959999999999999</v>
      </c>
      <c r="Z9" s="17" t="str">
        <f t="shared" si="2"/>
        <v>Muy Baja</v>
      </c>
      <c r="AA9" s="18">
        <f t="shared" si="3"/>
        <v>0.12959999999999999</v>
      </c>
      <c r="AB9" s="17" t="str">
        <f t="shared" si="4"/>
        <v/>
      </c>
      <c r="AC9" s="18" t="str">
        <f t="shared" ref="AC9:AC16" si="7">IFERROR(IF(AND(R8="Impacto",R9="Impacto"),(AC8-(+AC8*U9)),IF(AND(R8="Probabilidad",R9="Impacto"),(AC7-(+AC7*U9)),IF(R9="Probabilidad",AC8,""))),"")</f>
        <v/>
      </c>
      <c r="AD9" s="17" t="str">
        <f t="shared" si="5"/>
        <v/>
      </c>
      <c r="AE9" s="29" t="s">
        <v>62</v>
      </c>
      <c r="AF9" s="12"/>
      <c r="AG9" s="31"/>
      <c r="AH9" s="31"/>
      <c r="AI9" s="31"/>
      <c r="AJ9" s="12"/>
      <c r="AK9" s="20"/>
      <c r="AL9" s="21" t="s">
        <v>90</v>
      </c>
      <c r="AM9" s="22" t="s">
        <v>91</v>
      </c>
      <c r="AN9" s="21" t="s">
        <v>92</v>
      </c>
      <c r="AO9" s="21" t="s">
        <v>93</v>
      </c>
      <c r="AP9" s="23" t="s">
        <v>94</v>
      </c>
      <c r="AQ9" s="24" t="s">
        <v>95</v>
      </c>
      <c r="AR9" s="25" t="s">
        <v>96</v>
      </c>
      <c r="AS9" s="25" t="s">
        <v>97</v>
      </c>
      <c r="AT9" s="26" t="s">
        <v>98</v>
      </c>
      <c r="AU9" s="33" t="s">
        <v>99</v>
      </c>
      <c r="AV9" s="25" t="s">
        <v>96</v>
      </c>
      <c r="AW9" s="25" t="s">
        <v>100</v>
      </c>
      <c r="AX9" s="2"/>
      <c r="AY9" s="2"/>
      <c r="AZ9" s="2"/>
      <c r="BA9" s="2"/>
      <c r="BB9" s="2"/>
      <c r="BC9" s="2"/>
      <c r="BD9" s="2"/>
      <c r="BE9" s="2"/>
      <c r="BF9" s="2"/>
      <c r="BG9" s="2"/>
      <c r="BH9" s="2"/>
      <c r="BI9" s="2"/>
      <c r="BJ9" s="2"/>
      <c r="BK9" s="2"/>
      <c r="BL9" s="2"/>
      <c r="BM9" s="2"/>
      <c r="BN9" s="2"/>
      <c r="BO9" s="2"/>
      <c r="BP9" s="2"/>
    </row>
    <row r="10" spans="1:68" ht="39" customHeight="1" x14ac:dyDescent="0.25">
      <c r="A10" s="227"/>
      <c r="B10" s="221"/>
      <c r="C10" s="221"/>
      <c r="D10" s="221"/>
      <c r="E10" s="221"/>
      <c r="F10" s="221"/>
      <c r="G10" s="221"/>
      <c r="H10" s="221"/>
      <c r="I10" s="221"/>
      <c r="J10" s="221"/>
      <c r="K10" s="221"/>
      <c r="L10" s="221"/>
      <c r="M10" s="221"/>
      <c r="N10" s="221"/>
      <c r="O10" s="28">
        <v>4</v>
      </c>
      <c r="P10" s="12"/>
      <c r="Q10" s="12"/>
      <c r="R10" s="28" t="str">
        <f t="shared" si="0"/>
        <v/>
      </c>
      <c r="S10" s="34"/>
      <c r="T10" s="34"/>
      <c r="U10" s="35" t="str">
        <f t="shared" si="1"/>
        <v/>
      </c>
      <c r="V10" s="34"/>
      <c r="W10" s="34"/>
      <c r="X10" s="34"/>
      <c r="Y10" s="36" t="str">
        <f t="shared" si="6"/>
        <v/>
      </c>
      <c r="Z10" s="17" t="str">
        <f t="shared" si="2"/>
        <v/>
      </c>
      <c r="AA10" s="35" t="str">
        <f t="shared" si="3"/>
        <v/>
      </c>
      <c r="AB10" s="17" t="str">
        <f t="shared" si="4"/>
        <v/>
      </c>
      <c r="AC10" s="35" t="str">
        <f t="shared" si="7"/>
        <v/>
      </c>
      <c r="AD10" s="37" t="str">
        <f t="shared" si="5"/>
        <v/>
      </c>
      <c r="AE10" s="34"/>
      <c r="AF10" s="34"/>
      <c r="AG10" s="38"/>
      <c r="AH10" s="38"/>
      <c r="AI10" s="38"/>
      <c r="AJ10" s="12"/>
      <c r="AK10" s="39"/>
      <c r="AL10" s="40"/>
      <c r="AM10" s="40"/>
      <c r="AN10" s="40"/>
      <c r="AO10" s="40"/>
      <c r="AP10" s="40"/>
      <c r="AQ10" s="40"/>
      <c r="AR10" s="40"/>
      <c r="AS10" s="41"/>
      <c r="AT10" s="40"/>
      <c r="AU10" s="40"/>
      <c r="AV10" s="40"/>
      <c r="AW10" s="42"/>
      <c r="AX10" s="2"/>
      <c r="AY10" s="2"/>
      <c r="AZ10" s="2"/>
      <c r="BA10" s="2"/>
      <c r="BB10" s="2"/>
      <c r="BC10" s="2"/>
      <c r="BD10" s="2"/>
      <c r="BE10" s="2"/>
      <c r="BF10" s="2"/>
      <c r="BG10" s="2"/>
      <c r="BH10" s="2"/>
      <c r="BI10" s="2"/>
      <c r="BJ10" s="2"/>
      <c r="BK10" s="2"/>
      <c r="BL10" s="2"/>
      <c r="BM10" s="2"/>
      <c r="BN10" s="2"/>
      <c r="BO10" s="2"/>
      <c r="BP10" s="2"/>
    </row>
    <row r="11" spans="1:68" ht="39" customHeight="1" x14ac:dyDescent="0.25">
      <c r="A11" s="227"/>
      <c r="B11" s="221"/>
      <c r="C11" s="221"/>
      <c r="D11" s="221"/>
      <c r="E11" s="221"/>
      <c r="F11" s="221"/>
      <c r="G11" s="221"/>
      <c r="H11" s="221"/>
      <c r="I11" s="221"/>
      <c r="J11" s="221"/>
      <c r="K11" s="221"/>
      <c r="L11" s="221"/>
      <c r="M11" s="221"/>
      <c r="N11" s="221"/>
      <c r="O11" s="28">
        <v>5</v>
      </c>
      <c r="P11" s="12"/>
      <c r="Q11" s="12"/>
      <c r="R11" s="28" t="str">
        <f t="shared" si="0"/>
        <v/>
      </c>
      <c r="S11" s="34"/>
      <c r="T11" s="34"/>
      <c r="U11" s="35" t="str">
        <f t="shared" si="1"/>
        <v/>
      </c>
      <c r="V11" s="34"/>
      <c r="W11" s="34"/>
      <c r="X11" s="34"/>
      <c r="Y11" s="36" t="str">
        <f t="shared" si="6"/>
        <v/>
      </c>
      <c r="Z11" s="17" t="str">
        <f t="shared" si="2"/>
        <v/>
      </c>
      <c r="AA11" s="35" t="str">
        <f t="shared" si="3"/>
        <v/>
      </c>
      <c r="AB11" s="17" t="str">
        <f t="shared" si="4"/>
        <v/>
      </c>
      <c r="AC11" s="35" t="str">
        <f t="shared" si="7"/>
        <v/>
      </c>
      <c r="AD11" s="37" t="str">
        <f t="shared" si="5"/>
        <v/>
      </c>
      <c r="AE11" s="34"/>
      <c r="AF11" s="34"/>
      <c r="AG11" s="38"/>
      <c r="AH11" s="38"/>
      <c r="AI11" s="38"/>
      <c r="AJ11" s="12"/>
      <c r="AK11" s="39"/>
      <c r="AL11" s="40"/>
      <c r="AM11" s="40"/>
      <c r="AN11" s="40"/>
      <c r="AO11" s="40"/>
      <c r="AP11" s="40"/>
      <c r="AQ11" s="40"/>
      <c r="AR11" s="40"/>
      <c r="AS11" s="41"/>
      <c r="AT11" s="40"/>
      <c r="AU11" s="40"/>
      <c r="AV11" s="40"/>
      <c r="AW11" s="42"/>
      <c r="AX11" s="2"/>
      <c r="AY11" s="2"/>
      <c r="AZ11" s="2"/>
      <c r="BA11" s="2"/>
      <c r="BB11" s="2"/>
      <c r="BC11" s="2"/>
      <c r="BD11" s="2"/>
      <c r="BE11" s="2"/>
      <c r="BF11" s="2"/>
      <c r="BG11" s="2"/>
      <c r="BH11" s="2"/>
      <c r="BI11" s="2"/>
      <c r="BJ11" s="2"/>
      <c r="BK11" s="2"/>
      <c r="BL11" s="2"/>
      <c r="BM11" s="2"/>
      <c r="BN11" s="2"/>
      <c r="BO11" s="2"/>
      <c r="BP11" s="2"/>
    </row>
    <row r="12" spans="1:68" ht="39" customHeight="1" x14ac:dyDescent="0.25">
      <c r="A12" s="227"/>
      <c r="B12" s="221"/>
      <c r="C12" s="221"/>
      <c r="D12" s="221"/>
      <c r="E12" s="221"/>
      <c r="F12" s="221"/>
      <c r="G12" s="221"/>
      <c r="H12" s="221"/>
      <c r="I12" s="221"/>
      <c r="J12" s="221"/>
      <c r="K12" s="221"/>
      <c r="L12" s="221"/>
      <c r="M12" s="221"/>
      <c r="N12" s="221"/>
      <c r="O12" s="28">
        <v>6</v>
      </c>
      <c r="P12" s="12"/>
      <c r="Q12" s="12"/>
      <c r="R12" s="28" t="str">
        <f t="shared" si="0"/>
        <v/>
      </c>
      <c r="S12" s="34"/>
      <c r="T12" s="34"/>
      <c r="U12" s="35" t="str">
        <f t="shared" si="1"/>
        <v/>
      </c>
      <c r="V12" s="34"/>
      <c r="W12" s="34"/>
      <c r="X12" s="34"/>
      <c r="Y12" s="36" t="str">
        <f t="shared" si="6"/>
        <v/>
      </c>
      <c r="Z12" s="17" t="str">
        <f t="shared" si="2"/>
        <v/>
      </c>
      <c r="AA12" s="35" t="str">
        <f t="shared" si="3"/>
        <v/>
      </c>
      <c r="AB12" s="17" t="str">
        <f t="shared" si="4"/>
        <v/>
      </c>
      <c r="AC12" s="35" t="str">
        <f t="shared" si="7"/>
        <v/>
      </c>
      <c r="AD12" s="43" t="str">
        <f t="shared" si="5"/>
        <v/>
      </c>
      <c r="AE12" s="34"/>
      <c r="AF12" s="34"/>
      <c r="AG12" s="12"/>
      <c r="AH12" s="38"/>
      <c r="AI12" s="38"/>
      <c r="AJ12" s="12"/>
      <c r="AK12" s="39"/>
      <c r="AL12" s="40"/>
      <c r="AM12" s="40"/>
      <c r="AN12" s="40"/>
      <c r="AO12" s="40"/>
      <c r="AP12" s="40"/>
      <c r="AQ12" s="40"/>
      <c r="AR12" s="40"/>
      <c r="AS12" s="41"/>
      <c r="AT12" s="40"/>
      <c r="AU12" s="40"/>
      <c r="AV12" s="40"/>
      <c r="AW12" s="42"/>
      <c r="AX12" s="2"/>
      <c r="AY12" s="2"/>
      <c r="AZ12" s="2"/>
      <c r="BA12" s="2"/>
      <c r="BB12" s="2"/>
      <c r="BC12" s="2"/>
      <c r="BD12" s="2"/>
      <c r="BE12" s="2"/>
      <c r="BF12" s="2"/>
      <c r="BG12" s="2"/>
      <c r="BH12" s="2"/>
      <c r="BI12" s="2"/>
      <c r="BJ12" s="2"/>
      <c r="BK12" s="2"/>
      <c r="BL12" s="2"/>
      <c r="BM12" s="2"/>
      <c r="BN12" s="2"/>
      <c r="BO12" s="2"/>
      <c r="BP12" s="2"/>
    </row>
    <row r="13" spans="1:68" ht="39" customHeight="1" x14ac:dyDescent="0.25">
      <c r="A13" s="227"/>
      <c r="B13" s="221"/>
      <c r="C13" s="221"/>
      <c r="D13" s="221"/>
      <c r="E13" s="221"/>
      <c r="F13" s="221"/>
      <c r="G13" s="221"/>
      <c r="H13" s="221"/>
      <c r="I13" s="221"/>
      <c r="J13" s="221"/>
      <c r="K13" s="221"/>
      <c r="L13" s="221"/>
      <c r="M13" s="221"/>
      <c r="N13" s="221"/>
      <c r="O13" s="28">
        <v>7</v>
      </c>
      <c r="P13" s="12"/>
      <c r="Q13" s="12"/>
      <c r="R13" s="28" t="str">
        <f t="shared" si="0"/>
        <v/>
      </c>
      <c r="S13" s="34"/>
      <c r="T13" s="34"/>
      <c r="U13" s="35" t="str">
        <f t="shared" si="1"/>
        <v/>
      </c>
      <c r="V13" s="34"/>
      <c r="W13" s="34"/>
      <c r="X13" s="34"/>
      <c r="Y13" s="36" t="str">
        <f t="shared" si="6"/>
        <v/>
      </c>
      <c r="Z13" s="17" t="str">
        <f t="shared" si="2"/>
        <v/>
      </c>
      <c r="AA13" s="35" t="str">
        <f t="shared" si="3"/>
        <v/>
      </c>
      <c r="AB13" s="17" t="str">
        <f t="shared" si="4"/>
        <v/>
      </c>
      <c r="AC13" s="35" t="str">
        <f t="shared" si="7"/>
        <v/>
      </c>
      <c r="AD13" s="37" t="str">
        <f t="shared" si="5"/>
        <v/>
      </c>
      <c r="AE13" s="34"/>
      <c r="AF13" s="34"/>
      <c r="AG13" s="12"/>
      <c r="AH13" s="38"/>
      <c r="AI13" s="38"/>
      <c r="AJ13" s="12"/>
      <c r="AK13" s="39"/>
      <c r="AL13" s="40"/>
      <c r="AM13" s="40"/>
      <c r="AN13" s="40"/>
      <c r="AO13" s="40"/>
      <c r="AP13" s="40"/>
      <c r="AQ13" s="40"/>
      <c r="AR13" s="40"/>
      <c r="AS13" s="41"/>
      <c r="AT13" s="40"/>
      <c r="AU13" s="40"/>
      <c r="AV13" s="40"/>
      <c r="AW13" s="42"/>
      <c r="AX13" s="2"/>
      <c r="AY13" s="2"/>
      <c r="AZ13" s="2"/>
      <c r="BA13" s="2"/>
      <c r="BB13" s="2"/>
      <c r="BC13" s="2"/>
      <c r="BD13" s="2"/>
      <c r="BE13" s="2"/>
      <c r="BF13" s="2"/>
      <c r="BG13" s="2"/>
      <c r="BH13" s="2"/>
      <c r="BI13" s="2"/>
      <c r="BJ13" s="2"/>
      <c r="BK13" s="2"/>
      <c r="BL13" s="2"/>
      <c r="BM13" s="2"/>
      <c r="BN13" s="2"/>
      <c r="BO13" s="2"/>
      <c r="BP13" s="2"/>
    </row>
    <row r="14" spans="1:68" ht="39" customHeight="1" x14ac:dyDescent="0.25">
      <c r="A14" s="227"/>
      <c r="B14" s="221"/>
      <c r="C14" s="221"/>
      <c r="D14" s="221"/>
      <c r="E14" s="221"/>
      <c r="F14" s="221"/>
      <c r="G14" s="221"/>
      <c r="H14" s="221"/>
      <c r="I14" s="221"/>
      <c r="J14" s="221"/>
      <c r="K14" s="221"/>
      <c r="L14" s="221"/>
      <c r="M14" s="221"/>
      <c r="N14" s="221"/>
      <c r="O14" s="28">
        <v>8</v>
      </c>
      <c r="P14" s="12"/>
      <c r="Q14" s="12"/>
      <c r="R14" s="28" t="str">
        <f t="shared" si="0"/>
        <v/>
      </c>
      <c r="S14" s="34"/>
      <c r="T14" s="34"/>
      <c r="U14" s="35" t="str">
        <f t="shared" si="1"/>
        <v/>
      </c>
      <c r="V14" s="34"/>
      <c r="W14" s="34"/>
      <c r="X14" s="34"/>
      <c r="Y14" s="36" t="str">
        <f t="shared" si="6"/>
        <v/>
      </c>
      <c r="Z14" s="17" t="str">
        <f t="shared" si="2"/>
        <v/>
      </c>
      <c r="AA14" s="35" t="str">
        <f t="shared" si="3"/>
        <v/>
      </c>
      <c r="AB14" s="17" t="str">
        <f t="shared" si="4"/>
        <v/>
      </c>
      <c r="AC14" s="35" t="str">
        <f t="shared" si="7"/>
        <v/>
      </c>
      <c r="AD14" s="37" t="str">
        <f t="shared" si="5"/>
        <v/>
      </c>
      <c r="AE14" s="34"/>
      <c r="AF14" s="34"/>
      <c r="AG14" s="12"/>
      <c r="AH14" s="38"/>
      <c r="AI14" s="38"/>
      <c r="AJ14" s="12"/>
      <c r="AK14" s="39"/>
      <c r="AL14" s="40"/>
      <c r="AM14" s="40"/>
      <c r="AN14" s="40"/>
      <c r="AO14" s="40"/>
      <c r="AP14" s="40"/>
      <c r="AQ14" s="40"/>
      <c r="AR14" s="40"/>
      <c r="AS14" s="41"/>
      <c r="AT14" s="40"/>
      <c r="AU14" s="40"/>
      <c r="AV14" s="40"/>
      <c r="AW14" s="42"/>
      <c r="AX14" s="2"/>
      <c r="AY14" s="2"/>
      <c r="AZ14" s="2"/>
      <c r="BA14" s="2"/>
      <c r="BB14" s="2"/>
      <c r="BC14" s="2"/>
      <c r="BD14" s="2"/>
      <c r="BE14" s="2"/>
      <c r="BF14" s="2"/>
      <c r="BG14" s="2"/>
      <c r="BH14" s="2"/>
      <c r="BI14" s="2"/>
      <c r="BJ14" s="2"/>
      <c r="BK14" s="2"/>
      <c r="BL14" s="2"/>
      <c r="BM14" s="2"/>
      <c r="BN14" s="2"/>
      <c r="BO14" s="2"/>
      <c r="BP14" s="2"/>
    </row>
    <row r="15" spans="1:68" ht="39" customHeight="1" x14ac:dyDescent="0.25">
      <c r="A15" s="227"/>
      <c r="B15" s="221"/>
      <c r="C15" s="221"/>
      <c r="D15" s="221"/>
      <c r="E15" s="221"/>
      <c r="F15" s="221"/>
      <c r="G15" s="221"/>
      <c r="H15" s="221"/>
      <c r="I15" s="221"/>
      <c r="J15" s="221"/>
      <c r="K15" s="221"/>
      <c r="L15" s="221"/>
      <c r="M15" s="221"/>
      <c r="N15" s="221"/>
      <c r="O15" s="28">
        <v>9</v>
      </c>
      <c r="P15" s="12"/>
      <c r="Q15" s="12"/>
      <c r="R15" s="28" t="str">
        <f t="shared" si="0"/>
        <v/>
      </c>
      <c r="S15" s="34"/>
      <c r="T15" s="34"/>
      <c r="U15" s="35" t="str">
        <f t="shared" si="1"/>
        <v/>
      </c>
      <c r="V15" s="34"/>
      <c r="W15" s="34"/>
      <c r="X15" s="34"/>
      <c r="Y15" s="36" t="str">
        <f t="shared" si="6"/>
        <v/>
      </c>
      <c r="Z15" s="17" t="str">
        <f t="shared" si="2"/>
        <v/>
      </c>
      <c r="AA15" s="35" t="str">
        <f t="shared" si="3"/>
        <v/>
      </c>
      <c r="AB15" s="17" t="str">
        <f t="shared" si="4"/>
        <v/>
      </c>
      <c r="AC15" s="35" t="str">
        <f t="shared" si="7"/>
        <v/>
      </c>
      <c r="AD15" s="37" t="str">
        <f t="shared" si="5"/>
        <v/>
      </c>
      <c r="AE15" s="34"/>
      <c r="AF15" s="34"/>
      <c r="AG15" s="12"/>
      <c r="AH15" s="38"/>
      <c r="AI15" s="38"/>
      <c r="AJ15" s="12"/>
      <c r="AK15" s="39"/>
      <c r="AL15" s="40"/>
      <c r="AM15" s="40"/>
      <c r="AN15" s="40"/>
      <c r="AO15" s="40"/>
      <c r="AP15" s="40"/>
      <c r="AQ15" s="40"/>
      <c r="AR15" s="40"/>
      <c r="AS15" s="41"/>
      <c r="AT15" s="40"/>
      <c r="AU15" s="40"/>
      <c r="AV15" s="40"/>
      <c r="AW15" s="42"/>
      <c r="AX15" s="2"/>
      <c r="AY15" s="2"/>
      <c r="AZ15" s="2"/>
      <c r="BA15" s="2"/>
      <c r="BB15" s="2"/>
      <c r="BC15" s="2"/>
      <c r="BD15" s="2"/>
      <c r="BE15" s="2"/>
      <c r="BF15" s="2"/>
      <c r="BG15" s="2"/>
      <c r="BH15" s="2"/>
      <c r="BI15" s="2"/>
      <c r="BJ15" s="2"/>
      <c r="BK15" s="2"/>
      <c r="BL15" s="2"/>
      <c r="BM15" s="2"/>
      <c r="BN15" s="2"/>
      <c r="BO15" s="2"/>
      <c r="BP15" s="2"/>
    </row>
    <row r="16" spans="1:68" ht="39" customHeight="1" x14ac:dyDescent="0.25">
      <c r="A16" s="228"/>
      <c r="B16" s="222"/>
      <c r="C16" s="222"/>
      <c r="D16" s="222"/>
      <c r="E16" s="222"/>
      <c r="F16" s="222"/>
      <c r="G16" s="222"/>
      <c r="H16" s="222"/>
      <c r="I16" s="222"/>
      <c r="J16" s="222"/>
      <c r="K16" s="222"/>
      <c r="L16" s="222"/>
      <c r="M16" s="222"/>
      <c r="N16" s="222"/>
      <c r="O16" s="44">
        <v>10</v>
      </c>
      <c r="P16" s="45"/>
      <c r="Q16" s="45"/>
      <c r="R16" s="28" t="str">
        <f t="shared" si="0"/>
        <v/>
      </c>
      <c r="S16" s="46"/>
      <c r="T16" s="46"/>
      <c r="U16" s="35" t="str">
        <f t="shared" si="1"/>
        <v/>
      </c>
      <c r="V16" s="46"/>
      <c r="W16" s="46"/>
      <c r="X16" s="46"/>
      <c r="Y16" s="36" t="str">
        <f t="shared" si="6"/>
        <v/>
      </c>
      <c r="Z16" s="17" t="str">
        <f t="shared" si="2"/>
        <v/>
      </c>
      <c r="AA16" s="35" t="str">
        <f t="shared" si="3"/>
        <v/>
      </c>
      <c r="AB16" s="17" t="str">
        <f t="shared" si="4"/>
        <v/>
      </c>
      <c r="AC16" s="35" t="str">
        <f t="shared" si="7"/>
        <v/>
      </c>
      <c r="AD16" s="43" t="str">
        <f t="shared" si="5"/>
        <v/>
      </c>
      <c r="AE16" s="46"/>
      <c r="AF16" s="46"/>
      <c r="AG16" s="45"/>
      <c r="AH16" s="47"/>
      <c r="AI16" s="47"/>
      <c r="AJ16" s="45"/>
      <c r="AK16" s="48"/>
      <c r="AL16" s="49"/>
      <c r="AM16" s="49"/>
      <c r="AN16" s="49"/>
      <c r="AO16" s="49"/>
      <c r="AP16" s="49"/>
      <c r="AQ16" s="49"/>
      <c r="AR16" s="49"/>
      <c r="AS16" s="50"/>
      <c r="AT16" s="49"/>
      <c r="AU16" s="49"/>
      <c r="AV16" s="49"/>
      <c r="AW16" s="51"/>
      <c r="AX16" s="2"/>
      <c r="AY16" s="2"/>
      <c r="AZ16" s="2"/>
      <c r="BA16" s="2"/>
      <c r="BB16" s="2"/>
      <c r="BC16" s="2"/>
      <c r="BD16" s="2"/>
      <c r="BE16" s="2"/>
      <c r="BF16" s="2"/>
      <c r="BG16" s="2"/>
      <c r="BH16" s="2"/>
      <c r="BI16" s="2"/>
      <c r="BJ16" s="2"/>
      <c r="BK16" s="2"/>
      <c r="BL16" s="2"/>
      <c r="BM16" s="2"/>
      <c r="BN16" s="2"/>
      <c r="BO16" s="2"/>
      <c r="BP16" s="2"/>
    </row>
    <row r="17" spans="1:68" ht="237.75" customHeight="1" x14ac:dyDescent="0.25">
      <c r="A17" s="226">
        <v>2</v>
      </c>
      <c r="B17" s="224" t="s">
        <v>101</v>
      </c>
      <c r="C17" s="224" t="s">
        <v>50</v>
      </c>
      <c r="D17" s="224" t="s">
        <v>102</v>
      </c>
      <c r="E17" s="224" t="s">
        <v>103</v>
      </c>
      <c r="F17" s="224" t="s">
        <v>104</v>
      </c>
      <c r="G17" s="229">
        <v>3</v>
      </c>
      <c r="H17" s="220" t="str">
        <f>IF(G17&lt;=0,"",IF(G17&lt;=2,"Muy Baja",IF(G17&lt;=24,"Baja",IF(G17&lt;=500,"Media",IF(G17&lt;=5000,"Alta","Muy Alta")))))</f>
        <v>Baja</v>
      </c>
      <c r="I17" s="223">
        <f>IF(H17="","",IF(H17="Muy Baja",0.2,IF(H17="Baja",0.4,IF(H17="Media",0.6,IF(H17="Alta",0.8,IF(H17="Muy Alta",1,))))))</f>
        <v>0.4</v>
      </c>
      <c r="J17" s="223" t="s">
        <v>105</v>
      </c>
      <c r="K17" s="223" t="e">
        <f>IF(J17=#REF!,#REF!,IF(J17=#REF!,#REF!,IF(J17=#REF!,#REF!)))</f>
        <v>#REF!</v>
      </c>
      <c r="L17" s="220" t="e">
        <f>IF(J17=#REF!,"Moderado",IF(J17=#REF!,"Mayor",IF(J17=#REF!,"Catastrófico")))</f>
        <v>#REF!</v>
      </c>
      <c r="M17" s="223" t="e">
        <f>IF(L17="","",IF(L17="Leve",0.2,IF(L17="Menor",0.4,IF(L17="Moderado",0.6,IF(L17="Mayor",0.8,IF(L17="Catastrófico",1,))))))</f>
        <v>#REF!</v>
      </c>
      <c r="N17" s="225" t="e">
        <f>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#REF!</v>
      </c>
      <c r="O17" s="10">
        <v>1</v>
      </c>
      <c r="P17" s="12" t="s">
        <v>106</v>
      </c>
      <c r="Q17" s="12" t="s">
        <v>56</v>
      </c>
      <c r="R17" s="11" t="str">
        <f t="shared" si="0"/>
        <v>Probabilidad</v>
      </c>
      <c r="S17" s="13" t="s">
        <v>57</v>
      </c>
      <c r="T17" s="13" t="s">
        <v>58</v>
      </c>
      <c r="U17" s="14" t="str">
        <f t="shared" si="1"/>
        <v>40%</v>
      </c>
      <c r="V17" s="13" t="s">
        <v>107</v>
      </c>
      <c r="W17" s="13" t="s">
        <v>60</v>
      </c>
      <c r="X17" s="13" t="s">
        <v>61</v>
      </c>
      <c r="Y17" s="15">
        <f>IFERROR(IF(R17="Probabilidad",(I17-(+I17*U17)),IF(R17="Impacto",I17,"")),"")</f>
        <v>0.24</v>
      </c>
      <c r="Z17" s="16" t="str">
        <f t="shared" si="2"/>
        <v>Baja</v>
      </c>
      <c r="AA17" s="14">
        <f t="shared" si="3"/>
        <v>0.24</v>
      </c>
      <c r="AB17" s="16" t="str">
        <f t="shared" si="4"/>
        <v/>
      </c>
      <c r="AC17" s="14" t="str">
        <f>IFERROR(IF(R17="Impacto",(M17-(+M17*U17)),IF(R17="Probabilidad",M17,"")),"")</f>
        <v/>
      </c>
      <c r="AD17" s="16" t="str">
        <f t="shared" si="5"/>
        <v/>
      </c>
      <c r="AE17" s="13" t="s">
        <v>62</v>
      </c>
      <c r="AF17" s="11"/>
      <c r="AG17" s="19"/>
      <c r="AH17" s="19"/>
      <c r="AI17" s="19"/>
      <c r="AJ17" s="11"/>
      <c r="AK17" s="20"/>
      <c r="AL17" s="52" t="s">
        <v>108</v>
      </c>
      <c r="AM17" s="53" t="s">
        <v>109</v>
      </c>
      <c r="AN17" s="54" t="s">
        <v>110</v>
      </c>
      <c r="AO17" s="55" t="s">
        <v>111</v>
      </c>
      <c r="AP17" s="56" t="s">
        <v>112</v>
      </c>
      <c r="AQ17" s="24" t="s">
        <v>113</v>
      </c>
      <c r="AR17" s="54" t="s">
        <v>114</v>
      </c>
      <c r="AS17" s="54" t="s">
        <v>115</v>
      </c>
      <c r="AT17" s="57" t="s">
        <v>112</v>
      </c>
      <c r="AU17" s="58" t="s">
        <v>116</v>
      </c>
      <c r="AV17" s="59" t="s">
        <v>114</v>
      </c>
      <c r="AW17" s="60" t="s">
        <v>117</v>
      </c>
      <c r="AX17" s="61"/>
      <c r="AY17" s="2"/>
      <c r="AZ17" s="2"/>
      <c r="BA17" s="2"/>
      <c r="BB17" s="2"/>
      <c r="BC17" s="2"/>
      <c r="BD17" s="2"/>
      <c r="BE17" s="2"/>
      <c r="BF17" s="2"/>
      <c r="BG17" s="2"/>
      <c r="BH17" s="2"/>
      <c r="BI17" s="2"/>
      <c r="BJ17" s="2"/>
      <c r="BK17" s="2"/>
      <c r="BL17" s="2"/>
      <c r="BM17" s="2"/>
      <c r="BN17" s="2"/>
      <c r="BO17" s="2"/>
      <c r="BP17" s="2"/>
    </row>
    <row r="18" spans="1:68" ht="125.25" customHeight="1" x14ac:dyDescent="0.25">
      <c r="A18" s="227"/>
      <c r="B18" s="221"/>
      <c r="C18" s="221"/>
      <c r="D18" s="221"/>
      <c r="E18" s="221"/>
      <c r="F18" s="221"/>
      <c r="G18" s="221"/>
      <c r="H18" s="221"/>
      <c r="I18" s="221"/>
      <c r="J18" s="221"/>
      <c r="K18" s="221"/>
      <c r="L18" s="221"/>
      <c r="M18" s="221"/>
      <c r="N18" s="221"/>
      <c r="O18" s="28">
        <v>2</v>
      </c>
      <c r="P18" s="12" t="s">
        <v>118</v>
      </c>
      <c r="Q18" s="12" t="s">
        <v>56</v>
      </c>
      <c r="R18" s="12" t="str">
        <f t="shared" si="0"/>
        <v>Probabilidad</v>
      </c>
      <c r="S18" s="29" t="s">
        <v>57</v>
      </c>
      <c r="T18" s="29" t="s">
        <v>58</v>
      </c>
      <c r="U18" s="18" t="str">
        <f t="shared" si="1"/>
        <v>40%</v>
      </c>
      <c r="V18" s="29" t="s">
        <v>107</v>
      </c>
      <c r="W18" s="29" t="s">
        <v>60</v>
      </c>
      <c r="X18" s="29" t="s">
        <v>61</v>
      </c>
      <c r="Y18" s="30">
        <f>IFERROR(IF(AND(R17="Probabilidad",R18="Probabilidad"),(AA17-(+AA17*U18)),IF(R18="Probabilidad",(I17-(+I17*U18)),IF(R18="Impacto",AA17,""))),"")</f>
        <v>0.14399999999999999</v>
      </c>
      <c r="Z18" s="17" t="str">
        <f t="shared" si="2"/>
        <v>Muy Baja</v>
      </c>
      <c r="AA18" s="18">
        <f t="shared" si="3"/>
        <v>0.14399999999999999</v>
      </c>
      <c r="AB18" s="17" t="str">
        <f t="shared" si="4"/>
        <v/>
      </c>
      <c r="AC18" s="18" t="str">
        <f>IFERROR(IF(AND(R17="Impacto",R18="Impacto"),(AC17-(+AC17*U18)),IF(R18="Impacto",($M$17-(+$M$17*U18)),IF(R18="Probabilidad",AC17,""))),"")</f>
        <v/>
      </c>
      <c r="AD18" s="17" t="str">
        <f t="shared" si="5"/>
        <v/>
      </c>
      <c r="AE18" s="29" t="s">
        <v>62</v>
      </c>
      <c r="AF18" s="12"/>
      <c r="AG18" s="12"/>
      <c r="AH18" s="31"/>
      <c r="AI18" s="32"/>
      <c r="AJ18" s="12"/>
      <c r="AK18" s="20"/>
      <c r="AL18" s="21" t="s">
        <v>119</v>
      </c>
      <c r="AM18" s="22" t="s">
        <v>120</v>
      </c>
      <c r="AN18" s="21" t="s">
        <v>77</v>
      </c>
      <c r="AO18" s="55" t="s">
        <v>121</v>
      </c>
      <c r="AP18" s="23" t="s">
        <v>122</v>
      </c>
      <c r="AQ18" s="24" t="s">
        <v>123</v>
      </c>
      <c r="AR18" s="25" t="s">
        <v>124</v>
      </c>
      <c r="AS18" s="62" t="s">
        <v>125</v>
      </c>
      <c r="AT18" s="26" t="s">
        <v>126</v>
      </c>
      <c r="AU18" s="63" t="s">
        <v>127</v>
      </c>
      <c r="AV18" s="25" t="s">
        <v>124</v>
      </c>
      <c r="AW18" s="60" t="s">
        <v>128</v>
      </c>
      <c r="AX18" s="2"/>
      <c r="AY18" s="2"/>
      <c r="AZ18" s="2"/>
      <c r="BA18" s="2"/>
      <c r="BB18" s="2"/>
      <c r="BC18" s="2"/>
      <c r="BD18" s="2"/>
      <c r="BE18" s="2"/>
      <c r="BF18" s="2"/>
      <c r="BG18" s="2"/>
      <c r="BH18" s="2"/>
      <c r="BI18" s="2"/>
      <c r="BJ18" s="2"/>
      <c r="BK18" s="2"/>
      <c r="BL18" s="2"/>
      <c r="BM18" s="2"/>
      <c r="BN18" s="2"/>
      <c r="BO18" s="2"/>
      <c r="BP18" s="2"/>
    </row>
    <row r="19" spans="1:68" ht="189.75" customHeight="1" x14ac:dyDescent="0.25">
      <c r="A19" s="227"/>
      <c r="B19" s="221"/>
      <c r="C19" s="221"/>
      <c r="D19" s="221"/>
      <c r="E19" s="221"/>
      <c r="F19" s="221"/>
      <c r="G19" s="221"/>
      <c r="H19" s="221"/>
      <c r="I19" s="221"/>
      <c r="J19" s="221"/>
      <c r="K19" s="221"/>
      <c r="L19" s="221"/>
      <c r="M19" s="221"/>
      <c r="N19" s="221"/>
      <c r="O19" s="28">
        <v>3</v>
      </c>
      <c r="P19" s="12" t="s">
        <v>129</v>
      </c>
      <c r="Q19" s="12" t="s">
        <v>130</v>
      </c>
      <c r="R19" s="12" t="str">
        <f t="shared" si="0"/>
        <v>Probabilidad</v>
      </c>
      <c r="S19" s="29" t="s">
        <v>57</v>
      </c>
      <c r="T19" s="29" t="s">
        <v>58</v>
      </c>
      <c r="U19" s="18" t="str">
        <f t="shared" si="1"/>
        <v>40%</v>
      </c>
      <c r="V19" s="29" t="s">
        <v>107</v>
      </c>
      <c r="W19" s="29" t="s">
        <v>89</v>
      </c>
      <c r="X19" s="29" t="s">
        <v>61</v>
      </c>
      <c r="Y19" s="30" t="str">
        <f>IFERROR(IF(AND(#REF!="Probabilidad",R19="Probabilidad"),(#REF!-(+#REF!*U19)),IF(AND(#REF!="Impacto",R19="Probabilidad"),(AA18-(+AA18*U19)),IF(R19="Impacto",#REF!,""))),"")</f>
        <v/>
      </c>
      <c r="Z19" s="17" t="str">
        <f t="shared" si="2"/>
        <v/>
      </c>
      <c r="AA19" s="18" t="str">
        <f t="shared" si="3"/>
        <v/>
      </c>
      <c r="AB19" s="17" t="str">
        <f t="shared" si="4"/>
        <v/>
      </c>
      <c r="AC19" s="18" t="str">
        <f>IFERROR(IF(AND(#REF!="Impacto",R19="Impacto"),(#REF!-(+#REF!*U19)),IF(AND(#REF!="Probabilidad",R19="Impacto"),(AC18-(+AC18*U19)),IF(R19="Probabilidad",#REF!,""))),"")</f>
        <v/>
      </c>
      <c r="AD19" s="17" t="str">
        <f t="shared" si="5"/>
        <v/>
      </c>
      <c r="AE19" s="29" t="s">
        <v>62</v>
      </c>
      <c r="AF19" s="29"/>
      <c r="AG19" s="12"/>
      <c r="AH19" s="31"/>
      <c r="AI19" s="31"/>
      <c r="AJ19" s="12"/>
      <c r="AK19" s="64"/>
      <c r="AL19" s="21" t="s">
        <v>131</v>
      </c>
      <c r="AM19" s="65" t="s">
        <v>132</v>
      </c>
      <c r="AN19" s="21" t="s">
        <v>133</v>
      </c>
      <c r="AO19" s="55" t="s">
        <v>134</v>
      </c>
      <c r="AP19" s="40" t="s">
        <v>135</v>
      </c>
      <c r="AQ19" s="66" t="s">
        <v>136</v>
      </c>
      <c r="AR19" s="25" t="s">
        <v>137</v>
      </c>
      <c r="AS19" s="25" t="s">
        <v>138</v>
      </c>
      <c r="AT19" s="67" t="s">
        <v>135</v>
      </c>
      <c r="AU19" s="68" t="s">
        <v>139</v>
      </c>
      <c r="AV19" s="25" t="s">
        <v>140</v>
      </c>
      <c r="AW19" s="60" t="s">
        <v>141</v>
      </c>
      <c r="AX19" s="2"/>
      <c r="AY19" s="2"/>
      <c r="AZ19" s="2"/>
      <c r="BA19" s="2"/>
      <c r="BB19" s="2"/>
      <c r="BC19" s="2"/>
      <c r="BD19" s="2"/>
      <c r="BE19" s="2"/>
      <c r="BF19" s="2"/>
      <c r="BG19" s="2"/>
      <c r="BH19" s="2"/>
      <c r="BI19" s="2"/>
      <c r="BJ19" s="2"/>
      <c r="BK19" s="2"/>
      <c r="BL19" s="2"/>
      <c r="BM19" s="2"/>
      <c r="BN19" s="2"/>
      <c r="BO19" s="2"/>
      <c r="BP19" s="2"/>
    </row>
    <row r="20" spans="1:68" ht="246" customHeight="1" x14ac:dyDescent="0.25">
      <c r="A20" s="227"/>
      <c r="B20" s="221"/>
      <c r="C20" s="221"/>
      <c r="D20" s="221"/>
      <c r="E20" s="221"/>
      <c r="F20" s="221"/>
      <c r="G20" s="221"/>
      <c r="H20" s="221"/>
      <c r="I20" s="221"/>
      <c r="J20" s="221"/>
      <c r="K20" s="221"/>
      <c r="L20" s="221"/>
      <c r="M20" s="221"/>
      <c r="N20" s="221"/>
      <c r="O20" s="28">
        <v>5</v>
      </c>
      <c r="P20" s="12"/>
      <c r="Q20" s="12"/>
      <c r="R20" s="28"/>
      <c r="S20" s="34"/>
      <c r="T20" s="34"/>
      <c r="U20" s="35" t="str">
        <f t="shared" si="1"/>
        <v/>
      </c>
      <c r="V20" s="34"/>
      <c r="W20" s="34"/>
      <c r="X20" s="34"/>
      <c r="Y20" s="36" t="str">
        <f>IFERROR(IF(AND(R19="Probabilidad",R20="Probabilidad"),(AA19-(+AA19*U20)),IF(AND(R19="Impacto",R20="Probabilidad"),(#REF!-(+#REF!*U20)),IF(R20="Impacto",AA19,""))),"")</f>
        <v/>
      </c>
      <c r="Z20" s="17" t="str">
        <f t="shared" si="2"/>
        <v/>
      </c>
      <c r="AA20" s="35" t="str">
        <f t="shared" si="3"/>
        <v/>
      </c>
      <c r="AB20" s="17" t="str">
        <f t="shared" si="4"/>
        <v/>
      </c>
      <c r="AC20" s="35" t="str">
        <f>IFERROR(IF(AND(R19="Impacto",R20="Impacto"),(AC19-(+AC19*U20)),IF(AND(R19="Probabilidad",R20="Impacto"),(#REF!-(+#REF!*U20)),IF(R20="Probabilidad",AC19,""))),"")</f>
        <v/>
      </c>
      <c r="AD20" s="37" t="str">
        <f t="shared" si="5"/>
        <v/>
      </c>
      <c r="AE20" s="34"/>
      <c r="AF20" s="34"/>
      <c r="AG20" s="12"/>
      <c r="AH20" s="38"/>
      <c r="AI20" s="38"/>
      <c r="AJ20" s="12"/>
      <c r="AK20" s="39"/>
      <c r="AL20" s="69"/>
      <c r="AM20" s="70"/>
      <c r="AN20" s="40"/>
      <c r="AO20" s="40"/>
      <c r="AP20" s="40"/>
      <c r="AQ20" s="40"/>
      <c r="AR20" s="40"/>
      <c r="AS20" s="41"/>
      <c r="AT20" s="40"/>
      <c r="AU20" s="40"/>
      <c r="AV20" s="40"/>
      <c r="AW20" s="42"/>
      <c r="AX20" s="2"/>
      <c r="AY20" s="2"/>
      <c r="AZ20" s="2"/>
      <c r="BA20" s="2"/>
      <c r="BB20" s="2"/>
      <c r="BC20" s="2"/>
      <c r="BD20" s="2"/>
      <c r="BE20" s="2"/>
      <c r="BF20" s="2"/>
      <c r="BG20" s="2"/>
      <c r="BH20" s="2"/>
      <c r="BI20" s="2"/>
      <c r="BJ20" s="2"/>
      <c r="BK20" s="2"/>
      <c r="BL20" s="2"/>
      <c r="BM20" s="2"/>
      <c r="BN20" s="2"/>
      <c r="BO20" s="2"/>
      <c r="BP20" s="2"/>
    </row>
    <row r="21" spans="1:68" ht="39" customHeight="1" x14ac:dyDescent="0.25">
      <c r="A21" s="227"/>
      <c r="B21" s="221"/>
      <c r="C21" s="221"/>
      <c r="D21" s="221"/>
      <c r="E21" s="221"/>
      <c r="F21" s="221"/>
      <c r="G21" s="221"/>
      <c r="H21" s="221"/>
      <c r="I21" s="221"/>
      <c r="J21" s="221"/>
      <c r="K21" s="221"/>
      <c r="L21" s="221"/>
      <c r="M21" s="221"/>
      <c r="N21" s="221"/>
      <c r="O21" s="28">
        <v>6</v>
      </c>
      <c r="P21" s="12"/>
      <c r="Q21" s="12"/>
      <c r="R21" s="28" t="str">
        <f t="shared" ref="R21:R38" si="8">IF(OR(S21="Preventivo",S21="Detectivo"),"Probabilidad",IF(S21="Correctivo","Impacto",""))</f>
        <v/>
      </c>
      <c r="S21" s="34"/>
      <c r="T21" s="34"/>
      <c r="U21" s="35" t="str">
        <f t="shared" si="1"/>
        <v/>
      </c>
      <c r="V21" s="34"/>
      <c r="W21" s="34"/>
      <c r="X21" s="34"/>
      <c r="Y21" s="36" t="str">
        <f t="shared" ref="Y21:Y25" si="9">IFERROR(IF(AND(R20="Probabilidad",R21="Probabilidad"),(AA20-(+AA20*U21)),IF(AND(R20="Impacto",R21="Probabilidad"),(AA19-(+AA19*U21)),IF(R21="Impacto",AA20,""))),"")</f>
        <v/>
      </c>
      <c r="Z21" s="17" t="str">
        <f t="shared" si="2"/>
        <v/>
      </c>
      <c r="AA21" s="35" t="str">
        <f t="shared" si="3"/>
        <v/>
      </c>
      <c r="AB21" s="17" t="str">
        <f t="shared" si="4"/>
        <v/>
      </c>
      <c r="AC21" s="35" t="str">
        <f t="shared" ref="AC21:AC25" si="10">IFERROR(IF(AND(R20="Impacto",R21="Impacto"),(AC20-(+AC20*U21)),IF(AND(R20="Probabilidad",R21="Impacto"),(AC19-(+AC19*U21)),IF(R21="Probabilidad",AC20,""))),"")</f>
        <v/>
      </c>
      <c r="AD21" s="37" t="str">
        <f t="shared" si="5"/>
        <v/>
      </c>
      <c r="AE21" s="34"/>
      <c r="AF21" s="34"/>
      <c r="AG21" s="12"/>
      <c r="AH21" s="38"/>
      <c r="AI21" s="38"/>
      <c r="AJ21" s="12"/>
      <c r="AK21" s="39"/>
      <c r="AL21" s="40"/>
      <c r="AM21" s="40"/>
      <c r="AN21" s="40"/>
      <c r="AO21" s="40"/>
      <c r="AP21" s="40"/>
      <c r="AQ21" s="40"/>
      <c r="AR21" s="40"/>
      <c r="AS21" s="41"/>
      <c r="AT21" s="40"/>
      <c r="AU21" s="40"/>
      <c r="AV21" s="40"/>
      <c r="AW21" s="42"/>
      <c r="AX21" s="2"/>
      <c r="AY21" s="2"/>
      <c r="AZ21" s="2"/>
      <c r="BA21" s="2"/>
      <c r="BB21" s="2"/>
      <c r="BC21" s="2"/>
      <c r="BD21" s="2"/>
      <c r="BE21" s="2"/>
      <c r="BF21" s="2"/>
      <c r="BG21" s="2"/>
      <c r="BH21" s="2"/>
      <c r="BI21" s="2"/>
      <c r="BJ21" s="2"/>
      <c r="BK21" s="2"/>
      <c r="BL21" s="2"/>
      <c r="BM21" s="2"/>
      <c r="BN21" s="2"/>
      <c r="BO21" s="2"/>
      <c r="BP21" s="2"/>
    </row>
    <row r="22" spans="1:68" ht="39" customHeight="1" x14ac:dyDescent="0.25">
      <c r="A22" s="227"/>
      <c r="B22" s="221"/>
      <c r="C22" s="221"/>
      <c r="D22" s="221"/>
      <c r="E22" s="221"/>
      <c r="F22" s="221"/>
      <c r="G22" s="221"/>
      <c r="H22" s="221"/>
      <c r="I22" s="221"/>
      <c r="J22" s="221"/>
      <c r="K22" s="221"/>
      <c r="L22" s="221"/>
      <c r="M22" s="221"/>
      <c r="N22" s="221"/>
      <c r="O22" s="28">
        <v>7</v>
      </c>
      <c r="P22" s="12"/>
      <c r="Q22" s="12"/>
      <c r="R22" s="28" t="str">
        <f t="shared" si="8"/>
        <v/>
      </c>
      <c r="S22" s="34"/>
      <c r="T22" s="34"/>
      <c r="U22" s="35" t="str">
        <f t="shared" si="1"/>
        <v/>
      </c>
      <c r="V22" s="34"/>
      <c r="W22" s="34"/>
      <c r="X22" s="34"/>
      <c r="Y22" s="36" t="str">
        <f t="shared" si="9"/>
        <v/>
      </c>
      <c r="Z22" s="17" t="str">
        <f t="shared" si="2"/>
        <v/>
      </c>
      <c r="AA22" s="35" t="str">
        <f t="shared" si="3"/>
        <v/>
      </c>
      <c r="AB22" s="17" t="str">
        <f t="shared" si="4"/>
        <v/>
      </c>
      <c r="AC22" s="35" t="str">
        <f t="shared" si="10"/>
        <v/>
      </c>
      <c r="AD22" s="37" t="str">
        <f t="shared" si="5"/>
        <v/>
      </c>
      <c r="AE22" s="34"/>
      <c r="AF22" s="34"/>
      <c r="AG22" s="12"/>
      <c r="AH22" s="38"/>
      <c r="AI22" s="38"/>
      <c r="AJ22" s="12"/>
      <c r="AK22" s="39"/>
      <c r="AL22" s="40"/>
      <c r="AM22" s="40"/>
      <c r="AN22" s="40"/>
      <c r="AO22" s="40"/>
      <c r="AP22" s="40"/>
      <c r="AQ22" s="40"/>
      <c r="AR22" s="40"/>
      <c r="AS22" s="41"/>
      <c r="AT22" s="40"/>
      <c r="AU22" s="40"/>
      <c r="AV22" s="40"/>
      <c r="AW22" s="42"/>
      <c r="AX22" s="2"/>
      <c r="AY22" s="2"/>
      <c r="AZ22" s="2"/>
      <c r="BA22" s="2"/>
      <c r="BB22" s="2"/>
      <c r="BC22" s="2"/>
      <c r="BD22" s="2"/>
      <c r="BE22" s="2"/>
      <c r="BF22" s="2"/>
      <c r="BG22" s="2"/>
      <c r="BH22" s="2"/>
      <c r="BI22" s="2"/>
      <c r="BJ22" s="2"/>
      <c r="BK22" s="2"/>
      <c r="BL22" s="2"/>
      <c r="BM22" s="2"/>
      <c r="BN22" s="2"/>
      <c r="BO22" s="2"/>
      <c r="BP22" s="2"/>
    </row>
    <row r="23" spans="1:68" ht="39" customHeight="1" x14ac:dyDescent="0.25">
      <c r="A23" s="227"/>
      <c r="B23" s="221"/>
      <c r="C23" s="221"/>
      <c r="D23" s="221"/>
      <c r="E23" s="221"/>
      <c r="F23" s="221"/>
      <c r="G23" s="221"/>
      <c r="H23" s="221"/>
      <c r="I23" s="221"/>
      <c r="J23" s="221"/>
      <c r="K23" s="221"/>
      <c r="L23" s="221"/>
      <c r="M23" s="221"/>
      <c r="N23" s="221"/>
      <c r="O23" s="28">
        <v>8</v>
      </c>
      <c r="P23" s="12"/>
      <c r="Q23" s="12"/>
      <c r="R23" s="28" t="str">
        <f t="shared" si="8"/>
        <v/>
      </c>
      <c r="S23" s="34"/>
      <c r="T23" s="34"/>
      <c r="U23" s="35" t="str">
        <f t="shared" si="1"/>
        <v/>
      </c>
      <c r="V23" s="34"/>
      <c r="W23" s="34"/>
      <c r="X23" s="34"/>
      <c r="Y23" s="36" t="str">
        <f t="shared" si="9"/>
        <v/>
      </c>
      <c r="Z23" s="17" t="str">
        <f t="shared" si="2"/>
        <v/>
      </c>
      <c r="AA23" s="35" t="str">
        <f t="shared" si="3"/>
        <v/>
      </c>
      <c r="AB23" s="17" t="str">
        <f t="shared" si="4"/>
        <v/>
      </c>
      <c r="AC23" s="35" t="str">
        <f t="shared" si="10"/>
        <v/>
      </c>
      <c r="AD23" s="37" t="str">
        <f t="shared" si="5"/>
        <v/>
      </c>
      <c r="AE23" s="34"/>
      <c r="AF23" s="34"/>
      <c r="AG23" s="12"/>
      <c r="AH23" s="38"/>
      <c r="AI23" s="38"/>
      <c r="AJ23" s="12"/>
      <c r="AK23" s="39"/>
      <c r="AL23" s="40"/>
      <c r="AM23" s="40"/>
      <c r="AN23" s="40"/>
      <c r="AO23" s="40"/>
      <c r="AP23" s="40"/>
      <c r="AQ23" s="40"/>
      <c r="AR23" s="40"/>
      <c r="AS23" s="41"/>
      <c r="AT23" s="40"/>
      <c r="AU23" s="40"/>
      <c r="AV23" s="40"/>
      <c r="AW23" s="42"/>
      <c r="AX23" s="2"/>
      <c r="AY23" s="2"/>
      <c r="AZ23" s="2"/>
      <c r="BA23" s="2"/>
      <c r="BB23" s="2"/>
      <c r="BC23" s="2"/>
      <c r="BD23" s="2"/>
      <c r="BE23" s="2"/>
      <c r="BF23" s="2"/>
      <c r="BG23" s="2"/>
      <c r="BH23" s="2"/>
      <c r="BI23" s="2"/>
      <c r="BJ23" s="2"/>
      <c r="BK23" s="2"/>
      <c r="BL23" s="2"/>
      <c r="BM23" s="2"/>
      <c r="BN23" s="2"/>
      <c r="BO23" s="2"/>
      <c r="BP23" s="2"/>
    </row>
    <row r="24" spans="1:68" ht="39" customHeight="1" x14ac:dyDescent="0.25">
      <c r="A24" s="227"/>
      <c r="B24" s="221"/>
      <c r="C24" s="221"/>
      <c r="D24" s="221"/>
      <c r="E24" s="221"/>
      <c r="F24" s="221"/>
      <c r="G24" s="221"/>
      <c r="H24" s="221"/>
      <c r="I24" s="221"/>
      <c r="J24" s="221"/>
      <c r="K24" s="221"/>
      <c r="L24" s="221"/>
      <c r="M24" s="221"/>
      <c r="N24" s="221"/>
      <c r="O24" s="28">
        <v>9</v>
      </c>
      <c r="P24" s="12"/>
      <c r="Q24" s="12"/>
      <c r="R24" s="28" t="str">
        <f t="shared" si="8"/>
        <v/>
      </c>
      <c r="S24" s="34"/>
      <c r="T24" s="34"/>
      <c r="U24" s="35" t="str">
        <f t="shared" si="1"/>
        <v/>
      </c>
      <c r="V24" s="34"/>
      <c r="W24" s="34"/>
      <c r="X24" s="34"/>
      <c r="Y24" s="36" t="str">
        <f t="shared" si="9"/>
        <v/>
      </c>
      <c r="Z24" s="17" t="str">
        <f t="shared" si="2"/>
        <v/>
      </c>
      <c r="AA24" s="35" t="str">
        <f t="shared" si="3"/>
        <v/>
      </c>
      <c r="AB24" s="17" t="str">
        <f t="shared" si="4"/>
        <v/>
      </c>
      <c r="AC24" s="35" t="str">
        <f t="shared" si="10"/>
        <v/>
      </c>
      <c r="AD24" s="37" t="str">
        <f t="shared" si="5"/>
        <v/>
      </c>
      <c r="AE24" s="34"/>
      <c r="AF24" s="34"/>
      <c r="AG24" s="12"/>
      <c r="AH24" s="38"/>
      <c r="AI24" s="38"/>
      <c r="AJ24" s="12"/>
      <c r="AK24" s="39"/>
      <c r="AL24" s="21"/>
      <c r="AM24" s="40"/>
      <c r="AN24" s="40"/>
      <c r="AO24" s="40"/>
      <c r="AP24" s="40"/>
      <c r="AQ24" s="40"/>
      <c r="AR24" s="40"/>
      <c r="AS24" s="41"/>
      <c r="AT24" s="40"/>
      <c r="AU24" s="40"/>
      <c r="AV24" s="40"/>
      <c r="AW24" s="42"/>
      <c r="AX24" s="2"/>
      <c r="AY24" s="2"/>
      <c r="AZ24" s="2"/>
      <c r="BA24" s="2"/>
      <c r="BB24" s="2"/>
      <c r="BC24" s="2"/>
      <c r="BD24" s="2"/>
      <c r="BE24" s="2"/>
      <c r="BF24" s="2"/>
      <c r="BG24" s="2"/>
      <c r="BH24" s="2"/>
      <c r="BI24" s="2"/>
      <c r="BJ24" s="2"/>
      <c r="BK24" s="2"/>
      <c r="BL24" s="2"/>
      <c r="BM24" s="2"/>
      <c r="BN24" s="2"/>
      <c r="BO24" s="2"/>
      <c r="BP24" s="2"/>
    </row>
    <row r="25" spans="1:68" ht="39" customHeight="1" x14ac:dyDescent="0.25">
      <c r="A25" s="228"/>
      <c r="B25" s="222"/>
      <c r="C25" s="222"/>
      <c r="D25" s="222"/>
      <c r="E25" s="222"/>
      <c r="F25" s="222"/>
      <c r="G25" s="222"/>
      <c r="H25" s="222"/>
      <c r="I25" s="222"/>
      <c r="J25" s="222"/>
      <c r="K25" s="222"/>
      <c r="L25" s="222"/>
      <c r="M25" s="222"/>
      <c r="N25" s="222"/>
      <c r="O25" s="44">
        <v>10</v>
      </c>
      <c r="P25" s="45"/>
      <c r="Q25" s="45"/>
      <c r="R25" s="28" t="str">
        <f t="shared" si="8"/>
        <v/>
      </c>
      <c r="S25" s="46"/>
      <c r="T25" s="46"/>
      <c r="U25" s="35" t="str">
        <f t="shared" si="1"/>
        <v/>
      </c>
      <c r="V25" s="46"/>
      <c r="W25" s="46"/>
      <c r="X25" s="46"/>
      <c r="Y25" s="36" t="str">
        <f t="shared" si="9"/>
        <v/>
      </c>
      <c r="Z25" s="17" t="str">
        <f t="shared" si="2"/>
        <v/>
      </c>
      <c r="AA25" s="35" t="str">
        <f t="shared" si="3"/>
        <v/>
      </c>
      <c r="AB25" s="17" t="str">
        <f t="shared" si="4"/>
        <v/>
      </c>
      <c r="AC25" s="35" t="str">
        <f t="shared" si="10"/>
        <v/>
      </c>
      <c r="AD25" s="37" t="str">
        <f t="shared" si="5"/>
        <v/>
      </c>
      <c r="AE25" s="46"/>
      <c r="AF25" s="46"/>
      <c r="AG25" s="45"/>
      <c r="AH25" s="47"/>
      <c r="AI25" s="47"/>
      <c r="AJ25" s="45"/>
      <c r="AK25" s="48"/>
      <c r="AL25" s="71"/>
      <c r="AM25" s="49"/>
      <c r="AN25" s="49"/>
      <c r="AO25" s="49"/>
      <c r="AP25" s="49"/>
      <c r="AQ25" s="49"/>
      <c r="AR25" s="49"/>
      <c r="AS25" s="50"/>
      <c r="AT25" s="49"/>
      <c r="AU25" s="49"/>
      <c r="AV25" s="72"/>
      <c r="AW25" s="73"/>
      <c r="AX25" s="2"/>
      <c r="AY25" s="2"/>
      <c r="AZ25" s="2"/>
      <c r="BA25" s="2"/>
      <c r="BB25" s="2"/>
      <c r="BC25" s="2"/>
      <c r="BD25" s="2"/>
      <c r="BE25" s="2"/>
      <c r="BF25" s="2"/>
      <c r="BG25" s="2"/>
      <c r="BH25" s="2"/>
      <c r="BI25" s="2"/>
      <c r="BJ25" s="2"/>
      <c r="BK25" s="2"/>
      <c r="BL25" s="2"/>
      <c r="BM25" s="2"/>
      <c r="BN25" s="2"/>
      <c r="BO25" s="2"/>
      <c r="BP25" s="2"/>
    </row>
    <row r="26" spans="1:68" ht="225" customHeight="1" x14ac:dyDescent="0.25">
      <c r="A26" s="226">
        <v>3</v>
      </c>
      <c r="B26" s="231"/>
      <c r="C26" s="224" t="s">
        <v>50</v>
      </c>
      <c r="D26" s="230" t="s">
        <v>142</v>
      </c>
      <c r="E26" s="224" t="s">
        <v>143</v>
      </c>
      <c r="F26" s="224" t="s">
        <v>144</v>
      </c>
      <c r="G26" s="229">
        <v>300</v>
      </c>
      <c r="H26" s="220" t="str">
        <f>IF(G26&lt;=0,"",IF(G26&lt;=2,"Muy Baja",IF(G26&lt;=24,"Baja",IF(G26&lt;=500,"Media",IF(G26&lt;=5000,"Alta","Muy Alta")))))</f>
        <v>Media</v>
      </c>
      <c r="I26" s="223">
        <f>IF(H26="","",IF(H26="Muy Baja",0.2,IF(H26="Baja",0.4,IF(H26="Media",0.6,IF(H26="Alta",0.8,IF(H26="Muy Alta",1,))))))</f>
        <v>0.6</v>
      </c>
      <c r="J26" s="223" t="s">
        <v>145</v>
      </c>
      <c r="K26" s="223" t="e">
        <f>IF(J26=#REF!,#REF!,IF(J26=#REF!,#REF!,IF(J26=#REF!,#REF!)))</f>
        <v>#REF!</v>
      </c>
      <c r="L26" s="220" t="e">
        <f>IF(J26=#REF!,"Moderado",IF(J26=#REF!,"Mayor",IF(J26=#REF!,"Catastrófico")))</f>
        <v>#REF!</v>
      </c>
      <c r="M26" s="223" t="e">
        <f>IF(L26="","",IF(L26="Leve",0.2,IF(L26="Menor",0.4,IF(L26="Moderado",0.6,IF(L26="Mayor",0.8,IF(L26="Catastrófico",1,))))))</f>
        <v>#REF!</v>
      </c>
      <c r="N26" s="225" t="e">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#REF!</v>
      </c>
      <c r="O26" s="10">
        <v>1</v>
      </c>
      <c r="P26" s="11" t="s">
        <v>146</v>
      </c>
      <c r="Q26" s="12" t="s">
        <v>88</v>
      </c>
      <c r="R26" s="11" t="str">
        <f t="shared" si="8"/>
        <v>Probabilidad</v>
      </c>
      <c r="S26" s="13" t="s">
        <v>57</v>
      </c>
      <c r="T26" s="13" t="s">
        <v>58</v>
      </c>
      <c r="U26" s="14" t="str">
        <f t="shared" si="1"/>
        <v>40%</v>
      </c>
      <c r="V26" s="13" t="s">
        <v>59</v>
      </c>
      <c r="W26" s="13" t="s">
        <v>89</v>
      </c>
      <c r="X26" s="13" t="s">
        <v>147</v>
      </c>
      <c r="Y26" s="15">
        <f>IFERROR(IF(R26="Probabilidad",(I26-(+I26*U26)),IF(R26="Impacto",I26,"")),"")</f>
        <v>0.36</v>
      </c>
      <c r="Z26" s="16" t="str">
        <f t="shared" si="2"/>
        <v>Baja</v>
      </c>
      <c r="AA26" s="14">
        <f t="shared" si="3"/>
        <v>0.36</v>
      </c>
      <c r="AB26" s="16" t="str">
        <f t="shared" si="4"/>
        <v/>
      </c>
      <c r="AC26" s="14" t="str">
        <f>IFERROR(IF(R26="Impacto",(M26-(+M26*U26)),IF(R26="Probabilidad",M26,"")),"")</f>
        <v/>
      </c>
      <c r="AD26" s="16" t="str">
        <f t="shared" si="5"/>
        <v/>
      </c>
      <c r="AE26" s="13" t="s">
        <v>62</v>
      </c>
      <c r="AF26" s="12"/>
      <c r="AG26" s="12"/>
      <c r="AH26" s="12"/>
      <c r="AI26" s="19"/>
      <c r="AJ26" s="11"/>
      <c r="AK26" s="20"/>
      <c r="AL26" s="52" t="s">
        <v>148</v>
      </c>
      <c r="AM26" s="53" t="s">
        <v>149</v>
      </c>
      <c r="AN26" s="55" t="s">
        <v>150</v>
      </c>
      <c r="AO26" s="55" t="s">
        <v>151</v>
      </c>
      <c r="AP26" s="56" t="s">
        <v>152</v>
      </c>
      <c r="AQ26" s="24" t="s">
        <v>153</v>
      </c>
      <c r="AR26" s="74" t="s">
        <v>154</v>
      </c>
      <c r="AS26" s="56" t="s">
        <v>155</v>
      </c>
      <c r="AT26" s="75" t="s">
        <v>156</v>
      </c>
      <c r="AU26" s="76" t="s">
        <v>157</v>
      </c>
      <c r="AV26" s="77" t="s">
        <v>154</v>
      </c>
      <c r="AW26" s="60" t="s">
        <v>158</v>
      </c>
      <c r="AX26" s="2"/>
      <c r="AY26" s="2"/>
      <c r="AZ26" s="2"/>
      <c r="BA26" s="2"/>
      <c r="BB26" s="2"/>
      <c r="BC26" s="2"/>
      <c r="BD26" s="2"/>
      <c r="BE26" s="2"/>
      <c r="BF26" s="2"/>
      <c r="BG26" s="2"/>
      <c r="BH26" s="2"/>
      <c r="BI26" s="2"/>
      <c r="BJ26" s="2"/>
      <c r="BK26" s="2"/>
      <c r="BL26" s="2"/>
      <c r="BM26" s="2"/>
      <c r="BN26" s="2"/>
      <c r="BO26" s="2"/>
      <c r="BP26" s="2"/>
    </row>
    <row r="27" spans="1:68" ht="148.5" customHeight="1" x14ac:dyDescent="0.25">
      <c r="A27" s="227"/>
      <c r="B27" s="231"/>
      <c r="C27" s="221"/>
      <c r="D27" s="221"/>
      <c r="E27" s="221"/>
      <c r="F27" s="221"/>
      <c r="G27" s="221"/>
      <c r="H27" s="221"/>
      <c r="I27" s="221"/>
      <c r="J27" s="221"/>
      <c r="K27" s="221"/>
      <c r="L27" s="221"/>
      <c r="M27" s="221"/>
      <c r="N27" s="221"/>
      <c r="O27" s="28">
        <v>2</v>
      </c>
      <c r="P27" s="12" t="s">
        <v>159</v>
      </c>
      <c r="Q27" s="12" t="s">
        <v>160</v>
      </c>
      <c r="R27" s="12" t="str">
        <f t="shared" si="8"/>
        <v>Probabilidad</v>
      </c>
      <c r="S27" s="29" t="s">
        <v>57</v>
      </c>
      <c r="T27" s="29" t="s">
        <v>58</v>
      </c>
      <c r="U27" s="18" t="str">
        <f t="shared" si="1"/>
        <v>40%</v>
      </c>
      <c r="V27" s="29" t="s">
        <v>107</v>
      </c>
      <c r="W27" s="29" t="s">
        <v>60</v>
      </c>
      <c r="X27" s="29" t="s">
        <v>61</v>
      </c>
      <c r="Y27" s="30">
        <f>IFERROR(IF(AND(R26="Probabilidad",R27="Probabilidad"),(AA26-(+AA26*U27)),IF(R27="Probabilidad",(I26-(+I26*U27)),IF(R27="Impacto",AA26,""))),"")</f>
        <v>0.216</v>
      </c>
      <c r="Z27" s="17" t="str">
        <f t="shared" si="2"/>
        <v>Baja</v>
      </c>
      <c r="AA27" s="18">
        <f t="shared" si="3"/>
        <v>0.216</v>
      </c>
      <c r="AB27" s="17" t="str">
        <f t="shared" si="4"/>
        <v/>
      </c>
      <c r="AC27" s="18" t="str">
        <f>IFERROR(IF(AND(R26="Impacto",R27="Impacto"),(AC26-(+AC26*U27)),IF(R27="Impacto",($M$26-(+$M$26*U27)),IF(R27="Probabilidad",AC26,""))),"")</f>
        <v/>
      </c>
      <c r="AD27" s="17" t="str">
        <f t="shared" si="5"/>
        <v/>
      </c>
      <c r="AE27" s="29" t="s">
        <v>62</v>
      </c>
      <c r="AF27" s="12"/>
      <c r="AG27" s="12"/>
      <c r="AH27" s="12"/>
      <c r="AI27" s="31"/>
      <c r="AJ27" s="12"/>
      <c r="AK27" s="20"/>
      <c r="AL27" s="21" t="s">
        <v>161</v>
      </c>
      <c r="AM27" s="22" t="s">
        <v>162</v>
      </c>
      <c r="AN27" s="21" t="s">
        <v>163</v>
      </c>
      <c r="AO27" s="55" t="s">
        <v>164</v>
      </c>
      <c r="AP27" s="23" t="s">
        <v>165</v>
      </c>
      <c r="AQ27" s="24" t="s">
        <v>166</v>
      </c>
      <c r="AR27" s="25" t="s">
        <v>167</v>
      </c>
      <c r="AS27" s="62" t="s">
        <v>164</v>
      </c>
      <c r="AT27" s="60" t="s">
        <v>165</v>
      </c>
      <c r="AU27" s="78" t="s">
        <v>168</v>
      </c>
      <c r="AV27" s="79" t="s">
        <v>167</v>
      </c>
      <c r="AW27" s="60" t="s">
        <v>169</v>
      </c>
      <c r="AX27" s="2"/>
      <c r="AY27" s="2"/>
      <c r="AZ27" s="2"/>
      <c r="BA27" s="2"/>
      <c r="BB27" s="2"/>
      <c r="BC27" s="2"/>
      <c r="BD27" s="2"/>
      <c r="BE27" s="2"/>
      <c r="BF27" s="2"/>
      <c r="BG27" s="2"/>
      <c r="BH27" s="2"/>
      <c r="BI27" s="2"/>
      <c r="BJ27" s="2"/>
      <c r="BK27" s="2"/>
      <c r="BL27" s="2"/>
      <c r="BM27" s="2"/>
      <c r="BN27" s="2"/>
      <c r="BO27" s="2"/>
      <c r="BP27" s="2"/>
    </row>
    <row r="28" spans="1:68" ht="225.75" customHeight="1" x14ac:dyDescent="0.25">
      <c r="A28" s="227"/>
      <c r="B28" s="231"/>
      <c r="C28" s="221"/>
      <c r="D28" s="221"/>
      <c r="E28" s="221"/>
      <c r="F28" s="221"/>
      <c r="G28" s="221"/>
      <c r="H28" s="221"/>
      <c r="I28" s="221"/>
      <c r="J28" s="221"/>
      <c r="K28" s="221"/>
      <c r="L28" s="221"/>
      <c r="M28" s="221"/>
      <c r="N28" s="221"/>
      <c r="O28" s="28">
        <v>3</v>
      </c>
      <c r="P28" s="12" t="s">
        <v>170</v>
      </c>
      <c r="Q28" s="12" t="s">
        <v>88</v>
      </c>
      <c r="R28" s="12" t="str">
        <f t="shared" si="8"/>
        <v>Probabilidad</v>
      </c>
      <c r="S28" s="29" t="s">
        <v>57</v>
      </c>
      <c r="T28" s="29" t="s">
        <v>58</v>
      </c>
      <c r="U28" s="18" t="str">
        <f t="shared" si="1"/>
        <v>40%</v>
      </c>
      <c r="V28" s="29" t="s">
        <v>107</v>
      </c>
      <c r="W28" s="29" t="s">
        <v>89</v>
      </c>
      <c r="X28" s="29" t="s">
        <v>61</v>
      </c>
      <c r="Y28" s="30">
        <f t="shared" ref="Y28:Y35" si="11">IFERROR(IF(AND(R27="Probabilidad",R28="Probabilidad"),(AA27-(+AA27*U28)),IF(AND(R27="Impacto",R28="Probabilidad"),(AA26-(+AA26*U28)),IF(R28="Impacto",AA27,""))),"")</f>
        <v>0.12959999999999999</v>
      </c>
      <c r="Z28" s="17" t="str">
        <f t="shared" si="2"/>
        <v>Muy Baja</v>
      </c>
      <c r="AA28" s="18">
        <f t="shared" si="3"/>
        <v>0.12959999999999999</v>
      </c>
      <c r="AB28" s="17" t="str">
        <f t="shared" si="4"/>
        <v/>
      </c>
      <c r="AC28" s="18" t="str">
        <f t="shared" ref="AC28:AC35" si="12">IFERROR(IF(AND(R27="Impacto",R28="Impacto"),(AC27-(+AC27*U28)),IF(AND(R27="Probabilidad",R28="Impacto"),(AC26-(+AC26*U28)),IF(R28="Probabilidad",AC27,""))),"")</f>
        <v/>
      </c>
      <c r="AD28" s="17" t="str">
        <f t="shared" si="5"/>
        <v/>
      </c>
      <c r="AE28" s="29" t="s">
        <v>62</v>
      </c>
      <c r="AF28" s="80"/>
      <c r="AG28" s="12"/>
      <c r="AH28" s="31"/>
      <c r="AI28" s="31"/>
      <c r="AJ28" s="12"/>
      <c r="AK28" s="64"/>
      <c r="AL28" s="21" t="s">
        <v>171</v>
      </c>
      <c r="AM28" s="22" t="s">
        <v>172</v>
      </c>
      <c r="AN28" s="21" t="s">
        <v>173</v>
      </c>
      <c r="AO28" s="55" t="s">
        <v>174</v>
      </c>
      <c r="AP28" s="23" t="s">
        <v>175</v>
      </c>
      <c r="AQ28" s="24" t="s">
        <v>176</v>
      </c>
      <c r="AR28" s="25" t="s">
        <v>177</v>
      </c>
      <c r="AS28" s="25" t="s">
        <v>178</v>
      </c>
      <c r="AT28" s="75" t="s">
        <v>179</v>
      </c>
      <c r="AU28" s="81" t="s">
        <v>180</v>
      </c>
      <c r="AV28" s="25" t="s">
        <v>177</v>
      </c>
      <c r="AW28" s="60" t="s">
        <v>181</v>
      </c>
      <c r="AX28" s="2"/>
      <c r="AY28" s="2"/>
      <c r="AZ28" s="2"/>
      <c r="BA28" s="2"/>
      <c r="BB28" s="2"/>
      <c r="BC28" s="2"/>
      <c r="BD28" s="2"/>
      <c r="BE28" s="2"/>
      <c r="BF28" s="2"/>
      <c r="BG28" s="2"/>
      <c r="BH28" s="2"/>
      <c r="BI28" s="2"/>
      <c r="BJ28" s="2"/>
      <c r="BK28" s="2"/>
      <c r="BL28" s="2"/>
      <c r="BM28" s="2"/>
      <c r="BN28" s="2"/>
      <c r="BO28" s="2"/>
      <c r="BP28" s="2"/>
    </row>
    <row r="29" spans="1:68" ht="136.5" customHeight="1" x14ac:dyDescent="0.25">
      <c r="A29" s="227"/>
      <c r="C29" s="221"/>
      <c r="D29" s="221"/>
      <c r="E29" s="221"/>
      <c r="F29" s="221"/>
      <c r="G29" s="221"/>
      <c r="H29" s="221"/>
      <c r="I29" s="221"/>
      <c r="J29" s="221"/>
      <c r="K29" s="221"/>
      <c r="L29" s="221"/>
      <c r="M29" s="221"/>
      <c r="N29" s="221"/>
      <c r="O29" s="28">
        <v>4</v>
      </c>
      <c r="P29" s="12" t="s">
        <v>182</v>
      </c>
      <c r="Q29" s="12" t="s">
        <v>56</v>
      </c>
      <c r="R29" s="12" t="str">
        <f t="shared" si="8"/>
        <v>Probabilidad</v>
      </c>
      <c r="S29" s="29" t="s">
        <v>57</v>
      </c>
      <c r="T29" s="29" t="s">
        <v>58</v>
      </c>
      <c r="U29" s="18" t="str">
        <f t="shared" si="1"/>
        <v>40%</v>
      </c>
      <c r="V29" s="29" t="s">
        <v>107</v>
      </c>
      <c r="W29" s="29" t="s">
        <v>89</v>
      </c>
      <c r="X29" s="29" t="s">
        <v>61</v>
      </c>
      <c r="Y29" s="30">
        <f t="shared" si="11"/>
        <v>7.7759999999999996E-2</v>
      </c>
      <c r="Z29" s="17" t="str">
        <f t="shared" si="2"/>
        <v>Muy Baja</v>
      </c>
      <c r="AA29" s="18">
        <f t="shared" si="3"/>
        <v>7.7759999999999996E-2</v>
      </c>
      <c r="AB29" s="17" t="str">
        <f t="shared" si="4"/>
        <v/>
      </c>
      <c r="AC29" s="18" t="str">
        <f t="shared" si="12"/>
        <v/>
      </c>
      <c r="AD29" s="17" t="str">
        <f t="shared" si="5"/>
        <v/>
      </c>
      <c r="AE29" s="29" t="s">
        <v>62</v>
      </c>
      <c r="AF29" s="29"/>
      <c r="AG29" s="12"/>
      <c r="AH29" s="31"/>
      <c r="AI29" s="31"/>
      <c r="AJ29" s="12"/>
      <c r="AK29" s="64"/>
      <c r="AL29" s="82" t="s">
        <v>183</v>
      </c>
      <c r="AM29" s="82"/>
      <c r="AN29" s="21" t="s">
        <v>184</v>
      </c>
      <c r="AO29" s="55" t="s">
        <v>185</v>
      </c>
      <c r="AP29" s="23" t="s">
        <v>186</v>
      </c>
      <c r="AQ29" s="24" t="s">
        <v>187</v>
      </c>
      <c r="AR29" s="21" t="s">
        <v>188</v>
      </c>
      <c r="AS29" s="21" t="s">
        <v>189</v>
      </c>
      <c r="AT29" s="75" t="s">
        <v>190</v>
      </c>
      <c r="AU29" s="81" t="s">
        <v>191</v>
      </c>
      <c r="AV29" s="21" t="s">
        <v>192</v>
      </c>
      <c r="AW29" s="60" t="s">
        <v>193</v>
      </c>
      <c r="AX29" s="2"/>
      <c r="AY29" s="2"/>
      <c r="AZ29" s="2"/>
      <c r="BA29" s="2"/>
      <c r="BB29" s="2"/>
      <c r="BC29" s="2"/>
      <c r="BD29" s="2"/>
      <c r="BE29" s="2"/>
      <c r="BF29" s="2"/>
      <c r="BG29" s="2"/>
      <c r="BH29" s="2"/>
      <c r="BI29" s="2"/>
      <c r="BJ29" s="2"/>
      <c r="BK29" s="2"/>
      <c r="BL29" s="2"/>
      <c r="BM29" s="2"/>
      <c r="BN29" s="2"/>
      <c r="BO29" s="2"/>
      <c r="BP29" s="2"/>
    </row>
    <row r="30" spans="1:68" ht="39" customHeight="1" x14ac:dyDescent="0.25">
      <c r="A30" s="227"/>
      <c r="C30" s="221"/>
      <c r="D30" s="221"/>
      <c r="E30" s="221"/>
      <c r="F30" s="221"/>
      <c r="G30" s="221"/>
      <c r="H30" s="221"/>
      <c r="I30" s="221"/>
      <c r="J30" s="221"/>
      <c r="K30" s="221"/>
      <c r="L30" s="221"/>
      <c r="M30" s="221"/>
      <c r="N30" s="221"/>
      <c r="O30" s="28">
        <v>5</v>
      </c>
      <c r="P30" s="12"/>
      <c r="Q30" s="12"/>
      <c r="R30" s="28" t="str">
        <f t="shared" si="8"/>
        <v/>
      </c>
      <c r="S30" s="34"/>
      <c r="T30" s="34"/>
      <c r="U30" s="35" t="str">
        <f t="shared" si="1"/>
        <v/>
      </c>
      <c r="V30" s="34"/>
      <c r="W30" s="34"/>
      <c r="X30" s="34"/>
      <c r="Y30" s="36" t="str">
        <f t="shared" si="11"/>
        <v/>
      </c>
      <c r="Z30" s="17" t="str">
        <f t="shared" si="2"/>
        <v/>
      </c>
      <c r="AA30" s="35" t="str">
        <f t="shared" si="3"/>
        <v/>
      </c>
      <c r="AB30" s="17" t="str">
        <f t="shared" si="4"/>
        <v/>
      </c>
      <c r="AC30" s="35" t="str">
        <f t="shared" si="12"/>
        <v/>
      </c>
      <c r="AD30" s="37" t="str">
        <f t="shared" si="5"/>
        <v/>
      </c>
      <c r="AE30" s="34"/>
      <c r="AF30" s="34"/>
      <c r="AG30" s="12"/>
      <c r="AH30" s="38"/>
      <c r="AI30" s="38"/>
      <c r="AJ30" s="12"/>
      <c r="AK30" s="39"/>
      <c r="AL30" s="40"/>
      <c r="AM30" s="40"/>
      <c r="AN30" s="40"/>
      <c r="AO30" s="40"/>
      <c r="AP30" s="40"/>
      <c r="AQ30" s="40"/>
      <c r="AR30" s="40"/>
      <c r="AS30" s="41"/>
      <c r="AT30" s="40"/>
      <c r="AU30" s="40"/>
      <c r="AV30" s="40"/>
      <c r="AW30" s="42"/>
      <c r="AX30" s="2"/>
      <c r="AY30" s="2"/>
      <c r="AZ30" s="2"/>
      <c r="BA30" s="2"/>
      <c r="BB30" s="2"/>
      <c r="BC30" s="2"/>
      <c r="BD30" s="2"/>
      <c r="BE30" s="2"/>
      <c r="BF30" s="2"/>
      <c r="BG30" s="2"/>
      <c r="BH30" s="2"/>
      <c r="BI30" s="2"/>
      <c r="BJ30" s="2"/>
      <c r="BK30" s="2"/>
      <c r="BL30" s="2"/>
      <c r="BM30" s="2"/>
      <c r="BN30" s="2"/>
      <c r="BO30" s="2"/>
      <c r="BP30" s="2"/>
    </row>
    <row r="31" spans="1:68" ht="39" customHeight="1" x14ac:dyDescent="0.25">
      <c r="A31" s="227"/>
      <c r="C31" s="221"/>
      <c r="D31" s="221"/>
      <c r="E31" s="221"/>
      <c r="F31" s="221"/>
      <c r="G31" s="221"/>
      <c r="H31" s="221"/>
      <c r="I31" s="221"/>
      <c r="J31" s="221"/>
      <c r="K31" s="221"/>
      <c r="L31" s="221"/>
      <c r="M31" s="221"/>
      <c r="N31" s="221"/>
      <c r="O31" s="28">
        <v>6</v>
      </c>
      <c r="P31" s="12"/>
      <c r="Q31" s="12"/>
      <c r="R31" s="28" t="str">
        <f t="shared" si="8"/>
        <v/>
      </c>
      <c r="S31" s="34"/>
      <c r="T31" s="34"/>
      <c r="U31" s="35" t="str">
        <f t="shared" si="1"/>
        <v/>
      </c>
      <c r="V31" s="34"/>
      <c r="W31" s="34"/>
      <c r="X31" s="34"/>
      <c r="Y31" s="36" t="str">
        <f t="shared" si="11"/>
        <v/>
      </c>
      <c r="Z31" s="17" t="str">
        <f t="shared" si="2"/>
        <v/>
      </c>
      <c r="AA31" s="35" t="str">
        <f t="shared" si="3"/>
        <v/>
      </c>
      <c r="AB31" s="17" t="str">
        <f t="shared" si="4"/>
        <v/>
      </c>
      <c r="AC31" s="35" t="str">
        <f t="shared" si="12"/>
        <v/>
      </c>
      <c r="AD31" s="37" t="str">
        <f t="shared" si="5"/>
        <v/>
      </c>
      <c r="AE31" s="34"/>
      <c r="AF31" s="34"/>
      <c r="AG31" s="12"/>
      <c r="AH31" s="38"/>
      <c r="AI31" s="38"/>
      <c r="AJ31" s="12"/>
      <c r="AK31" s="39"/>
      <c r="AL31" s="40"/>
      <c r="AM31" s="40"/>
      <c r="AN31" s="40"/>
      <c r="AO31" s="40"/>
      <c r="AP31" s="40"/>
      <c r="AQ31" s="40"/>
      <c r="AR31" s="40"/>
      <c r="AS31" s="41"/>
      <c r="AT31" s="40"/>
      <c r="AU31" s="40"/>
      <c r="AV31" s="40"/>
      <c r="AW31" s="42"/>
      <c r="AX31" s="2"/>
      <c r="AY31" s="2"/>
      <c r="AZ31" s="2"/>
      <c r="BA31" s="2"/>
      <c r="BB31" s="2"/>
      <c r="BC31" s="2"/>
      <c r="BD31" s="2"/>
      <c r="BE31" s="2"/>
      <c r="BF31" s="2"/>
      <c r="BG31" s="2"/>
      <c r="BH31" s="2"/>
      <c r="BI31" s="2"/>
      <c r="BJ31" s="2"/>
      <c r="BK31" s="2"/>
      <c r="BL31" s="2"/>
      <c r="BM31" s="2"/>
      <c r="BN31" s="2"/>
      <c r="BO31" s="2"/>
      <c r="BP31" s="2"/>
    </row>
    <row r="32" spans="1:68" ht="39" customHeight="1" x14ac:dyDescent="0.25">
      <c r="A32" s="227"/>
      <c r="C32" s="221"/>
      <c r="D32" s="221"/>
      <c r="E32" s="221"/>
      <c r="F32" s="221"/>
      <c r="G32" s="221"/>
      <c r="H32" s="221"/>
      <c r="I32" s="221"/>
      <c r="J32" s="221"/>
      <c r="K32" s="221"/>
      <c r="L32" s="221"/>
      <c r="M32" s="221"/>
      <c r="N32" s="221"/>
      <c r="O32" s="28">
        <v>7</v>
      </c>
      <c r="P32" s="12"/>
      <c r="Q32" s="12"/>
      <c r="R32" s="28" t="str">
        <f t="shared" si="8"/>
        <v/>
      </c>
      <c r="S32" s="34"/>
      <c r="T32" s="34"/>
      <c r="U32" s="35" t="str">
        <f t="shared" si="1"/>
        <v/>
      </c>
      <c r="V32" s="34"/>
      <c r="W32" s="34"/>
      <c r="X32" s="34"/>
      <c r="Y32" s="36" t="str">
        <f t="shared" si="11"/>
        <v/>
      </c>
      <c r="Z32" s="17" t="str">
        <f t="shared" si="2"/>
        <v/>
      </c>
      <c r="AA32" s="35" t="str">
        <f t="shared" si="3"/>
        <v/>
      </c>
      <c r="AB32" s="17" t="str">
        <f t="shared" si="4"/>
        <v/>
      </c>
      <c r="AC32" s="35" t="str">
        <f t="shared" si="12"/>
        <v/>
      </c>
      <c r="AD32" s="37" t="str">
        <f t="shared" si="5"/>
        <v/>
      </c>
      <c r="AE32" s="34"/>
      <c r="AF32" s="34"/>
      <c r="AG32" s="12"/>
      <c r="AH32" s="38"/>
      <c r="AI32" s="38"/>
      <c r="AJ32" s="12"/>
      <c r="AK32" s="39"/>
      <c r="AL32" s="40"/>
      <c r="AM32" s="40"/>
      <c r="AN32" s="40"/>
      <c r="AO32" s="40"/>
      <c r="AP32" s="40"/>
      <c r="AQ32" s="40"/>
      <c r="AR32" s="40"/>
      <c r="AS32" s="41"/>
      <c r="AT32" s="40"/>
      <c r="AU32" s="40"/>
      <c r="AV32" s="40"/>
      <c r="AW32" s="42"/>
      <c r="AX32" s="2"/>
      <c r="AY32" s="2"/>
      <c r="AZ32" s="2"/>
      <c r="BA32" s="2"/>
      <c r="BB32" s="2"/>
      <c r="BC32" s="2"/>
      <c r="BD32" s="2"/>
      <c r="BE32" s="2"/>
      <c r="BF32" s="2"/>
      <c r="BG32" s="2"/>
      <c r="BH32" s="2"/>
      <c r="BI32" s="2"/>
      <c r="BJ32" s="2"/>
      <c r="BK32" s="2"/>
      <c r="BL32" s="2"/>
      <c r="BM32" s="2"/>
      <c r="BN32" s="2"/>
      <c r="BO32" s="2"/>
      <c r="BP32" s="2"/>
    </row>
    <row r="33" spans="1:68" ht="39" customHeight="1" x14ac:dyDescent="0.25">
      <c r="A33" s="227"/>
      <c r="C33" s="221"/>
      <c r="D33" s="221"/>
      <c r="E33" s="221"/>
      <c r="F33" s="221"/>
      <c r="G33" s="221"/>
      <c r="H33" s="221"/>
      <c r="I33" s="221"/>
      <c r="J33" s="221"/>
      <c r="K33" s="221"/>
      <c r="L33" s="221"/>
      <c r="M33" s="221"/>
      <c r="N33" s="221"/>
      <c r="O33" s="28">
        <v>8</v>
      </c>
      <c r="P33" s="12"/>
      <c r="Q33" s="12"/>
      <c r="R33" s="28" t="str">
        <f t="shared" si="8"/>
        <v/>
      </c>
      <c r="S33" s="34"/>
      <c r="T33" s="34"/>
      <c r="U33" s="35" t="str">
        <f t="shared" si="1"/>
        <v/>
      </c>
      <c r="V33" s="34"/>
      <c r="W33" s="34"/>
      <c r="X33" s="34"/>
      <c r="Y33" s="36" t="str">
        <f t="shared" si="11"/>
        <v/>
      </c>
      <c r="Z33" s="17" t="str">
        <f t="shared" si="2"/>
        <v/>
      </c>
      <c r="AA33" s="35" t="str">
        <f t="shared" si="3"/>
        <v/>
      </c>
      <c r="AB33" s="17" t="str">
        <f t="shared" si="4"/>
        <v/>
      </c>
      <c r="AC33" s="35" t="str">
        <f t="shared" si="12"/>
        <v/>
      </c>
      <c r="AD33" s="37" t="str">
        <f t="shared" si="5"/>
        <v/>
      </c>
      <c r="AE33" s="34"/>
      <c r="AF33" s="34"/>
      <c r="AG33" s="12"/>
      <c r="AH33" s="38"/>
      <c r="AI33" s="38"/>
      <c r="AJ33" s="12"/>
      <c r="AK33" s="39"/>
      <c r="AL33" s="40"/>
      <c r="AM33" s="40"/>
      <c r="AN33" s="40"/>
      <c r="AO33" s="40"/>
      <c r="AP33" s="40"/>
      <c r="AQ33" s="40"/>
      <c r="AR33" s="40"/>
      <c r="AS33" s="41"/>
      <c r="AT33" s="40"/>
      <c r="AU33" s="40"/>
      <c r="AV33" s="40"/>
      <c r="AW33" s="42"/>
      <c r="AX33" s="2"/>
      <c r="AY33" s="2"/>
      <c r="AZ33" s="2"/>
      <c r="BA33" s="2"/>
      <c r="BB33" s="2"/>
      <c r="BC33" s="2"/>
      <c r="BD33" s="2"/>
      <c r="BE33" s="2"/>
      <c r="BF33" s="2"/>
      <c r="BG33" s="2"/>
      <c r="BH33" s="2"/>
      <c r="BI33" s="2"/>
      <c r="BJ33" s="2"/>
      <c r="BK33" s="2"/>
      <c r="BL33" s="2"/>
      <c r="BM33" s="2"/>
      <c r="BN33" s="2"/>
      <c r="BO33" s="2"/>
      <c r="BP33" s="2"/>
    </row>
    <row r="34" spans="1:68" ht="39" customHeight="1" x14ac:dyDescent="0.25">
      <c r="A34" s="227"/>
      <c r="C34" s="221"/>
      <c r="D34" s="221"/>
      <c r="E34" s="221"/>
      <c r="F34" s="221"/>
      <c r="G34" s="221"/>
      <c r="H34" s="221"/>
      <c r="I34" s="221"/>
      <c r="J34" s="221"/>
      <c r="K34" s="221"/>
      <c r="L34" s="221"/>
      <c r="M34" s="221"/>
      <c r="N34" s="221"/>
      <c r="O34" s="28">
        <v>9</v>
      </c>
      <c r="P34" s="12"/>
      <c r="Q34" s="12"/>
      <c r="R34" s="83" t="str">
        <f t="shared" si="8"/>
        <v/>
      </c>
      <c r="S34" s="34"/>
      <c r="T34" s="34"/>
      <c r="U34" s="35" t="str">
        <f t="shared" si="1"/>
        <v/>
      </c>
      <c r="V34" s="34"/>
      <c r="W34" s="34"/>
      <c r="X34" s="34"/>
      <c r="Y34" s="36" t="str">
        <f t="shared" si="11"/>
        <v/>
      </c>
      <c r="Z34" s="17" t="str">
        <f t="shared" si="2"/>
        <v/>
      </c>
      <c r="AA34" s="35" t="str">
        <f t="shared" si="3"/>
        <v/>
      </c>
      <c r="AB34" s="17" t="str">
        <f t="shared" si="4"/>
        <v/>
      </c>
      <c r="AC34" s="35" t="str">
        <f t="shared" si="12"/>
        <v/>
      </c>
      <c r="AD34" s="37" t="str">
        <f t="shared" si="5"/>
        <v/>
      </c>
      <c r="AE34" s="34"/>
      <c r="AF34" s="34"/>
      <c r="AG34" s="12"/>
      <c r="AH34" s="38"/>
      <c r="AI34" s="38"/>
      <c r="AJ34" s="12"/>
      <c r="AK34" s="39"/>
      <c r="AL34" s="40"/>
      <c r="AM34" s="40"/>
      <c r="AN34" s="40"/>
      <c r="AO34" s="40"/>
      <c r="AP34" s="40"/>
      <c r="AQ34" s="40"/>
      <c r="AR34" s="40"/>
      <c r="AS34" s="41"/>
      <c r="AT34" s="40"/>
      <c r="AU34" s="40"/>
      <c r="AV34" s="40"/>
      <c r="AW34" s="42"/>
      <c r="AX34" s="2"/>
      <c r="AY34" s="2"/>
      <c r="AZ34" s="2"/>
      <c r="BA34" s="2"/>
      <c r="BB34" s="2"/>
      <c r="BC34" s="2"/>
      <c r="BD34" s="2"/>
      <c r="BE34" s="2"/>
      <c r="BF34" s="2"/>
      <c r="BG34" s="2"/>
      <c r="BH34" s="2"/>
      <c r="BI34" s="2"/>
      <c r="BJ34" s="2"/>
      <c r="BK34" s="2"/>
      <c r="BL34" s="2"/>
      <c r="BM34" s="2"/>
      <c r="BN34" s="2"/>
      <c r="BO34" s="2"/>
      <c r="BP34" s="2"/>
    </row>
    <row r="35" spans="1:68" ht="39" customHeight="1" x14ac:dyDescent="0.25">
      <c r="A35" s="228"/>
      <c r="C35" s="222"/>
      <c r="D35" s="222"/>
      <c r="E35" s="222"/>
      <c r="F35" s="222"/>
      <c r="G35" s="222"/>
      <c r="H35" s="222"/>
      <c r="I35" s="222"/>
      <c r="J35" s="222"/>
      <c r="K35" s="222"/>
      <c r="L35" s="222"/>
      <c r="M35" s="222"/>
      <c r="N35" s="222"/>
      <c r="O35" s="44">
        <v>10</v>
      </c>
      <c r="P35" s="84"/>
      <c r="Q35" s="45"/>
      <c r="R35" s="85" t="str">
        <f t="shared" si="8"/>
        <v/>
      </c>
      <c r="S35" s="46"/>
      <c r="T35" s="46"/>
      <c r="U35" s="35" t="str">
        <f t="shared" si="1"/>
        <v/>
      </c>
      <c r="V35" s="46"/>
      <c r="W35" s="46"/>
      <c r="X35" s="46"/>
      <c r="Y35" s="36" t="str">
        <f t="shared" si="11"/>
        <v/>
      </c>
      <c r="Z35" s="17" t="str">
        <f t="shared" si="2"/>
        <v/>
      </c>
      <c r="AA35" s="35" t="str">
        <f t="shared" si="3"/>
        <v/>
      </c>
      <c r="AB35" s="17" t="str">
        <f t="shared" si="4"/>
        <v/>
      </c>
      <c r="AC35" s="35" t="str">
        <f t="shared" si="12"/>
        <v/>
      </c>
      <c r="AD35" s="37" t="str">
        <f t="shared" si="5"/>
        <v/>
      </c>
      <c r="AE35" s="46"/>
      <c r="AF35" s="46"/>
      <c r="AG35" s="45"/>
      <c r="AH35" s="47"/>
      <c r="AI35" s="47"/>
      <c r="AJ35" s="45"/>
      <c r="AK35" s="48"/>
      <c r="AL35" s="49"/>
      <c r="AM35" s="49"/>
      <c r="AN35" s="49"/>
      <c r="AO35" s="49"/>
      <c r="AP35" s="49"/>
      <c r="AQ35" s="49"/>
      <c r="AR35" s="49"/>
      <c r="AS35" s="50"/>
      <c r="AT35" s="49"/>
      <c r="AU35" s="40"/>
      <c r="AV35" s="40"/>
      <c r="AW35" s="73"/>
      <c r="AX35" s="2"/>
      <c r="AY35" s="2"/>
      <c r="AZ35" s="2"/>
      <c r="BA35" s="2"/>
      <c r="BB35" s="2"/>
      <c r="BC35" s="2"/>
      <c r="BD35" s="2"/>
      <c r="BE35" s="2"/>
      <c r="BF35" s="2"/>
      <c r="BG35" s="2"/>
      <c r="BH35" s="2"/>
      <c r="BI35" s="2"/>
      <c r="BJ35" s="2"/>
      <c r="BK35" s="2"/>
      <c r="BL35" s="2"/>
      <c r="BM35" s="2"/>
      <c r="BN35" s="2"/>
      <c r="BO35" s="2"/>
      <c r="BP35" s="2"/>
    </row>
    <row r="36" spans="1:68" ht="235.5" customHeight="1" x14ac:dyDescent="0.25">
      <c r="A36" s="226">
        <v>4</v>
      </c>
      <c r="B36" s="224" t="s">
        <v>194</v>
      </c>
      <c r="C36" s="224" t="s">
        <v>195</v>
      </c>
      <c r="D36" s="224" t="s">
        <v>196</v>
      </c>
      <c r="E36" s="224" t="s">
        <v>197</v>
      </c>
      <c r="F36" s="224" t="s">
        <v>198</v>
      </c>
      <c r="G36" s="229">
        <v>300</v>
      </c>
      <c r="H36" s="220" t="str">
        <f>IF(G36&lt;=0,"",IF(G36&lt;=2,"Muy Baja",IF(G36&lt;=24,"Baja",IF(G36&lt;=500,"Media",IF(G36&lt;=5000,"Alta","Muy Alta")))))</f>
        <v>Media</v>
      </c>
      <c r="I36" s="223">
        <f>IF(H36="","",IF(H36="Muy Baja",0.2,IF(H36="Baja",0.4,IF(H36="Media",0.6,IF(H36="Alta",0.8,IF(H36="Muy Alta",1,))))))</f>
        <v>0.6</v>
      </c>
      <c r="J36" s="223" t="s">
        <v>105</v>
      </c>
      <c r="K36" s="223" t="e">
        <f>IF(J36=#REF!,#REF!,IF(J36=#REF!,#REF!,IF(J36=#REF!,#REF!)))</f>
        <v>#REF!</v>
      </c>
      <c r="L36" s="220" t="e">
        <f>IF(J36=#REF!,"Moderado",IF(J36=#REF!,"Mayor",IF(J36=#REF!,"Catastrófico")))</f>
        <v>#REF!</v>
      </c>
      <c r="M36" s="223" t="e">
        <f>IF(L36="","",IF(L36="Leve",0.2,IF(L36="Menor",0.4,IF(L36="Moderado",0.6,IF(L36="Mayor",0.8,IF(L36="Catastrófico",1,))))))</f>
        <v>#REF!</v>
      </c>
      <c r="N36" s="225" t="e">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#REF!</v>
      </c>
      <c r="O36" s="86">
        <v>1</v>
      </c>
      <c r="P36" s="11" t="s">
        <v>199</v>
      </c>
      <c r="Q36" s="87" t="s">
        <v>88</v>
      </c>
      <c r="R36" s="88" t="str">
        <f t="shared" si="8"/>
        <v>Probabilidad</v>
      </c>
      <c r="S36" s="29" t="s">
        <v>57</v>
      </c>
      <c r="T36" s="29" t="s">
        <v>200</v>
      </c>
      <c r="U36" s="14" t="str">
        <f t="shared" si="1"/>
        <v>50%</v>
      </c>
      <c r="V36" s="13" t="s">
        <v>107</v>
      </c>
      <c r="W36" s="13" t="s">
        <v>60</v>
      </c>
      <c r="X36" s="13" t="s">
        <v>61</v>
      </c>
      <c r="Y36" s="15">
        <f>IFERROR(IF(R36="Probabilidad",(I36-(+I36*U36)),IF(R36="Impacto",I36,"")),"")</f>
        <v>0.3</v>
      </c>
      <c r="Z36" s="16" t="str">
        <f t="shared" si="2"/>
        <v>Baja</v>
      </c>
      <c r="AA36" s="14">
        <f t="shared" si="3"/>
        <v>0.3</v>
      </c>
      <c r="AB36" s="16" t="str">
        <f t="shared" si="4"/>
        <v/>
      </c>
      <c r="AC36" s="14" t="str">
        <f>IFERROR(IF(R36="Impacto",(M36-(+M36*U36)),IF(R36="Probabilidad",M36,"")),"")</f>
        <v/>
      </c>
      <c r="AD36" s="16" t="str">
        <f t="shared" si="5"/>
        <v/>
      </c>
      <c r="AE36" s="13" t="s">
        <v>62</v>
      </c>
      <c r="AF36" s="12"/>
      <c r="AG36" s="12"/>
      <c r="AH36" s="11"/>
      <c r="AI36" s="19"/>
      <c r="AJ36" s="11"/>
      <c r="AK36" s="20"/>
      <c r="AL36" s="52" t="s">
        <v>201</v>
      </c>
      <c r="AM36" s="53" t="s">
        <v>202</v>
      </c>
      <c r="AN36" s="54" t="s">
        <v>163</v>
      </c>
      <c r="AO36" s="55" t="s">
        <v>203</v>
      </c>
      <c r="AP36" s="56" t="s">
        <v>204</v>
      </c>
      <c r="AQ36" s="24" t="s">
        <v>205</v>
      </c>
      <c r="AR36" s="54" t="s">
        <v>206</v>
      </c>
      <c r="AS36" s="54" t="s">
        <v>207</v>
      </c>
      <c r="AT36" s="89" t="s">
        <v>208</v>
      </c>
      <c r="AU36" s="90" t="s">
        <v>209</v>
      </c>
      <c r="AV36" s="54" t="s">
        <v>206</v>
      </c>
      <c r="AW36" s="60" t="s">
        <v>210</v>
      </c>
      <c r="AX36" s="2"/>
      <c r="AY36" s="2"/>
      <c r="AZ36" s="2"/>
      <c r="BA36" s="2"/>
      <c r="BB36" s="2"/>
      <c r="BC36" s="2"/>
      <c r="BD36" s="2"/>
      <c r="BE36" s="2"/>
      <c r="BF36" s="2"/>
      <c r="BG36" s="2"/>
      <c r="BH36" s="2"/>
      <c r="BI36" s="2"/>
      <c r="BJ36" s="2"/>
      <c r="BK36" s="2"/>
      <c r="BL36" s="2"/>
      <c r="BM36" s="2"/>
      <c r="BN36" s="2"/>
      <c r="BO36" s="2"/>
      <c r="BP36" s="2"/>
    </row>
    <row r="37" spans="1:68" ht="234.75" customHeight="1" x14ac:dyDescent="0.25">
      <c r="A37" s="227"/>
      <c r="B37" s="221"/>
      <c r="C37" s="221"/>
      <c r="D37" s="221"/>
      <c r="E37" s="221"/>
      <c r="F37" s="221"/>
      <c r="G37" s="221"/>
      <c r="H37" s="221"/>
      <c r="I37" s="221"/>
      <c r="J37" s="221"/>
      <c r="K37" s="221"/>
      <c r="L37" s="221"/>
      <c r="M37" s="221"/>
      <c r="N37" s="221"/>
      <c r="O37" s="39">
        <v>2</v>
      </c>
      <c r="P37" s="12" t="s">
        <v>211</v>
      </c>
      <c r="Q37" s="87" t="s">
        <v>88</v>
      </c>
      <c r="R37" s="88" t="str">
        <f t="shared" si="8"/>
        <v>Probabilidad</v>
      </c>
      <c r="S37" s="29" t="s">
        <v>57</v>
      </c>
      <c r="T37" s="29" t="s">
        <v>200</v>
      </c>
      <c r="U37" s="18" t="str">
        <f t="shared" si="1"/>
        <v>50%</v>
      </c>
      <c r="V37" s="29" t="s">
        <v>107</v>
      </c>
      <c r="W37" s="29" t="s">
        <v>60</v>
      </c>
      <c r="X37" s="29" t="s">
        <v>61</v>
      </c>
      <c r="Y37" s="30">
        <f>IFERROR(IF(AND(R36="Probabilidad",R37="Probabilidad"),(AA36-(+AA36*U37)),IF(R37="Probabilidad",(I36-(+I36*U37)),IF(R37="Impacto",AA36,""))),"")</f>
        <v>0.15</v>
      </c>
      <c r="Z37" s="17" t="str">
        <f t="shared" si="2"/>
        <v>Muy Baja</v>
      </c>
      <c r="AA37" s="18">
        <f t="shared" si="3"/>
        <v>0.15</v>
      </c>
      <c r="AB37" s="17" t="str">
        <f t="shared" si="4"/>
        <v/>
      </c>
      <c r="AC37" s="18" t="str">
        <f>IFERROR(IF(AND(R36="Impacto",R37="Impacto"),(AC36-(+AC36*U37)),IF(R37="Impacto",($M$36-(+$M$36*U37)),IF(R37="Probabilidad",AC36,""))),"")</f>
        <v/>
      </c>
      <c r="AD37" s="17" t="str">
        <f t="shared" si="5"/>
        <v/>
      </c>
      <c r="AE37" s="29" t="s">
        <v>62</v>
      </c>
      <c r="AF37" s="12"/>
      <c r="AG37" s="12"/>
      <c r="AH37" s="31"/>
      <c r="AI37" s="80"/>
      <c r="AJ37" s="12"/>
      <c r="AK37" s="20"/>
      <c r="AL37" s="82" t="s">
        <v>212</v>
      </c>
      <c r="AM37" s="91" t="s">
        <v>213</v>
      </c>
      <c r="AN37" s="21" t="s">
        <v>214</v>
      </c>
      <c r="AO37" s="21" t="s">
        <v>215</v>
      </c>
      <c r="AP37" s="23" t="s">
        <v>216</v>
      </c>
      <c r="AQ37" s="24" t="s">
        <v>217</v>
      </c>
      <c r="AR37" s="25" t="s">
        <v>218</v>
      </c>
      <c r="AS37" s="25" t="s">
        <v>219</v>
      </c>
      <c r="AT37" s="75" t="s">
        <v>220</v>
      </c>
      <c r="AU37" s="92" t="s">
        <v>221</v>
      </c>
      <c r="AV37" s="25" t="s">
        <v>218</v>
      </c>
      <c r="AW37" s="60" t="s">
        <v>222</v>
      </c>
      <c r="AX37" s="2"/>
      <c r="AY37" s="2"/>
      <c r="AZ37" s="2"/>
      <c r="BA37" s="2"/>
      <c r="BB37" s="2"/>
      <c r="BC37" s="2"/>
      <c r="BD37" s="2"/>
      <c r="BE37" s="2"/>
      <c r="BF37" s="2"/>
      <c r="BG37" s="2"/>
      <c r="BH37" s="2"/>
      <c r="BI37" s="2"/>
      <c r="BJ37" s="2"/>
      <c r="BK37" s="2"/>
      <c r="BL37" s="2"/>
      <c r="BM37" s="2"/>
      <c r="BN37" s="2"/>
      <c r="BO37" s="2"/>
      <c r="BP37" s="2"/>
    </row>
    <row r="38" spans="1:68" ht="190.5" customHeight="1" x14ac:dyDescent="0.25">
      <c r="A38" s="227"/>
      <c r="B38" s="221"/>
      <c r="C38" s="221"/>
      <c r="D38" s="221"/>
      <c r="E38" s="221"/>
      <c r="F38" s="221"/>
      <c r="G38" s="221"/>
      <c r="H38" s="221"/>
      <c r="I38" s="221"/>
      <c r="J38" s="221"/>
      <c r="K38" s="221"/>
      <c r="L38" s="221"/>
      <c r="M38" s="221"/>
      <c r="N38" s="221"/>
      <c r="O38" s="28">
        <v>3</v>
      </c>
      <c r="P38" s="12" t="s">
        <v>223</v>
      </c>
      <c r="Q38" s="12" t="s">
        <v>224</v>
      </c>
      <c r="R38" s="93" t="str">
        <f t="shared" si="8"/>
        <v>Probabilidad</v>
      </c>
      <c r="S38" s="34" t="s">
        <v>57</v>
      </c>
      <c r="T38" s="34" t="s">
        <v>200</v>
      </c>
      <c r="U38" s="35" t="str">
        <f t="shared" si="1"/>
        <v>50%</v>
      </c>
      <c r="V38" s="34" t="s">
        <v>107</v>
      </c>
      <c r="W38" s="34" t="s">
        <v>89</v>
      </c>
      <c r="X38" s="34" t="s">
        <v>61</v>
      </c>
      <c r="Y38" s="36" t="str">
        <f>IFERROR(IF(AND(#REF!="Probabilidad",R38="Probabilidad"),(#REF!-(+#REF!*U38)),IF(AND(#REF!="Impacto",R38="Probabilidad"),(AA37-(+AA37*U38)),IF(R38="Impacto",#REF!,""))),"")</f>
        <v/>
      </c>
      <c r="Z38" s="17" t="str">
        <f t="shared" si="2"/>
        <v/>
      </c>
      <c r="AA38" s="35" t="str">
        <f t="shared" si="3"/>
        <v/>
      </c>
      <c r="AB38" s="17" t="str">
        <f t="shared" si="4"/>
        <v/>
      </c>
      <c r="AC38" s="35" t="str">
        <f>IFERROR(IF(AND(#REF!="Impacto",R38="Impacto"),(#REF!-(+#REF!*U38)),IF(AND(#REF!="Probabilidad",R38="Impacto"),(AC37-(+AC37*U38)),IF(R38="Probabilidad",#REF!,""))),"")</f>
        <v/>
      </c>
      <c r="AD38" s="37" t="str">
        <f t="shared" si="5"/>
        <v/>
      </c>
      <c r="AE38" s="34" t="s">
        <v>62</v>
      </c>
      <c r="AF38" s="34"/>
      <c r="AG38" s="12"/>
      <c r="AH38" s="38"/>
      <c r="AI38" s="38"/>
      <c r="AJ38" s="12"/>
      <c r="AK38" s="39"/>
      <c r="AL38" s="21" t="s">
        <v>225</v>
      </c>
      <c r="AM38" s="65" t="s">
        <v>226</v>
      </c>
      <c r="AN38" s="21" t="s">
        <v>227</v>
      </c>
      <c r="AO38" s="21" t="s">
        <v>228</v>
      </c>
      <c r="AP38" s="23" t="s">
        <v>229</v>
      </c>
      <c r="AQ38" s="24" t="s">
        <v>230</v>
      </c>
      <c r="AR38" s="25" t="s">
        <v>231</v>
      </c>
      <c r="AS38" s="25" t="s">
        <v>232</v>
      </c>
      <c r="AT38" s="75" t="s">
        <v>233</v>
      </c>
      <c r="AU38" s="92" t="s">
        <v>234</v>
      </c>
      <c r="AV38" s="25" t="s">
        <v>231</v>
      </c>
      <c r="AW38" s="60" t="s">
        <v>235</v>
      </c>
      <c r="AX38" s="2"/>
      <c r="AY38" s="2"/>
      <c r="AZ38" s="2"/>
      <c r="BA38" s="2"/>
      <c r="BB38" s="2"/>
      <c r="BC38" s="2"/>
      <c r="BD38" s="2"/>
      <c r="BE38" s="2"/>
      <c r="BF38" s="2"/>
      <c r="BG38" s="2"/>
      <c r="BH38" s="2"/>
      <c r="BI38" s="2"/>
      <c r="BJ38" s="2"/>
      <c r="BK38" s="2"/>
      <c r="BL38" s="2"/>
      <c r="BM38" s="2"/>
      <c r="BN38" s="2"/>
      <c r="BO38" s="2"/>
      <c r="BP38" s="2"/>
    </row>
    <row r="39" spans="1:68" ht="75" customHeight="1" x14ac:dyDescent="0.25">
      <c r="A39" s="227"/>
      <c r="B39" s="221"/>
      <c r="C39" s="221"/>
      <c r="D39" s="221"/>
      <c r="E39" s="221"/>
      <c r="F39" s="221"/>
      <c r="G39" s="221"/>
      <c r="H39" s="221"/>
      <c r="I39" s="221"/>
      <c r="J39" s="221"/>
      <c r="K39" s="221"/>
      <c r="L39" s="221"/>
      <c r="M39" s="221"/>
      <c r="N39" s="221"/>
      <c r="O39" s="28">
        <v>4</v>
      </c>
      <c r="P39" s="12"/>
      <c r="Q39" s="12"/>
      <c r="R39" s="93"/>
      <c r="S39" s="34"/>
      <c r="T39" s="34"/>
      <c r="U39" s="35"/>
      <c r="V39" s="34"/>
      <c r="W39" s="34"/>
      <c r="X39" s="34"/>
      <c r="Y39" s="36"/>
      <c r="Z39" s="17"/>
      <c r="AA39" s="35"/>
      <c r="AB39" s="17"/>
      <c r="AC39" s="35"/>
      <c r="AD39" s="37"/>
      <c r="AE39" s="34"/>
      <c r="AF39" s="34"/>
      <c r="AG39" s="12"/>
      <c r="AH39" s="38"/>
      <c r="AI39" s="38"/>
      <c r="AJ39" s="12"/>
      <c r="AK39" s="39"/>
      <c r="AL39" s="40"/>
      <c r="AN39" s="40"/>
      <c r="AO39" s="40"/>
      <c r="AP39" s="40"/>
      <c r="AQ39" s="40"/>
      <c r="AR39" s="40"/>
      <c r="AS39" s="41"/>
      <c r="AT39" s="40"/>
      <c r="AU39" s="40"/>
      <c r="AV39" s="40"/>
      <c r="AW39" s="42"/>
      <c r="AX39" s="2"/>
      <c r="AY39" s="2"/>
      <c r="AZ39" s="2"/>
      <c r="BA39" s="2"/>
      <c r="BB39" s="2"/>
      <c r="BC39" s="2"/>
      <c r="BD39" s="2"/>
      <c r="BE39" s="2"/>
      <c r="BF39" s="2"/>
      <c r="BG39" s="2"/>
      <c r="BH39" s="2"/>
      <c r="BI39" s="2"/>
      <c r="BJ39" s="2"/>
      <c r="BK39" s="2"/>
      <c r="BL39" s="2"/>
      <c r="BM39" s="2"/>
      <c r="BN39" s="2"/>
      <c r="BO39" s="2"/>
      <c r="BP39" s="2"/>
    </row>
    <row r="40" spans="1:68" ht="39" customHeight="1" x14ac:dyDescent="0.25">
      <c r="A40" s="227"/>
      <c r="B40" s="221"/>
      <c r="C40" s="221"/>
      <c r="D40" s="221"/>
      <c r="E40" s="221"/>
      <c r="F40" s="221"/>
      <c r="G40" s="221"/>
      <c r="H40" s="221"/>
      <c r="I40" s="221"/>
      <c r="J40" s="221"/>
      <c r="K40" s="221"/>
      <c r="L40" s="221"/>
      <c r="M40" s="221"/>
      <c r="N40" s="221"/>
      <c r="O40" s="28">
        <v>5</v>
      </c>
      <c r="P40" s="12"/>
      <c r="Q40" s="12"/>
      <c r="R40" s="93" t="str">
        <f t="shared" ref="R40:R155" si="13">IF(OR(S40="Preventivo",S40="Detectivo"),"Probabilidad",IF(S40="Correctivo","Impacto",""))</f>
        <v/>
      </c>
      <c r="S40" s="34"/>
      <c r="T40" s="34"/>
      <c r="U40" s="35" t="str">
        <f t="shared" ref="U40:U58" si="14">IF(AND(S40="Preventivo",T40="Automático"),"50%",IF(AND(S40="Preventivo",T40="Manual"),"40%",IF(AND(S40="Detectivo",T40="Automático"),"40%",IF(AND(S40="Detectivo",T40="Manual"),"30%",IF(AND(S40="Correctivo",T40="Automático"),"35%",IF(AND(S40="Correctivo",T40="Manual"),"25%",""))))))</f>
        <v/>
      </c>
      <c r="V40" s="34"/>
      <c r="W40" s="34"/>
      <c r="X40" s="34"/>
      <c r="Y40" s="36" t="str">
        <f>IFERROR(IF(AND(R38="Probabilidad",R40="Probabilidad"),(AA38-(+AA38*U40)),IF(AND(R38="Impacto",R40="Probabilidad"),(#REF!-(+#REF!*U40)),IF(R40="Impacto",AA38,""))),"")</f>
        <v/>
      </c>
      <c r="Z40" s="17" t="str">
        <f t="shared" ref="Z40:Z155" si="15">IFERROR(IF(Y40="","",IF(Y40&lt;=0.2,"Muy Baja",IF(Y40&lt;=0.4,"Baja",IF(Y40&lt;=0.6,"Media",IF(Y40&lt;=0.8,"Alta","Muy Alta"))))),"")</f>
        <v/>
      </c>
      <c r="AA40" s="35" t="str">
        <f t="shared" ref="AA40:AA155" si="16">+Y40</f>
        <v/>
      </c>
      <c r="AB40" s="17" t="str">
        <f t="shared" ref="AB40:AB155" si="17">IFERROR(IF(AC40="","",IF(AC40&lt;=0.2,"Leve",IF(AC40&lt;=0.4,"Menor",IF(AC40&lt;=0.6,"Moderado",IF(AC40&lt;=0.8,"Mayor","Catastrófico"))))),"")</f>
        <v/>
      </c>
      <c r="AC40" s="35" t="str">
        <f>IFERROR(IF(AND(R38="Impacto",R40="Impacto"),(AC38-(+AC38*U40)),IF(AND(R38="Probabilidad",R40="Impacto"),(#REF!-(+#REF!*U40)),IF(R40="Probabilidad",AC38,""))),"")</f>
        <v/>
      </c>
      <c r="AD40" s="37" t="str">
        <f t="shared" ref="AD40:AD155" si="18">IFERROR(IF(OR(AND(Z40="Muy Baja",AB40="Leve"),AND(Z40="Muy Baja",AB40="Menor"),AND(Z40="Baja",AB40="Leve")),"Bajo",IF(OR(AND(Z40="Muy baja",AB40="Moderado"),AND(Z40="Baja",AB40="Menor"),AND(Z40="Baja",AB40="Moderado"),AND(Z40="Media",AB40="Leve"),AND(Z40="Media",AB40="Menor"),AND(Z40="Media",AB40="Moderado"),AND(Z40="Alta",AB40="Leve"),AND(Z40="Alta",AB40="Menor")),"Moderado",IF(OR(AND(Z40="Muy Baja",AB40="Mayor"),AND(Z40="Baja",AB40="Mayor"),AND(Z40="Media",AB40="Mayor"),AND(Z40="Alta",AB40="Moderado"),AND(Z40="Alta",AB40="Mayor"),AND(Z40="Muy Alta",AB40="Leve"),AND(Z40="Muy Alta",AB40="Menor"),AND(Z40="Muy Alta",AB40="Moderado"),AND(Z40="Muy Alta",AB40="Mayor")),"Alto",IF(OR(AND(Z40="Muy Baja",AB40="Catastrófico"),AND(Z40="Baja",AB40="Catastrófico"),AND(Z40="Media",AB40="Catastrófico"),AND(Z40="Alta",AB40="Catastrófico"),AND(Z40="Muy Alta",AB40="Catastrófico")),"Extremo","")))),"")</f>
        <v/>
      </c>
      <c r="AE40" s="34"/>
      <c r="AF40" s="34"/>
      <c r="AG40" s="12"/>
      <c r="AH40" s="38"/>
      <c r="AI40" s="38"/>
      <c r="AJ40" s="12"/>
      <c r="AK40" s="39"/>
      <c r="AL40" s="21"/>
      <c r="AM40" s="21"/>
      <c r="AN40" s="40"/>
      <c r="AO40" s="40"/>
      <c r="AP40" s="40"/>
      <c r="AQ40" s="40"/>
      <c r="AR40" s="40"/>
      <c r="AS40" s="41"/>
      <c r="AT40" s="40"/>
      <c r="AU40" s="40"/>
      <c r="AV40" s="40"/>
      <c r="AW40" s="42"/>
      <c r="AX40" s="2"/>
      <c r="AY40" s="2"/>
      <c r="AZ40" s="2"/>
      <c r="BA40" s="2"/>
      <c r="BB40" s="2"/>
      <c r="BC40" s="2"/>
      <c r="BD40" s="2"/>
      <c r="BE40" s="2"/>
      <c r="BF40" s="2"/>
      <c r="BG40" s="2"/>
      <c r="BH40" s="2"/>
      <c r="BI40" s="2"/>
      <c r="BJ40" s="2"/>
      <c r="BK40" s="2"/>
      <c r="BL40" s="2"/>
      <c r="BM40" s="2"/>
      <c r="BN40" s="2"/>
      <c r="BO40" s="2"/>
      <c r="BP40" s="2"/>
    </row>
    <row r="41" spans="1:68" ht="39" customHeight="1" x14ac:dyDescent="0.25">
      <c r="A41" s="227"/>
      <c r="B41" s="221"/>
      <c r="C41" s="221"/>
      <c r="D41" s="221"/>
      <c r="E41" s="221"/>
      <c r="F41" s="221"/>
      <c r="G41" s="221"/>
      <c r="H41" s="221"/>
      <c r="I41" s="221"/>
      <c r="J41" s="221"/>
      <c r="K41" s="221"/>
      <c r="L41" s="221"/>
      <c r="M41" s="221"/>
      <c r="N41" s="221"/>
      <c r="O41" s="28">
        <v>6</v>
      </c>
      <c r="P41" s="12"/>
      <c r="Q41" s="12"/>
      <c r="R41" s="93" t="str">
        <f t="shared" si="13"/>
        <v/>
      </c>
      <c r="S41" s="34"/>
      <c r="T41" s="34"/>
      <c r="U41" s="35" t="str">
        <f t="shared" si="14"/>
        <v/>
      </c>
      <c r="V41" s="34"/>
      <c r="W41" s="34"/>
      <c r="X41" s="34"/>
      <c r="Y41" s="36" t="str">
        <f>IFERROR(IF(AND(R40="Probabilidad",R41="Probabilidad"),(AA40-(+AA40*U41)),IF(AND(R40="Impacto",R41="Probabilidad"),(AA38-(+AA38*U41)),IF(R41="Impacto",AA40,""))),"")</f>
        <v/>
      </c>
      <c r="Z41" s="17" t="str">
        <f t="shared" si="15"/>
        <v/>
      </c>
      <c r="AA41" s="35" t="str">
        <f t="shared" si="16"/>
        <v/>
      </c>
      <c r="AB41" s="17" t="str">
        <f t="shared" si="17"/>
        <v/>
      </c>
      <c r="AC41" s="35" t="str">
        <f>IFERROR(IF(AND(R40="Impacto",R41="Impacto"),(AC40-(+AC40*U41)),IF(AND(R40="Probabilidad",R41="Impacto"),(AC38-(+AC38*U41)),IF(R41="Probabilidad",AC40,""))),"")</f>
        <v/>
      </c>
      <c r="AD41" s="37" t="str">
        <f t="shared" si="18"/>
        <v/>
      </c>
      <c r="AE41" s="34"/>
      <c r="AF41" s="34"/>
      <c r="AG41" s="12"/>
      <c r="AH41" s="38"/>
      <c r="AI41" s="38"/>
      <c r="AJ41" s="12"/>
      <c r="AK41" s="39"/>
      <c r="AL41" s="94"/>
      <c r="AM41" s="21"/>
      <c r="AN41" s="40"/>
      <c r="AO41" s="40"/>
      <c r="AP41" s="40"/>
      <c r="AQ41" s="40"/>
      <c r="AR41" s="40"/>
      <c r="AS41" s="41"/>
      <c r="AT41" s="40"/>
      <c r="AU41" s="40"/>
      <c r="AV41" s="40"/>
      <c r="AW41" s="42"/>
      <c r="AX41" s="2"/>
      <c r="AY41" s="2"/>
      <c r="AZ41" s="2"/>
      <c r="BA41" s="2"/>
      <c r="BB41" s="2"/>
      <c r="BC41" s="2"/>
      <c r="BD41" s="2"/>
      <c r="BE41" s="2"/>
      <c r="BF41" s="2"/>
      <c r="BG41" s="2"/>
      <c r="BH41" s="2"/>
      <c r="BI41" s="2"/>
      <c r="BJ41" s="2"/>
      <c r="BK41" s="2"/>
      <c r="BL41" s="2"/>
      <c r="BM41" s="2"/>
      <c r="BN41" s="2"/>
      <c r="BO41" s="2"/>
      <c r="BP41" s="2"/>
    </row>
    <row r="42" spans="1:68" ht="39" customHeight="1" x14ac:dyDescent="0.25">
      <c r="A42" s="227"/>
      <c r="B42" s="221"/>
      <c r="C42" s="221"/>
      <c r="D42" s="221"/>
      <c r="E42" s="221"/>
      <c r="F42" s="221"/>
      <c r="G42" s="221"/>
      <c r="H42" s="221"/>
      <c r="I42" s="221"/>
      <c r="J42" s="221"/>
      <c r="K42" s="221"/>
      <c r="L42" s="221"/>
      <c r="M42" s="221"/>
      <c r="N42" s="221"/>
      <c r="O42" s="28">
        <v>7</v>
      </c>
      <c r="P42" s="12"/>
      <c r="Q42" s="12"/>
      <c r="R42" s="93" t="str">
        <f t="shared" si="13"/>
        <v/>
      </c>
      <c r="S42" s="34"/>
      <c r="T42" s="34"/>
      <c r="U42" s="35" t="str">
        <f t="shared" si="14"/>
        <v/>
      </c>
      <c r="V42" s="34"/>
      <c r="W42" s="34"/>
      <c r="X42" s="34"/>
      <c r="Y42" s="36" t="str">
        <f t="shared" ref="Y42:Y45" si="19">IFERROR(IF(AND(R41="Probabilidad",R42="Probabilidad"),(AA41-(+AA41*U42)),IF(AND(R41="Impacto",R42="Probabilidad"),(AA40-(+AA40*U42)),IF(R42="Impacto",AA41,""))),"")</f>
        <v/>
      </c>
      <c r="Z42" s="17" t="str">
        <f t="shared" si="15"/>
        <v/>
      </c>
      <c r="AA42" s="35" t="str">
        <f t="shared" si="16"/>
        <v/>
      </c>
      <c r="AB42" s="17" t="str">
        <f t="shared" si="17"/>
        <v/>
      </c>
      <c r="AC42" s="35" t="str">
        <f t="shared" ref="AC42:AC45" si="20">IFERROR(IF(AND(R41="Impacto",R42="Impacto"),(AC41-(+AC41*U42)),IF(AND(R41="Probabilidad",R42="Impacto"),(AC40-(+AC40*U42)),IF(R42="Probabilidad",AC41,""))),"")</f>
        <v/>
      </c>
      <c r="AD42" s="37" t="str">
        <f t="shared" si="18"/>
        <v/>
      </c>
      <c r="AE42" s="34"/>
      <c r="AF42" s="34"/>
      <c r="AG42" s="12"/>
      <c r="AH42" s="38"/>
      <c r="AI42" s="38"/>
      <c r="AJ42" s="12"/>
      <c r="AK42" s="39"/>
      <c r="AL42" s="40"/>
      <c r="AM42" s="40"/>
      <c r="AN42" s="40"/>
      <c r="AO42" s="40"/>
      <c r="AP42" s="40"/>
      <c r="AQ42" s="40"/>
      <c r="AR42" s="40"/>
      <c r="AS42" s="41"/>
      <c r="AT42" s="40"/>
      <c r="AU42" s="40"/>
      <c r="AV42" s="40"/>
      <c r="AW42" s="42"/>
      <c r="AX42" s="2"/>
      <c r="AY42" s="2"/>
      <c r="AZ42" s="2"/>
      <c r="BA42" s="2"/>
      <c r="BB42" s="2"/>
      <c r="BC42" s="2"/>
      <c r="BD42" s="2"/>
      <c r="BE42" s="2"/>
      <c r="BF42" s="2"/>
      <c r="BG42" s="2"/>
      <c r="BH42" s="2"/>
      <c r="BI42" s="2"/>
      <c r="BJ42" s="2"/>
      <c r="BK42" s="2"/>
      <c r="BL42" s="2"/>
      <c r="BM42" s="2"/>
      <c r="BN42" s="2"/>
      <c r="BO42" s="2"/>
      <c r="BP42" s="2"/>
    </row>
    <row r="43" spans="1:68" ht="39" customHeight="1" x14ac:dyDescent="0.25">
      <c r="A43" s="227"/>
      <c r="B43" s="221"/>
      <c r="C43" s="221"/>
      <c r="D43" s="221"/>
      <c r="E43" s="221"/>
      <c r="F43" s="221"/>
      <c r="G43" s="221"/>
      <c r="H43" s="221"/>
      <c r="I43" s="221"/>
      <c r="J43" s="221"/>
      <c r="K43" s="221"/>
      <c r="L43" s="221"/>
      <c r="M43" s="221"/>
      <c r="N43" s="221"/>
      <c r="O43" s="28">
        <v>8</v>
      </c>
      <c r="P43" s="12"/>
      <c r="Q43" s="12"/>
      <c r="R43" s="93" t="str">
        <f t="shared" si="13"/>
        <v/>
      </c>
      <c r="S43" s="34"/>
      <c r="T43" s="34"/>
      <c r="U43" s="35" t="str">
        <f t="shared" si="14"/>
        <v/>
      </c>
      <c r="V43" s="34"/>
      <c r="W43" s="34"/>
      <c r="X43" s="34"/>
      <c r="Y43" s="36" t="str">
        <f t="shared" si="19"/>
        <v/>
      </c>
      <c r="Z43" s="17" t="str">
        <f t="shared" si="15"/>
        <v/>
      </c>
      <c r="AA43" s="35" t="str">
        <f t="shared" si="16"/>
        <v/>
      </c>
      <c r="AB43" s="17" t="str">
        <f t="shared" si="17"/>
        <v/>
      </c>
      <c r="AC43" s="35" t="str">
        <f t="shared" si="20"/>
        <v/>
      </c>
      <c r="AD43" s="37" t="str">
        <f t="shared" si="18"/>
        <v/>
      </c>
      <c r="AE43" s="34"/>
      <c r="AF43" s="34"/>
      <c r="AG43" s="12"/>
      <c r="AH43" s="38"/>
      <c r="AI43" s="38"/>
      <c r="AJ43" s="12"/>
      <c r="AK43" s="39"/>
      <c r="AL43" s="40"/>
      <c r="AM43" s="40"/>
      <c r="AN43" s="40"/>
      <c r="AO43" s="40"/>
      <c r="AP43" s="40"/>
      <c r="AQ43" s="40"/>
      <c r="AR43" s="40"/>
      <c r="AS43" s="41"/>
      <c r="AT43" s="40"/>
      <c r="AU43" s="40"/>
      <c r="AV43" s="40"/>
      <c r="AW43" s="42"/>
      <c r="AX43" s="2"/>
      <c r="AY43" s="2"/>
      <c r="AZ43" s="2"/>
      <c r="BA43" s="2"/>
      <c r="BB43" s="2"/>
      <c r="BC43" s="2"/>
      <c r="BD43" s="2"/>
      <c r="BE43" s="2"/>
      <c r="BF43" s="2"/>
      <c r="BG43" s="2"/>
      <c r="BH43" s="2"/>
      <c r="BI43" s="2"/>
      <c r="BJ43" s="2"/>
      <c r="BK43" s="2"/>
      <c r="BL43" s="2"/>
      <c r="BM43" s="2"/>
      <c r="BN43" s="2"/>
      <c r="BO43" s="2"/>
      <c r="BP43" s="2"/>
    </row>
    <row r="44" spans="1:68" ht="39" customHeight="1" x14ac:dyDescent="0.25">
      <c r="A44" s="227"/>
      <c r="B44" s="221"/>
      <c r="C44" s="221"/>
      <c r="D44" s="221"/>
      <c r="E44" s="221"/>
      <c r="F44" s="221"/>
      <c r="G44" s="221"/>
      <c r="H44" s="221"/>
      <c r="I44" s="221"/>
      <c r="J44" s="221"/>
      <c r="K44" s="221"/>
      <c r="L44" s="221"/>
      <c r="M44" s="221"/>
      <c r="N44" s="221"/>
      <c r="O44" s="28">
        <v>9</v>
      </c>
      <c r="P44" s="12"/>
      <c r="Q44" s="12"/>
      <c r="R44" s="93" t="str">
        <f t="shared" si="13"/>
        <v/>
      </c>
      <c r="S44" s="34"/>
      <c r="T44" s="34"/>
      <c r="U44" s="35" t="str">
        <f t="shared" si="14"/>
        <v/>
      </c>
      <c r="V44" s="34"/>
      <c r="W44" s="34"/>
      <c r="X44" s="34"/>
      <c r="Y44" s="36" t="str">
        <f t="shared" si="19"/>
        <v/>
      </c>
      <c r="Z44" s="17" t="str">
        <f t="shared" si="15"/>
        <v/>
      </c>
      <c r="AA44" s="35" t="str">
        <f t="shared" si="16"/>
        <v/>
      </c>
      <c r="AB44" s="17" t="str">
        <f t="shared" si="17"/>
        <v/>
      </c>
      <c r="AC44" s="35" t="str">
        <f t="shared" si="20"/>
        <v/>
      </c>
      <c r="AD44" s="37" t="str">
        <f t="shared" si="18"/>
        <v/>
      </c>
      <c r="AE44" s="34"/>
      <c r="AF44" s="34"/>
      <c r="AG44" s="12"/>
      <c r="AH44" s="38"/>
      <c r="AI44" s="38"/>
      <c r="AJ44" s="12"/>
      <c r="AK44" s="39"/>
      <c r="AL44" s="12"/>
      <c r="AM44" s="12"/>
      <c r="AN44" s="40"/>
      <c r="AO44" s="40"/>
      <c r="AP44" s="40"/>
      <c r="AQ44" s="40"/>
      <c r="AR44" s="40"/>
      <c r="AS44" s="41"/>
      <c r="AT44" s="40"/>
      <c r="AU44" s="40"/>
      <c r="AV44" s="40"/>
      <c r="AW44" s="42"/>
      <c r="AX44" s="2"/>
      <c r="AY44" s="2"/>
      <c r="AZ44" s="2"/>
      <c r="BA44" s="2"/>
      <c r="BB44" s="2"/>
      <c r="BC44" s="2"/>
      <c r="BD44" s="2"/>
      <c r="BE44" s="2"/>
      <c r="BF44" s="2"/>
      <c r="BG44" s="2"/>
      <c r="BH44" s="2"/>
      <c r="BI44" s="2"/>
      <c r="BJ44" s="2"/>
      <c r="BK44" s="2"/>
      <c r="BL44" s="2"/>
      <c r="BM44" s="2"/>
      <c r="BN44" s="2"/>
      <c r="BO44" s="2"/>
      <c r="BP44" s="2"/>
    </row>
    <row r="45" spans="1:68" ht="39" customHeight="1" x14ac:dyDescent="0.25">
      <c r="A45" s="228"/>
      <c r="B45" s="222"/>
      <c r="C45" s="222"/>
      <c r="D45" s="222"/>
      <c r="E45" s="222"/>
      <c r="F45" s="222"/>
      <c r="G45" s="222"/>
      <c r="H45" s="222"/>
      <c r="I45" s="222"/>
      <c r="J45" s="222"/>
      <c r="K45" s="222"/>
      <c r="L45" s="222"/>
      <c r="M45" s="222"/>
      <c r="N45" s="222"/>
      <c r="O45" s="44">
        <v>10</v>
      </c>
      <c r="P45" s="45"/>
      <c r="Q45" s="45"/>
      <c r="R45" s="93" t="str">
        <f t="shared" si="13"/>
        <v/>
      </c>
      <c r="S45" s="46"/>
      <c r="T45" s="46"/>
      <c r="U45" s="35" t="str">
        <f t="shared" si="14"/>
        <v/>
      </c>
      <c r="V45" s="46"/>
      <c r="W45" s="46"/>
      <c r="X45" s="46"/>
      <c r="Y45" s="36" t="str">
        <f t="shared" si="19"/>
        <v/>
      </c>
      <c r="Z45" s="17" t="str">
        <f t="shared" si="15"/>
        <v/>
      </c>
      <c r="AA45" s="35" t="str">
        <f t="shared" si="16"/>
        <v/>
      </c>
      <c r="AB45" s="17" t="str">
        <f t="shared" si="17"/>
        <v/>
      </c>
      <c r="AC45" s="35" t="str">
        <f t="shared" si="20"/>
        <v/>
      </c>
      <c r="AD45" s="37" t="str">
        <f t="shared" si="18"/>
        <v/>
      </c>
      <c r="AE45" s="46"/>
      <c r="AF45" s="46"/>
      <c r="AG45" s="45"/>
      <c r="AH45" s="47"/>
      <c r="AI45" s="47"/>
      <c r="AJ45" s="45"/>
      <c r="AK45" s="48"/>
      <c r="AL45" s="45"/>
      <c r="AM45" s="45"/>
      <c r="AN45" s="49"/>
      <c r="AO45" s="49"/>
      <c r="AP45" s="40"/>
      <c r="AQ45" s="40"/>
      <c r="AR45" s="40"/>
      <c r="AS45" s="41"/>
      <c r="AT45" s="40"/>
      <c r="AU45" s="40"/>
      <c r="AV45" s="40"/>
      <c r="AW45" s="42"/>
      <c r="AX45" s="2"/>
      <c r="AY45" s="2"/>
      <c r="AZ45" s="2"/>
      <c r="BA45" s="2"/>
      <c r="BB45" s="2"/>
      <c r="BC45" s="2"/>
      <c r="BD45" s="2"/>
      <c r="BE45" s="2"/>
      <c r="BF45" s="2"/>
      <c r="BG45" s="2"/>
      <c r="BH45" s="2"/>
      <c r="BI45" s="2"/>
      <c r="BJ45" s="2"/>
      <c r="BK45" s="2"/>
      <c r="BL45" s="2"/>
      <c r="BM45" s="2"/>
      <c r="BN45" s="2"/>
      <c r="BO45" s="2"/>
      <c r="BP45" s="2"/>
    </row>
    <row r="46" spans="1:68" ht="135" customHeight="1" x14ac:dyDescent="0.25">
      <c r="A46" s="226">
        <v>5</v>
      </c>
      <c r="B46" s="224" t="s">
        <v>236</v>
      </c>
      <c r="C46" s="224" t="s">
        <v>195</v>
      </c>
      <c r="D46" s="224" t="s">
        <v>237</v>
      </c>
      <c r="E46" s="224" t="s">
        <v>238</v>
      </c>
      <c r="F46" s="224" t="s">
        <v>239</v>
      </c>
      <c r="G46" s="229">
        <v>12</v>
      </c>
      <c r="H46" s="220" t="str">
        <f>IF(G46&lt;=0,"",IF(G46&lt;=2,"Muy Baja",IF(G46&lt;=24,"Baja",IF(G46&lt;=500,"Media",IF(G46&lt;=5000,"Alta","Muy Alta")))))</f>
        <v>Baja</v>
      </c>
      <c r="I46" s="223">
        <f>IF(H46="","",IF(H46="Muy Baja",0.2,IF(H46="Baja",0.4,IF(H46="Media",0.6,IF(H46="Alta",0.8,IF(H46="Muy Alta",1,))))))</f>
        <v>0.4</v>
      </c>
      <c r="J46" s="224" t="s">
        <v>105</v>
      </c>
      <c r="K46" s="223" t="e">
        <f>IF(J46=#REF!,#REF!,IF(J46=#REF!,#REF!,IF(J46=#REF!,#REF!)))</f>
        <v>#REF!</v>
      </c>
      <c r="L46" s="220" t="e">
        <f>IF(J46=#REF!,"Moderado",IF(J46=#REF!,"Mayor",IF(J46=#REF!,"Catastrófico")))</f>
        <v>#REF!</v>
      </c>
      <c r="M46" s="223" t="e">
        <f>IF(L46="","",IF(L46="Leve",0.2,IF(L46="Menor",0.4,IF(L46="Moderado",0.6,IF(L46="Mayor",0.8,IF(L46="Catastrófico",1,))))))</f>
        <v>#REF!</v>
      </c>
      <c r="N46" s="225" t="e">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#REF!</v>
      </c>
      <c r="O46" s="10">
        <v>1</v>
      </c>
      <c r="P46" s="12" t="s">
        <v>159</v>
      </c>
      <c r="Q46" s="12" t="s">
        <v>240</v>
      </c>
      <c r="R46" s="93" t="str">
        <f t="shared" si="13"/>
        <v>Probabilidad</v>
      </c>
      <c r="S46" s="34" t="s">
        <v>57</v>
      </c>
      <c r="T46" s="34" t="s">
        <v>200</v>
      </c>
      <c r="U46" s="35" t="str">
        <f t="shared" si="14"/>
        <v>50%</v>
      </c>
      <c r="V46" s="34" t="s">
        <v>59</v>
      </c>
      <c r="W46" s="34" t="s">
        <v>60</v>
      </c>
      <c r="X46" s="34" t="s">
        <v>147</v>
      </c>
      <c r="Y46" s="36">
        <f>IFERROR(IF(R46="Probabilidad",(I46-(+I46*U46)),IF(R46="Impacto",I46,"")),"")</f>
        <v>0.2</v>
      </c>
      <c r="Z46" s="17" t="str">
        <f t="shared" si="15"/>
        <v>Muy Baja</v>
      </c>
      <c r="AA46" s="35">
        <f t="shared" si="16"/>
        <v>0.2</v>
      </c>
      <c r="AB46" s="17" t="str">
        <f t="shared" si="17"/>
        <v/>
      </c>
      <c r="AC46" s="35" t="str">
        <f>IFERROR(IF(R46="Impacto",(M46-(+M46*U46)),IF(R46="Probabilidad",M46,"")),"")</f>
        <v/>
      </c>
      <c r="AD46" s="37" t="str">
        <f t="shared" si="18"/>
        <v/>
      </c>
      <c r="AE46" s="34" t="s">
        <v>62</v>
      </c>
      <c r="AF46" s="34"/>
      <c r="AG46" s="12"/>
      <c r="AH46" s="38"/>
      <c r="AI46" s="38"/>
      <c r="AJ46" s="12"/>
      <c r="AK46" s="39"/>
      <c r="AL46" s="21" t="s">
        <v>161</v>
      </c>
      <c r="AM46" s="53" t="s">
        <v>241</v>
      </c>
      <c r="AN46" s="54" t="s">
        <v>163</v>
      </c>
      <c r="AO46" s="55" t="s">
        <v>164</v>
      </c>
      <c r="AP46" s="54" t="s">
        <v>165</v>
      </c>
      <c r="AQ46" s="95" t="s">
        <v>168</v>
      </c>
      <c r="AR46" s="54" t="s">
        <v>242</v>
      </c>
      <c r="AS46" s="54" t="s">
        <v>243</v>
      </c>
      <c r="AT46" s="60" t="s">
        <v>165</v>
      </c>
      <c r="AU46" s="78" t="s">
        <v>168</v>
      </c>
      <c r="AV46" s="25" t="s">
        <v>167</v>
      </c>
      <c r="AW46" s="60" t="s">
        <v>244</v>
      </c>
      <c r="AX46" s="2"/>
      <c r="AY46" s="2"/>
      <c r="AZ46" s="2"/>
      <c r="BA46" s="2"/>
      <c r="BB46" s="2"/>
      <c r="BC46" s="2"/>
      <c r="BD46" s="2"/>
      <c r="BE46" s="2"/>
      <c r="BF46" s="2"/>
      <c r="BG46" s="2"/>
      <c r="BH46" s="2"/>
      <c r="BI46" s="2"/>
      <c r="BJ46" s="2"/>
      <c r="BK46" s="2"/>
      <c r="BL46" s="2"/>
      <c r="BM46" s="2"/>
      <c r="BN46" s="2"/>
      <c r="BO46" s="2"/>
      <c r="BP46" s="2"/>
    </row>
    <row r="47" spans="1:68" ht="303.75" customHeight="1" x14ac:dyDescent="0.25">
      <c r="A47" s="227"/>
      <c r="B47" s="221"/>
      <c r="C47" s="221"/>
      <c r="D47" s="221"/>
      <c r="E47" s="221"/>
      <c r="F47" s="221"/>
      <c r="G47" s="221"/>
      <c r="H47" s="221"/>
      <c r="I47" s="221"/>
      <c r="J47" s="221"/>
      <c r="K47" s="221"/>
      <c r="L47" s="221"/>
      <c r="M47" s="221"/>
      <c r="N47" s="221"/>
      <c r="O47" s="28">
        <v>2</v>
      </c>
      <c r="P47" s="12" t="s">
        <v>245</v>
      </c>
      <c r="Q47" s="12" t="s">
        <v>240</v>
      </c>
      <c r="R47" s="93" t="str">
        <f t="shared" si="13"/>
        <v>Probabilidad</v>
      </c>
      <c r="S47" s="34" t="s">
        <v>246</v>
      </c>
      <c r="T47" s="34" t="s">
        <v>200</v>
      </c>
      <c r="U47" s="35" t="str">
        <f t="shared" si="14"/>
        <v>40%</v>
      </c>
      <c r="V47" s="34" t="s">
        <v>59</v>
      </c>
      <c r="W47" s="34" t="s">
        <v>60</v>
      </c>
      <c r="X47" s="34" t="s">
        <v>61</v>
      </c>
      <c r="Y47" s="36">
        <f>IFERROR(IF(AND(R46="Probabilidad",R47="Probabilidad"),(AA46-(+AA46*U47)),IF(R47="Probabilidad",(I46-(+I46*U47)),IF(R47="Impacto",AA46,""))),"")</f>
        <v>0.12</v>
      </c>
      <c r="Z47" s="17" t="str">
        <f t="shared" si="15"/>
        <v>Muy Baja</v>
      </c>
      <c r="AA47" s="35">
        <f t="shared" si="16"/>
        <v>0.12</v>
      </c>
      <c r="AB47" s="17" t="str">
        <f t="shared" si="17"/>
        <v/>
      </c>
      <c r="AC47" s="35" t="str">
        <f>IFERROR(IF(AND(R46="Impacto",R47="Impacto"),(AC46-(+AC46*U47)),IF(R47="Impacto",($M$46-(+$M$46*U47)),IF(R47="Probabilidad",AC46,""))),"")</f>
        <v/>
      </c>
      <c r="AD47" s="37" t="str">
        <f t="shared" si="18"/>
        <v/>
      </c>
      <c r="AE47" s="34" t="s">
        <v>247</v>
      </c>
      <c r="AF47" s="34"/>
      <c r="AG47" s="12"/>
      <c r="AH47" s="38"/>
      <c r="AI47" s="38"/>
      <c r="AJ47" s="12"/>
      <c r="AK47" s="39"/>
      <c r="AL47" s="21" t="s">
        <v>248</v>
      </c>
      <c r="AM47" s="65" t="s">
        <v>249</v>
      </c>
      <c r="AN47" s="21" t="s">
        <v>250</v>
      </c>
      <c r="AO47" s="55" t="s">
        <v>251</v>
      </c>
      <c r="AP47" s="23" t="s">
        <v>252</v>
      </c>
      <c r="AQ47" s="96" t="s">
        <v>253</v>
      </c>
      <c r="AR47" s="21" t="s">
        <v>254</v>
      </c>
      <c r="AS47" s="21" t="s">
        <v>255</v>
      </c>
      <c r="AT47" s="97" t="s">
        <v>256</v>
      </c>
      <c r="AU47" s="98" t="s">
        <v>257</v>
      </c>
      <c r="AV47" s="21" t="s">
        <v>258</v>
      </c>
      <c r="AW47" s="60" t="s">
        <v>259</v>
      </c>
      <c r="AX47" s="3"/>
      <c r="AY47" s="3"/>
      <c r="AZ47" s="3"/>
      <c r="BA47" s="3"/>
      <c r="BB47" s="3"/>
      <c r="BC47" s="3"/>
      <c r="BD47" s="3"/>
      <c r="BE47" s="3"/>
      <c r="BF47" s="3"/>
      <c r="BG47" s="3"/>
      <c r="BH47" s="3"/>
      <c r="BI47" s="3"/>
      <c r="BJ47" s="3"/>
      <c r="BK47" s="3"/>
      <c r="BL47" s="3"/>
      <c r="BM47" s="3"/>
      <c r="BN47" s="3"/>
      <c r="BO47" s="3"/>
      <c r="BP47" s="3"/>
    </row>
    <row r="48" spans="1:68" ht="213.75" customHeight="1" x14ac:dyDescent="0.25">
      <c r="A48" s="227"/>
      <c r="B48" s="221"/>
      <c r="C48" s="221"/>
      <c r="D48" s="221"/>
      <c r="E48" s="221"/>
      <c r="F48" s="221"/>
      <c r="G48" s="221"/>
      <c r="H48" s="221"/>
      <c r="I48" s="221"/>
      <c r="J48" s="221"/>
      <c r="K48" s="221"/>
      <c r="L48" s="221"/>
      <c r="M48" s="221"/>
      <c r="N48" s="221"/>
      <c r="O48" s="28">
        <v>3</v>
      </c>
      <c r="P48" s="12" t="s">
        <v>260</v>
      </c>
      <c r="Q48" s="12" t="s">
        <v>261</v>
      </c>
      <c r="R48" s="93" t="str">
        <f t="shared" si="13"/>
        <v>Impacto</v>
      </c>
      <c r="S48" s="34" t="s">
        <v>262</v>
      </c>
      <c r="T48" s="34" t="s">
        <v>58</v>
      </c>
      <c r="U48" s="35" t="str">
        <f t="shared" si="14"/>
        <v>25%</v>
      </c>
      <c r="V48" s="34" t="s">
        <v>107</v>
      </c>
      <c r="W48" s="34" t="s">
        <v>60</v>
      </c>
      <c r="X48" s="34" t="s">
        <v>61</v>
      </c>
      <c r="Y48" s="36">
        <f t="shared" ref="Y48:Y55" si="21">IFERROR(IF(AND(R47="Probabilidad",R48="Probabilidad"),(AA47-(+AA47*U48)),IF(AND(R47="Impacto",R48="Probabilidad"),(AA46-(+AA46*U48)),IF(R48="Impacto",AA47,""))),"")</f>
        <v>0.12</v>
      </c>
      <c r="Z48" s="17" t="str">
        <f t="shared" si="15"/>
        <v>Muy Baja</v>
      </c>
      <c r="AA48" s="35">
        <f t="shared" si="16"/>
        <v>0.12</v>
      </c>
      <c r="AB48" s="17" t="str">
        <f t="shared" si="17"/>
        <v/>
      </c>
      <c r="AC48" s="35" t="str">
        <f t="shared" ref="AC48:AC55" si="22">IFERROR(IF(AND(R47="Impacto",R48="Impacto"),(AC47-(+AC47*U48)),IF(AND(R47="Probabilidad",R48="Impacto"),(AC46-(+AC46*U48)),IF(R48="Probabilidad",AC47,""))),"")</f>
        <v/>
      </c>
      <c r="AD48" s="37" t="str">
        <f t="shared" si="18"/>
        <v/>
      </c>
      <c r="AE48" s="34" t="s">
        <v>247</v>
      </c>
      <c r="AF48" s="34"/>
      <c r="AG48" s="12"/>
      <c r="AH48" s="38"/>
      <c r="AI48" s="38"/>
      <c r="AJ48" s="12"/>
      <c r="AK48" s="39"/>
      <c r="AL48" s="12" t="s">
        <v>263</v>
      </c>
      <c r="AM48" s="65" t="s">
        <v>264</v>
      </c>
      <c r="AN48" s="21" t="s">
        <v>265</v>
      </c>
      <c r="AO48" s="55" t="s">
        <v>266</v>
      </c>
      <c r="AP48" s="23" t="s">
        <v>267</v>
      </c>
      <c r="AQ48" s="24" t="s">
        <v>268</v>
      </c>
      <c r="AR48" s="21" t="s">
        <v>269</v>
      </c>
      <c r="AS48" s="23" t="s">
        <v>270</v>
      </c>
      <c r="AT48" s="21" t="s">
        <v>271</v>
      </c>
      <c r="AU48" s="99" t="s">
        <v>272</v>
      </c>
      <c r="AV48" s="21" t="s">
        <v>269</v>
      </c>
      <c r="AW48" s="60" t="s">
        <v>273</v>
      </c>
      <c r="AX48" s="2"/>
      <c r="AY48" s="2"/>
      <c r="AZ48" s="2"/>
      <c r="BA48" s="2"/>
      <c r="BB48" s="2"/>
      <c r="BC48" s="2"/>
      <c r="BD48" s="2"/>
      <c r="BE48" s="2"/>
      <c r="BF48" s="2"/>
      <c r="BG48" s="2"/>
      <c r="BH48" s="2"/>
      <c r="BI48" s="2"/>
      <c r="BJ48" s="2"/>
      <c r="BK48" s="2"/>
      <c r="BL48" s="2"/>
      <c r="BM48" s="2"/>
      <c r="BN48" s="2"/>
      <c r="BO48" s="2"/>
      <c r="BP48" s="2"/>
    </row>
    <row r="49" spans="1:68" ht="291" customHeight="1" x14ac:dyDescent="0.25">
      <c r="A49" s="227"/>
      <c r="B49" s="221"/>
      <c r="C49" s="221"/>
      <c r="D49" s="221"/>
      <c r="E49" s="221"/>
      <c r="F49" s="221"/>
      <c r="G49" s="221"/>
      <c r="H49" s="221"/>
      <c r="I49" s="221"/>
      <c r="J49" s="221"/>
      <c r="K49" s="221"/>
      <c r="L49" s="221"/>
      <c r="M49" s="221"/>
      <c r="N49" s="221"/>
      <c r="O49" s="28">
        <v>4</v>
      </c>
      <c r="P49" s="12" t="s">
        <v>274</v>
      </c>
      <c r="Q49" s="12" t="s">
        <v>275</v>
      </c>
      <c r="R49" s="29" t="str">
        <f t="shared" si="13"/>
        <v>Probabilidad</v>
      </c>
      <c r="S49" s="29" t="s">
        <v>57</v>
      </c>
      <c r="T49" s="18" t="s">
        <v>58</v>
      </c>
      <c r="U49" s="29" t="str">
        <f t="shared" si="14"/>
        <v>40%</v>
      </c>
      <c r="V49" s="29" t="s">
        <v>107</v>
      </c>
      <c r="W49" s="29" t="s">
        <v>89</v>
      </c>
      <c r="X49" s="30" t="s">
        <v>61</v>
      </c>
      <c r="Y49" s="17">
        <f t="shared" si="21"/>
        <v>7.1999999999999995E-2</v>
      </c>
      <c r="Z49" s="18" t="str">
        <f t="shared" si="15"/>
        <v>Muy Baja</v>
      </c>
      <c r="AA49" s="17">
        <f t="shared" si="16"/>
        <v>7.1999999999999995E-2</v>
      </c>
      <c r="AB49" s="18" t="str">
        <f t="shared" si="17"/>
        <v/>
      </c>
      <c r="AC49" s="17" t="str">
        <f t="shared" si="22"/>
        <v/>
      </c>
      <c r="AD49" s="29" t="str">
        <f t="shared" si="18"/>
        <v/>
      </c>
      <c r="AE49" s="29" t="s">
        <v>247</v>
      </c>
      <c r="AF49" s="12"/>
      <c r="AG49" s="31"/>
      <c r="AH49" s="31"/>
      <c r="AI49" s="12"/>
      <c r="AJ49" s="12"/>
      <c r="AK49" s="12"/>
      <c r="AL49" s="21" t="s">
        <v>276</v>
      </c>
      <c r="AM49" s="65" t="s">
        <v>277</v>
      </c>
      <c r="AN49" s="21" t="s">
        <v>278</v>
      </c>
      <c r="AO49" s="55" t="s">
        <v>279</v>
      </c>
      <c r="AP49" s="23" t="s">
        <v>280</v>
      </c>
      <c r="AQ49" s="96" t="s">
        <v>281</v>
      </c>
      <c r="AR49" s="74" t="s">
        <v>282</v>
      </c>
      <c r="AS49" s="25" t="s">
        <v>283</v>
      </c>
      <c r="AT49" s="60" t="s">
        <v>280</v>
      </c>
      <c r="AU49" s="100" t="s">
        <v>284</v>
      </c>
      <c r="AV49" s="74" t="s">
        <v>285</v>
      </c>
      <c r="AW49" s="60" t="s">
        <v>286</v>
      </c>
      <c r="AX49" s="2"/>
      <c r="AY49" s="2"/>
      <c r="AZ49" s="2"/>
      <c r="BA49" s="2"/>
      <c r="BB49" s="2"/>
      <c r="BC49" s="2"/>
      <c r="BD49" s="2"/>
      <c r="BE49" s="2"/>
      <c r="BF49" s="2"/>
      <c r="BG49" s="2"/>
      <c r="BH49" s="2"/>
      <c r="BI49" s="2"/>
      <c r="BJ49" s="2"/>
      <c r="BK49" s="2"/>
      <c r="BL49" s="2"/>
      <c r="BM49" s="2"/>
      <c r="BN49" s="2"/>
      <c r="BO49" s="2"/>
      <c r="BP49" s="2"/>
    </row>
    <row r="50" spans="1:68" ht="267" customHeight="1" x14ac:dyDescent="0.25">
      <c r="A50" s="227"/>
      <c r="B50" s="221"/>
      <c r="C50" s="221"/>
      <c r="D50" s="221"/>
      <c r="E50" s="221"/>
      <c r="F50" s="221"/>
      <c r="G50" s="221"/>
      <c r="H50" s="221"/>
      <c r="I50" s="221"/>
      <c r="J50" s="221"/>
      <c r="K50" s="221"/>
      <c r="L50" s="221"/>
      <c r="M50" s="221"/>
      <c r="N50" s="221"/>
      <c r="O50" s="28">
        <v>5</v>
      </c>
      <c r="P50" s="12" t="s">
        <v>287</v>
      </c>
      <c r="Q50" s="12" t="s">
        <v>56</v>
      </c>
      <c r="R50" s="29" t="str">
        <f t="shared" si="13"/>
        <v>Probabilidad</v>
      </c>
      <c r="S50" s="29" t="s">
        <v>57</v>
      </c>
      <c r="T50" s="18" t="s">
        <v>58</v>
      </c>
      <c r="U50" s="29" t="str">
        <f t="shared" si="14"/>
        <v>40%</v>
      </c>
      <c r="V50" s="29" t="s">
        <v>107</v>
      </c>
      <c r="W50" s="29" t="s">
        <v>89</v>
      </c>
      <c r="X50" s="30" t="s">
        <v>61</v>
      </c>
      <c r="Y50" s="17">
        <f t="shared" si="21"/>
        <v>4.3199999999999995E-2</v>
      </c>
      <c r="Z50" s="18" t="str">
        <f t="shared" si="15"/>
        <v>Muy Baja</v>
      </c>
      <c r="AA50" s="17">
        <f t="shared" si="16"/>
        <v>4.3199999999999995E-2</v>
      </c>
      <c r="AB50" s="18" t="str">
        <f t="shared" si="17"/>
        <v/>
      </c>
      <c r="AC50" s="17" t="str">
        <f t="shared" si="22"/>
        <v/>
      </c>
      <c r="AD50" s="29" t="str">
        <f t="shared" si="18"/>
        <v/>
      </c>
      <c r="AE50" s="29"/>
      <c r="AF50" s="12"/>
      <c r="AG50" s="31"/>
      <c r="AH50" s="31"/>
      <c r="AI50" s="12"/>
      <c r="AJ50" s="12"/>
      <c r="AK50" s="12"/>
      <c r="AL50" s="21" t="s">
        <v>288</v>
      </c>
      <c r="AM50" s="65" t="s">
        <v>289</v>
      </c>
      <c r="AN50" s="21" t="s">
        <v>290</v>
      </c>
      <c r="AO50" s="55" t="s">
        <v>291</v>
      </c>
      <c r="AP50" s="25" t="s">
        <v>292</v>
      </c>
      <c r="AQ50" s="101" t="s">
        <v>293</v>
      </c>
      <c r="AR50" s="102" t="s">
        <v>294</v>
      </c>
      <c r="AS50" s="25" t="s">
        <v>295</v>
      </c>
      <c r="AT50" s="75" t="s">
        <v>292</v>
      </c>
      <c r="AU50" s="103" t="s">
        <v>296</v>
      </c>
      <c r="AV50" s="102" t="s">
        <v>297</v>
      </c>
      <c r="AW50" s="60" t="s">
        <v>298</v>
      </c>
      <c r="AX50" s="2"/>
      <c r="AY50" s="2"/>
      <c r="AZ50" s="2"/>
      <c r="BA50" s="2"/>
      <c r="BB50" s="2"/>
      <c r="BC50" s="2"/>
      <c r="BD50" s="2"/>
      <c r="BE50" s="2"/>
      <c r="BF50" s="2"/>
      <c r="BG50" s="2"/>
      <c r="BH50" s="2"/>
      <c r="BI50" s="2"/>
      <c r="BJ50" s="2"/>
      <c r="BK50" s="2"/>
      <c r="BL50" s="2"/>
      <c r="BM50" s="2"/>
      <c r="BN50" s="2"/>
      <c r="BO50" s="2"/>
      <c r="BP50" s="2"/>
    </row>
    <row r="51" spans="1:68" ht="39" customHeight="1" x14ac:dyDescent="0.25">
      <c r="A51" s="227"/>
      <c r="B51" s="221"/>
      <c r="C51" s="221"/>
      <c r="D51" s="221"/>
      <c r="E51" s="221"/>
      <c r="F51" s="221"/>
      <c r="G51" s="221"/>
      <c r="H51" s="221"/>
      <c r="I51" s="221"/>
      <c r="J51" s="221"/>
      <c r="K51" s="221"/>
      <c r="L51" s="221"/>
      <c r="M51" s="221"/>
      <c r="N51" s="221"/>
      <c r="O51" s="28">
        <v>6</v>
      </c>
      <c r="P51" s="12"/>
      <c r="Q51" s="12"/>
      <c r="R51" s="29" t="str">
        <f t="shared" si="13"/>
        <v/>
      </c>
      <c r="S51" s="29"/>
      <c r="T51" s="18"/>
      <c r="U51" s="29" t="str">
        <f t="shared" si="14"/>
        <v/>
      </c>
      <c r="V51" s="29"/>
      <c r="W51" s="29"/>
      <c r="X51" s="30"/>
      <c r="Y51" s="17" t="str">
        <f t="shared" si="21"/>
        <v/>
      </c>
      <c r="Z51" s="18" t="str">
        <f t="shared" si="15"/>
        <v/>
      </c>
      <c r="AA51" s="17" t="str">
        <f t="shared" si="16"/>
        <v/>
      </c>
      <c r="AB51" s="18" t="str">
        <f t="shared" si="17"/>
        <v/>
      </c>
      <c r="AC51" s="17" t="str">
        <f t="shared" si="22"/>
        <v/>
      </c>
      <c r="AD51" s="29" t="str">
        <f t="shared" si="18"/>
        <v/>
      </c>
      <c r="AE51" s="29"/>
      <c r="AF51" s="12"/>
      <c r="AG51" s="31"/>
      <c r="AH51" s="31"/>
      <c r="AI51" s="12"/>
      <c r="AJ51" s="12"/>
      <c r="AK51" s="12"/>
      <c r="AL51" s="12"/>
      <c r="AM51" s="12"/>
      <c r="AN51" s="28"/>
      <c r="AO51" s="12"/>
      <c r="AP51" s="104"/>
      <c r="AQ51" s="28"/>
      <c r="AR51" s="28"/>
      <c r="AS51" s="104"/>
      <c r="AT51" s="28"/>
      <c r="AU51" s="28"/>
      <c r="AV51" s="40"/>
      <c r="AW51" s="42"/>
      <c r="AX51" s="2"/>
      <c r="AY51" s="2"/>
      <c r="AZ51" s="2"/>
      <c r="BA51" s="2"/>
      <c r="BB51" s="2"/>
      <c r="BC51" s="2"/>
      <c r="BD51" s="2"/>
      <c r="BE51" s="2"/>
      <c r="BF51" s="2"/>
      <c r="BG51" s="2"/>
      <c r="BH51" s="2"/>
      <c r="BI51" s="2"/>
      <c r="BJ51" s="2"/>
      <c r="BK51" s="2"/>
      <c r="BL51" s="2"/>
      <c r="BM51" s="2"/>
      <c r="BN51" s="2"/>
      <c r="BO51" s="2"/>
      <c r="BP51" s="2"/>
    </row>
    <row r="52" spans="1:68" ht="39" customHeight="1" x14ac:dyDescent="0.25">
      <c r="A52" s="227"/>
      <c r="B52" s="221"/>
      <c r="C52" s="221"/>
      <c r="D52" s="221"/>
      <c r="E52" s="221"/>
      <c r="F52" s="221"/>
      <c r="G52" s="221"/>
      <c r="H52" s="221"/>
      <c r="I52" s="221"/>
      <c r="J52" s="221"/>
      <c r="K52" s="221"/>
      <c r="L52" s="221"/>
      <c r="M52" s="221"/>
      <c r="N52" s="221"/>
      <c r="O52" s="28">
        <v>7</v>
      </c>
      <c r="P52" s="12"/>
      <c r="Q52" s="12"/>
      <c r="R52" s="28" t="str">
        <f t="shared" si="13"/>
        <v/>
      </c>
      <c r="S52" s="34"/>
      <c r="T52" s="34"/>
      <c r="U52" s="35" t="str">
        <f t="shared" si="14"/>
        <v/>
      </c>
      <c r="V52" s="34"/>
      <c r="W52" s="34"/>
      <c r="X52" s="34"/>
      <c r="Y52" s="36" t="str">
        <f t="shared" si="21"/>
        <v/>
      </c>
      <c r="Z52" s="17" t="str">
        <f t="shared" si="15"/>
        <v/>
      </c>
      <c r="AA52" s="35" t="str">
        <f t="shared" si="16"/>
        <v/>
      </c>
      <c r="AB52" s="17" t="str">
        <f t="shared" si="17"/>
        <v/>
      </c>
      <c r="AC52" s="35" t="str">
        <f t="shared" si="22"/>
        <v/>
      </c>
      <c r="AD52" s="37" t="str">
        <f t="shared" si="18"/>
        <v/>
      </c>
      <c r="AE52" s="34"/>
      <c r="AF52" s="34"/>
      <c r="AG52" s="12"/>
      <c r="AH52" s="38"/>
      <c r="AI52" s="38"/>
      <c r="AJ52" s="12"/>
      <c r="AK52" s="28"/>
      <c r="AL52" s="12"/>
      <c r="AM52" s="12"/>
      <c r="AN52" s="28"/>
      <c r="AO52" s="12"/>
      <c r="AP52" s="104"/>
      <c r="AQ52" s="28"/>
      <c r="AR52" s="28"/>
      <c r="AS52" s="104"/>
      <c r="AT52" s="28"/>
      <c r="AU52" s="28"/>
      <c r="AV52" s="40"/>
      <c r="AW52" s="42"/>
      <c r="AX52" s="2"/>
      <c r="AY52" s="2"/>
      <c r="AZ52" s="2"/>
      <c r="BA52" s="2"/>
      <c r="BB52" s="2"/>
      <c r="BC52" s="2"/>
      <c r="BD52" s="2"/>
      <c r="BE52" s="2"/>
      <c r="BF52" s="2"/>
      <c r="BG52" s="2"/>
      <c r="BH52" s="2"/>
      <c r="BI52" s="2"/>
      <c r="BJ52" s="2"/>
      <c r="BK52" s="2"/>
      <c r="BL52" s="2"/>
      <c r="BM52" s="2"/>
      <c r="BN52" s="2"/>
      <c r="BO52" s="2"/>
      <c r="BP52" s="2"/>
    </row>
    <row r="53" spans="1:68" ht="39" customHeight="1" x14ac:dyDescent="0.25">
      <c r="A53" s="227"/>
      <c r="B53" s="221"/>
      <c r="C53" s="221"/>
      <c r="D53" s="221"/>
      <c r="E53" s="221"/>
      <c r="F53" s="221"/>
      <c r="G53" s="221"/>
      <c r="H53" s="221"/>
      <c r="I53" s="221"/>
      <c r="J53" s="221"/>
      <c r="K53" s="221"/>
      <c r="L53" s="221"/>
      <c r="M53" s="221"/>
      <c r="N53" s="221"/>
      <c r="O53" s="28">
        <v>8</v>
      </c>
      <c r="P53" s="12"/>
      <c r="Q53" s="12"/>
      <c r="R53" s="28" t="str">
        <f t="shared" si="13"/>
        <v/>
      </c>
      <c r="S53" s="34"/>
      <c r="T53" s="34"/>
      <c r="U53" s="35" t="str">
        <f t="shared" si="14"/>
        <v/>
      </c>
      <c r="V53" s="34"/>
      <c r="W53" s="34"/>
      <c r="X53" s="34"/>
      <c r="Y53" s="36" t="str">
        <f t="shared" si="21"/>
        <v/>
      </c>
      <c r="Z53" s="17" t="str">
        <f t="shared" si="15"/>
        <v/>
      </c>
      <c r="AA53" s="35" t="str">
        <f t="shared" si="16"/>
        <v/>
      </c>
      <c r="AB53" s="17" t="str">
        <f t="shared" si="17"/>
        <v/>
      </c>
      <c r="AC53" s="35" t="str">
        <f t="shared" si="22"/>
        <v/>
      </c>
      <c r="AD53" s="37" t="str">
        <f t="shared" si="18"/>
        <v/>
      </c>
      <c r="AE53" s="34"/>
      <c r="AF53" s="34"/>
      <c r="AG53" s="12"/>
      <c r="AH53" s="38"/>
      <c r="AI53" s="38"/>
      <c r="AJ53" s="12"/>
      <c r="AK53" s="28"/>
      <c r="AL53" s="12"/>
      <c r="AM53" s="12"/>
      <c r="AN53" s="28"/>
      <c r="AO53" s="12"/>
      <c r="AP53" s="12"/>
      <c r="AQ53" s="12"/>
      <c r="AR53" s="28"/>
      <c r="AS53" s="104"/>
      <c r="AT53" s="28"/>
      <c r="AU53" s="28"/>
      <c r="AV53" s="28"/>
      <c r="AW53" s="105"/>
      <c r="AX53" s="2"/>
      <c r="AY53" s="2"/>
      <c r="AZ53" s="2"/>
      <c r="BA53" s="2"/>
      <c r="BB53" s="2"/>
      <c r="BC53" s="2"/>
      <c r="BD53" s="2"/>
      <c r="BE53" s="2"/>
      <c r="BF53" s="2"/>
      <c r="BG53" s="2"/>
      <c r="BH53" s="2"/>
      <c r="BI53" s="2"/>
      <c r="BJ53" s="2"/>
      <c r="BK53" s="2"/>
      <c r="BL53" s="2"/>
      <c r="BM53" s="2"/>
      <c r="BN53" s="2"/>
      <c r="BO53" s="2"/>
      <c r="BP53" s="2"/>
    </row>
    <row r="54" spans="1:68" ht="39" customHeight="1" x14ac:dyDescent="0.25">
      <c r="A54" s="227"/>
      <c r="B54" s="221"/>
      <c r="C54" s="221"/>
      <c r="D54" s="221"/>
      <c r="E54" s="221"/>
      <c r="F54" s="221"/>
      <c r="G54" s="221"/>
      <c r="H54" s="221"/>
      <c r="I54" s="221"/>
      <c r="J54" s="221"/>
      <c r="K54" s="221"/>
      <c r="L54" s="221"/>
      <c r="M54" s="221"/>
      <c r="N54" s="221"/>
      <c r="O54" s="28">
        <v>9</v>
      </c>
      <c r="P54" s="12"/>
      <c r="Q54" s="12"/>
      <c r="R54" s="28" t="str">
        <f t="shared" si="13"/>
        <v/>
      </c>
      <c r="S54" s="34"/>
      <c r="T54" s="34"/>
      <c r="U54" s="35" t="str">
        <f t="shared" si="14"/>
        <v/>
      </c>
      <c r="V54" s="34"/>
      <c r="W54" s="34"/>
      <c r="X54" s="34"/>
      <c r="Y54" s="36" t="str">
        <f t="shared" si="21"/>
        <v/>
      </c>
      <c r="Z54" s="17" t="str">
        <f t="shared" si="15"/>
        <v/>
      </c>
      <c r="AA54" s="35" t="str">
        <f t="shared" si="16"/>
        <v/>
      </c>
      <c r="AB54" s="17" t="str">
        <f t="shared" si="17"/>
        <v/>
      </c>
      <c r="AC54" s="35" t="str">
        <f t="shared" si="22"/>
        <v/>
      </c>
      <c r="AD54" s="37" t="str">
        <f t="shared" si="18"/>
        <v/>
      </c>
      <c r="AE54" s="34"/>
      <c r="AF54" s="34"/>
      <c r="AG54" s="12"/>
      <c r="AH54" s="38"/>
      <c r="AI54" s="38"/>
      <c r="AJ54" s="12"/>
      <c r="AK54" s="28"/>
      <c r="AL54" s="12"/>
      <c r="AM54" s="12"/>
      <c r="AN54" s="28"/>
      <c r="AO54" s="12"/>
      <c r="AP54" s="12"/>
      <c r="AQ54" s="12"/>
      <c r="AR54" s="28"/>
      <c r="AS54" s="104"/>
      <c r="AT54" s="28"/>
      <c r="AU54" s="28"/>
      <c r="AV54" s="28"/>
      <c r="AW54" s="105"/>
      <c r="AX54" s="2"/>
      <c r="AY54" s="2"/>
      <c r="AZ54" s="2"/>
      <c r="BA54" s="2"/>
      <c r="BB54" s="2"/>
      <c r="BC54" s="2"/>
      <c r="BD54" s="2"/>
      <c r="BE54" s="2"/>
      <c r="BF54" s="2"/>
      <c r="BG54" s="2"/>
      <c r="BH54" s="2"/>
      <c r="BI54" s="2"/>
      <c r="BJ54" s="2"/>
      <c r="BK54" s="2"/>
      <c r="BL54" s="2"/>
      <c r="BM54" s="2"/>
      <c r="BN54" s="2"/>
      <c r="BO54" s="2"/>
      <c r="BP54" s="2"/>
    </row>
    <row r="55" spans="1:68" ht="39" customHeight="1" x14ac:dyDescent="0.25">
      <c r="A55" s="228"/>
      <c r="B55" s="222"/>
      <c r="C55" s="222"/>
      <c r="D55" s="222"/>
      <c r="E55" s="222"/>
      <c r="F55" s="222"/>
      <c r="G55" s="222"/>
      <c r="H55" s="222"/>
      <c r="I55" s="222"/>
      <c r="J55" s="222"/>
      <c r="K55" s="222"/>
      <c r="L55" s="222"/>
      <c r="M55" s="222"/>
      <c r="N55" s="222"/>
      <c r="O55" s="44">
        <v>10</v>
      </c>
      <c r="P55" s="45"/>
      <c r="Q55" s="45"/>
      <c r="R55" s="28" t="str">
        <f t="shared" si="13"/>
        <v/>
      </c>
      <c r="S55" s="46"/>
      <c r="T55" s="46"/>
      <c r="U55" s="35" t="str">
        <f t="shared" si="14"/>
        <v/>
      </c>
      <c r="V55" s="46"/>
      <c r="W55" s="46"/>
      <c r="X55" s="46"/>
      <c r="Y55" s="36" t="str">
        <f t="shared" si="21"/>
        <v/>
      </c>
      <c r="Z55" s="17" t="str">
        <f t="shared" si="15"/>
        <v/>
      </c>
      <c r="AA55" s="35" t="str">
        <f t="shared" si="16"/>
        <v/>
      </c>
      <c r="AB55" s="17" t="str">
        <f t="shared" si="17"/>
        <v/>
      </c>
      <c r="AC55" s="35" t="str">
        <f t="shared" si="22"/>
        <v/>
      </c>
      <c r="AD55" s="37" t="str">
        <f t="shared" si="18"/>
        <v/>
      </c>
      <c r="AE55" s="46"/>
      <c r="AF55" s="46"/>
      <c r="AG55" s="45"/>
      <c r="AH55" s="47"/>
      <c r="AI55" s="47"/>
      <c r="AJ55" s="45"/>
      <c r="AK55" s="44"/>
      <c r="AL55" s="45"/>
      <c r="AM55" s="45"/>
      <c r="AN55" s="44"/>
      <c r="AO55" s="45"/>
      <c r="AP55" s="45"/>
      <c r="AQ55" s="45"/>
      <c r="AR55" s="44"/>
      <c r="AS55" s="106"/>
      <c r="AT55" s="44"/>
      <c r="AU55" s="44"/>
      <c r="AV55" s="44"/>
      <c r="AW55" s="107"/>
      <c r="AX55" s="2"/>
      <c r="AY55" s="2"/>
      <c r="AZ55" s="2"/>
      <c r="BA55" s="2"/>
      <c r="BB55" s="2"/>
      <c r="BC55" s="2"/>
      <c r="BD55" s="2"/>
      <c r="BE55" s="2"/>
      <c r="BF55" s="2"/>
      <c r="BG55" s="2"/>
      <c r="BH55" s="2"/>
      <c r="BI55" s="2"/>
      <c r="BJ55" s="2"/>
      <c r="BK55" s="2"/>
      <c r="BL55" s="2"/>
      <c r="BM55" s="2"/>
      <c r="BN55" s="2"/>
      <c r="BO55" s="2"/>
      <c r="BP55" s="2"/>
    </row>
    <row r="56" spans="1:68" ht="249" customHeight="1" x14ac:dyDescent="0.25">
      <c r="A56" s="226">
        <v>6</v>
      </c>
      <c r="B56" s="224" t="s">
        <v>299</v>
      </c>
      <c r="C56" s="224" t="s">
        <v>50</v>
      </c>
      <c r="D56" s="224" t="s">
        <v>300</v>
      </c>
      <c r="E56" s="224" t="s">
        <v>301</v>
      </c>
      <c r="F56" s="224" t="s">
        <v>302</v>
      </c>
      <c r="G56" s="229">
        <v>30</v>
      </c>
      <c r="H56" s="220" t="str">
        <f>IF(G56&lt;=0,"",IF(G56&lt;=2,"Muy Baja",IF(G56&lt;=24,"Baja",IF(G56&lt;=500,"Media",IF(G56&lt;=5000,"Alta","Muy Alta")))))</f>
        <v>Media</v>
      </c>
      <c r="I56" s="223">
        <f>IF(H56="","",IF(H56="Muy Baja",0.2,IF(H56="Baja",0.4,IF(H56="Media",0.6,IF(H56="Alta",0.8,IF(H56="Muy Alta",1,))))))</f>
        <v>0.6</v>
      </c>
      <c r="J56" s="223" t="s">
        <v>105</v>
      </c>
      <c r="K56" s="223" t="e">
        <f>IF(J56=#REF!,#REF!,IF(J56=#REF!,#REF!,IF(J56=#REF!,#REF!)))</f>
        <v>#REF!</v>
      </c>
      <c r="L56" s="220" t="e">
        <f>IF(J56=#REF!,"Moderado",IF(J56=#REF!,"Mayor",IF(J56=#REF!,"Catastrófico")))</f>
        <v>#REF!</v>
      </c>
      <c r="M56" s="223" t="e">
        <f>IF(L56="","",IF(L56="Leve",0.2,IF(L56="Menor",0.4,IF(L56="Moderado",0.6,IF(L56="Mayor",0.8,IF(L56="Catastrófico",1,))))))</f>
        <v>#REF!</v>
      </c>
      <c r="N56" s="225" t="e">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#REF!</v>
      </c>
      <c r="O56" s="10">
        <v>1</v>
      </c>
      <c r="P56" s="11" t="s">
        <v>303</v>
      </c>
      <c r="Q56" s="12" t="s">
        <v>304</v>
      </c>
      <c r="R56" s="11" t="str">
        <f t="shared" si="13"/>
        <v>Probabilidad</v>
      </c>
      <c r="S56" s="13" t="s">
        <v>57</v>
      </c>
      <c r="T56" s="13" t="s">
        <v>58</v>
      </c>
      <c r="U56" s="14" t="str">
        <f t="shared" si="14"/>
        <v>40%</v>
      </c>
      <c r="V56" s="13" t="s">
        <v>59</v>
      </c>
      <c r="W56" s="13" t="s">
        <v>60</v>
      </c>
      <c r="X56" s="13" t="s">
        <v>61</v>
      </c>
      <c r="Y56" s="15">
        <f>IFERROR(IF(R56="Probabilidad",(I56-(+I56*U56)),IF(R56="Impacto",I56,"")),"")</f>
        <v>0.36</v>
      </c>
      <c r="Z56" s="16" t="str">
        <f t="shared" si="15"/>
        <v>Baja</v>
      </c>
      <c r="AA56" s="14">
        <f t="shared" si="16"/>
        <v>0.36</v>
      </c>
      <c r="AB56" s="16" t="str">
        <f t="shared" si="17"/>
        <v/>
      </c>
      <c r="AC56" s="14" t="str">
        <f>IFERROR(IF(R56="Impacto",(M56-(+M56*U56)),IF(R56="Probabilidad",M56,"")),"")</f>
        <v/>
      </c>
      <c r="AD56" s="16" t="str">
        <f t="shared" si="18"/>
        <v/>
      </c>
      <c r="AE56" s="13" t="s">
        <v>62</v>
      </c>
      <c r="AF56" s="12"/>
      <c r="AG56" s="12"/>
      <c r="AH56" s="31"/>
      <c r="AI56" s="19"/>
      <c r="AJ56" s="11"/>
      <c r="AK56" s="11"/>
      <c r="AL56" s="108" t="s">
        <v>305</v>
      </c>
      <c r="AM56" s="109" t="s">
        <v>306</v>
      </c>
      <c r="AN56" s="110" t="s">
        <v>307</v>
      </c>
      <c r="AO56" s="12" t="s">
        <v>308</v>
      </c>
      <c r="AP56" s="12" t="s">
        <v>309</v>
      </c>
      <c r="AQ56" s="109" t="s">
        <v>310</v>
      </c>
      <c r="AR56" s="12" t="s">
        <v>311</v>
      </c>
      <c r="AS56" s="12" t="s">
        <v>312</v>
      </c>
      <c r="AT56" s="111" t="s">
        <v>313</v>
      </c>
      <c r="AU56" s="81" t="s">
        <v>314</v>
      </c>
      <c r="AV56" s="11" t="s">
        <v>315</v>
      </c>
      <c r="AW56" s="60" t="s">
        <v>316</v>
      </c>
      <c r="AX56" s="2"/>
      <c r="AY56" s="2"/>
      <c r="AZ56" s="2"/>
      <c r="BA56" s="2"/>
      <c r="BB56" s="2"/>
      <c r="BC56" s="2"/>
      <c r="BD56" s="2"/>
      <c r="BE56" s="2"/>
      <c r="BF56" s="2"/>
      <c r="BG56" s="2"/>
      <c r="BH56" s="2"/>
      <c r="BI56" s="2"/>
      <c r="BJ56" s="2"/>
      <c r="BK56" s="2"/>
      <c r="BL56" s="2"/>
      <c r="BM56" s="2"/>
      <c r="BN56" s="2"/>
      <c r="BO56" s="2"/>
      <c r="BP56" s="2"/>
    </row>
    <row r="57" spans="1:68" ht="133.5" customHeight="1" x14ac:dyDescent="0.25">
      <c r="A57" s="227"/>
      <c r="B57" s="221"/>
      <c r="C57" s="221"/>
      <c r="D57" s="221"/>
      <c r="E57" s="221"/>
      <c r="F57" s="221"/>
      <c r="G57" s="221"/>
      <c r="H57" s="221"/>
      <c r="I57" s="221"/>
      <c r="J57" s="221"/>
      <c r="K57" s="221"/>
      <c r="L57" s="221"/>
      <c r="M57" s="221"/>
      <c r="N57" s="221"/>
      <c r="O57" s="28">
        <v>2</v>
      </c>
      <c r="P57" s="12" t="s">
        <v>317</v>
      </c>
      <c r="Q57" s="12" t="s">
        <v>304</v>
      </c>
      <c r="R57" s="12" t="str">
        <f t="shared" si="13"/>
        <v>Probabilidad</v>
      </c>
      <c r="S57" s="29" t="s">
        <v>57</v>
      </c>
      <c r="T57" s="29" t="s">
        <v>58</v>
      </c>
      <c r="U57" s="18" t="str">
        <f t="shared" si="14"/>
        <v>40%</v>
      </c>
      <c r="V57" s="29" t="s">
        <v>59</v>
      </c>
      <c r="W57" s="29" t="s">
        <v>89</v>
      </c>
      <c r="X57" s="29" t="s">
        <v>61</v>
      </c>
      <c r="Y57" s="30">
        <f>IFERROR(IF(AND(R56="Probabilidad",R57="Probabilidad"),(AA56-(+AA56*U57)),IF(R57="Probabilidad",(I56-(+I56*U57)),IF(R57="Impacto",AA56,""))),"")</f>
        <v>0.216</v>
      </c>
      <c r="Z57" s="17" t="str">
        <f t="shared" si="15"/>
        <v>Baja</v>
      </c>
      <c r="AA57" s="18">
        <f t="shared" si="16"/>
        <v>0.216</v>
      </c>
      <c r="AB57" s="17" t="str">
        <f t="shared" si="17"/>
        <v/>
      </c>
      <c r="AC57" s="18" t="str">
        <f>IFERROR(IF(AND(R56="Impacto",R57="Impacto"),(AC56-(+AC56*U57)),IF(R57="Impacto",($M$56-(+$M$56*U57)),IF(R57="Probabilidad",AC56,""))),"")</f>
        <v/>
      </c>
      <c r="AD57" s="17" t="str">
        <f t="shared" si="18"/>
        <v/>
      </c>
      <c r="AE57" s="29" t="s">
        <v>62</v>
      </c>
      <c r="AF57" s="12"/>
      <c r="AG57" s="12"/>
      <c r="AH57" s="31"/>
      <c r="AI57" s="31"/>
      <c r="AJ57" s="12"/>
      <c r="AK57" s="12"/>
      <c r="AL57" s="12" t="s">
        <v>318</v>
      </c>
      <c r="AM57" s="112" t="s">
        <v>319</v>
      </c>
      <c r="AN57" s="21" t="s">
        <v>320</v>
      </c>
      <c r="AO57" s="12" t="s">
        <v>321</v>
      </c>
      <c r="AP57" s="12" t="s">
        <v>322</v>
      </c>
      <c r="AQ57" s="109" t="s">
        <v>323</v>
      </c>
      <c r="AR57" s="12" t="s">
        <v>324</v>
      </c>
      <c r="AS57" s="12" t="s">
        <v>325</v>
      </c>
      <c r="AT57" s="12" t="s">
        <v>326</v>
      </c>
      <c r="AU57" s="113" t="s">
        <v>327</v>
      </c>
      <c r="AV57" s="11" t="s">
        <v>328</v>
      </c>
      <c r="AW57" s="60" t="s">
        <v>329</v>
      </c>
      <c r="AX57" s="17"/>
      <c r="AY57" s="18"/>
      <c r="AZ57" s="17"/>
      <c r="BA57" s="29"/>
      <c r="BB57" s="12"/>
      <c r="BC57" s="12"/>
      <c r="BD57" s="31"/>
      <c r="BE57" s="31"/>
      <c r="BF57" s="12"/>
      <c r="BG57" s="12"/>
      <c r="BH57" s="114"/>
      <c r="BI57" s="2"/>
      <c r="BJ57" s="2"/>
      <c r="BK57" s="2"/>
      <c r="BL57" s="2"/>
      <c r="BM57" s="2"/>
      <c r="BN57" s="2"/>
      <c r="BO57" s="2"/>
      <c r="BP57" s="2"/>
    </row>
    <row r="58" spans="1:68" ht="161.25" customHeight="1" x14ac:dyDescent="0.25">
      <c r="A58" s="227"/>
      <c r="B58" s="221"/>
      <c r="C58" s="221"/>
      <c r="D58" s="221"/>
      <c r="E58" s="221"/>
      <c r="F58" s="221"/>
      <c r="G58" s="221"/>
      <c r="H58" s="221"/>
      <c r="I58" s="221"/>
      <c r="J58" s="221"/>
      <c r="K58" s="221"/>
      <c r="L58" s="221"/>
      <c r="M58" s="221"/>
      <c r="N58" s="221"/>
      <c r="O58" s="28">
        <v>3</v>
      </c>
      <c r="P58" s="12" t="s">
        <v>159</v>
      </c>
      <c r="Q58" s="12" t="s">
        <v>160</v>
      </c>
      <c r="R58" s="12" t="str">
        <f t="shared" si="13"/>
        <v>Probabilidad</v>
      </c>
      <c r="S58" s="29" t="s">
        <v>57</v>
      </c>
      <c r="T58" s="29" t="s">
        <v>58</v>
      </c>
      <c r="U58" s="18" t="str">
        <f t="shared" si="14"/>
        <v>40%</v>
      </c>
      <c r="V58" s="29" t="s">
        <v>59</v>
      </c>
      <c r="W58" s="29" t="s">
        <v>60</v>
      </c>
      <c r="X58" s="29" t="s">
        <v>61</v>
      </c>
      <c r="Y58" s="30">
        <f t="shared" ref="Y58:Y65" si="23">IFERROR(IF(AND(R57="Probabilidad",R58="Probabilidad"),(AA57-(+AA57*U58)),IF(AND(R57="Impacto",R58="Probabilidad"),(AA56-(+AA56*U58)),IF(R58="Impacto",AA57,""))),"")</f>
        <v>0.12959999999999999</v>
      </c>
      <c r="Z58" s="17" t="str">
        <f t="shared" si="15"/>
        <v>Muy Baja</v>
      </c>
      <c r="AA58" s="18">
        <f t="shared" si="16"/>
        <v>0.12959999999999999</v>
      </c>
      <c r="AB58" s="17" t="str">
        <f t="shared" si="17"/>
        <v/>
      </c>
      <c r="AC58" s="18" t="str">
        <f t="shared" ref="AC58:AC65" si="24">IFERROR(IF(AND(R57="Impacto",R58="Impacto"),(AC57-(+AC57*U58)),IF(AND(R57="Probabilidad",R58="Impacto"),(AC56-(+AC56*U58)),IF(R58="Probabilidad",AC57,""))),"")</f>
        <v/>
      </c>
      <c r="AD58" s="17" t="str">
        <f t="shared" si="18"/>
        <v/>
      </c>
      <c r="AE58" s="29" t="s">
        <v>330</v>
      </c>
      <c r="AF58" s="12"/>
      <c r="AG58" s="12"/>
      <c r="AH58" s="31"/>
      <c r="AI58" s="31"/>
      <c r="AJ58" s="12"/>
      <c r="AK58" s="11"/>
      <c r="AL58" s="12" t="s">
        <v>161</v>
      </c>
      <c r="AM58" s="112" t="s">
        <v>331</v>
      </c>
      <c r="AN58" s="21" t="s">
        <v>163</v>
      </c>
      <c r="AO58" s="12" t="s">
        <v>164</v>
      </c>
      <c r="AP58" s="23" t="s">
        <v>165</v>
      </c>
      <c r="AQ58" s="96" t="s">
        <v>332</v>
      </c>
      <c r="AR58" s="12" t="s">
        <v>333</v>
      </c>
      <c r="AS58" s="54" t="s">
        <v>334</v>
      </c>
      <c r="AT58" s="60" t="s">
        <v>165</v>
      </c>
      <c r="AU58" s="100" t="s">
        <v>168</v>
      </c>
      <c r="AV58" s="12" t="s">
        <v>335</v>
      </c>
      <c r="AW58" s="60" t="s">
        <v>244</v>
      </c>
      <c r="AX58" s="17"/>
      <c r="AY58" s="18"/>
      <c r="AZ58" s="17"/>
      <c r="BA58" s="29"/>
      <c r="BB58" s="12"/>
      <c r="BC58" s="12"/>
      <c r="BD58" s="31"/>
      <c r="BE58" s="31"/>
      <c r="BF58" s="12"/>
      <c r="BG58" s="11"/>
      <c r="BH58" s="115"/>
      <c r="BI58" s="2"/>
      <c r="BJ58" s="2"/>
      <c r="BK58" s="2"/>
      <c r="BL58" s="2"/>
      <c r="BM58" s="2"/>
      <c r="BN58" s="2"/>
      <c r="BO58" s="2"/>
      <c r="BP58" s="2"/>
    </row>
    <row r="59" spans="1:68" ht="255" customHeight="1" x14ac:dyDescent="0.25">
      <c r="A59" s="227"/>
      <c r="B59" s="221"/>
      <c r="C59" s="221"/>
      <c r="D59" s="221"/>
      <c r="E59" s="221"/>
      <c r="F59" s="221"/>
      <c r="G59" s="221"/>
      <c r="H59" s="221"/>
      <c r="I59" s="221"/>
      <c r="J59" s="221"/>
      <c r="K59" s="221"/>
      <c r="L59" s="221"/>
      <c r="M59" s="221"/>
      <c r="N59" s="221"/>
      <c r="O59" s="28">
        <v>4</v>
      </c>
      <c r="P59" s="12" t="s">
        <v>336</v>
      </c>
      <c r="Q59" s="12" t="s">
        <v>130</v>
      </c>
      <c r="R59" s="12" t="str">
        <f t="shared" si="13"/>
        <v>Probabilidad</v>
      </c>
      <c r="S59" s="29" t="s">
        <v>57</v>
      </c>
      <c r="T59" s="29" t="s">
        <v>58</v>
      </c>
      <c r="U59" s="18"/>
      <c r="V59" s="29" t="s">
        <v>59</v>
      </c>
      <c r="W59" s="29" t="s">
        <v>89</v>
      </c>
      <c r="X59" s="29" t="s">
        <v>61</v>
      </c>
      <c r="Y59" s="30">
        <f t="shared" si="23"/>
        <v>0.12959999999999999</v>
      </c>
      <c r="Z59" s="17" t="str">
        <f t="shared" si="15"/>
        <v>Muy Baja</v>
      </c>
      <c r="AA59" s="18">
        <f t="shared" si="16"/>
        <v>0.12959999999999999</v>
      </c>
      <c r="AB59" s="17" t="str">
        <f t="shared" si="17"/>
        <v/>
      </c>
      <c r="AC59" s="18" t="str">
        <f t="shared" si="24"/>
        <v/>
      </c>
      <c r="AD59" s="17" t="str">
        <f t="shared" si="18"/>
        <v/>
      </c>
      <c r="AE59" s="29" t="s">
        <v>62</v>
      </c>
      <c r="AF59" s="12"/>
      <c r="AG59" s="12"/>
      <c r="AH59" s="12"/>
      <c r="AI59" s="31"/>
      <c r="AJ59" s="12"/>
      <c r="AK59" s="12"/>
      <c r="AL59" s="116" t="s">
        <v>337</v>
      </c>
      <c r="AM59" s="109" t="s">
        <v>338</v>
      </c>
      <c r="AN59" s="54" t="s">
        <v>339</v>
      </c>
      <c r="AO59" s="12" t="s">
        <v>340</v>
      </c>
      <c r="AP59" s="12" t="s">
        <v>341</v>
      </c>
      <c r="AQ59" s="117" t="s">
        <v>342</v>
      </c>
      <c r="AR59" s="12" t="s">
        <v>343</v>
      </c>
      <c r="AS59" s="12" t="s">
        <v>344</v>
      </c>
      <c r="AT59" s="118" t="s">
        <v>345</v>
      </c>
      <c r="AU59" s="119" t="s">
        <v>346</v>
      </c>
      <c r="AV59" s="12" t="s">
        <v>347</v>
      </c>
      <c r="AW59" s="60" t="s">
        <v>348</v>
      </c>
      <c r="AX59" s="2"/>
      <c r="AY59" s="2"/>
      <c r="AZ59" s="2"/>
      <c r="BA59" s="2"/>
      <c r="BB59" s="2"/>
      <c r="BC59" s="2"/>
      <c r="BD59" s="2"/>
      <c r="BE59" s="2"/>
      <c r="BF59" s="2"/>
      <c r="BG59" s="2"/>
      <c r="BH59" s="2"/>
      <c r="BI59" s="2"/>
      <c r="BJ59" s="2"/>
      <c r="BK59" s="2"/>
      <c r="BL59" s="2"/>
      <c r="BM59" s="2"/>
      <c r="BN59" s="2"/>
      <c r="BO59" s="2"/>
      <c r="BP59" s="2"/>
    </row>
    <row r="60" spans="1:68" ht="186" customHeight="1" x14ac:dyDescent="0.25">
      <c r="A60" s="227"/>
      <c r="B60" s="221"/>
      <c r="C60" s="221"/>
      <c r="D60" s="221"/>
      <c r="E60" s="221"/>
      <c r="F60" s="221"/>
      <c r="G60" s="221"/>
      <c r="H60" s="221"/>
      <c r="I60" s="221"/>
      <c r="J60" s="221"/>
      <c r="K60" s="221"/>
      <c r="L60" s="221"/>
      <c r="M60" s="221"/>
      <c r="N60" s="221"/>
      <c r="O60" s="28">
        <v>5</v>
      </c>
      <c r="P60" s="12" t="s">
        <v>349</v>
      </c>
      <c r="Q60" s="12" t="s">
        <v>130</v>
      </c>
      <c r="R60" s="12" t="str">
        <f t="shared" si="13"/>
        <v>Probabilidad</v>
      </c>
      <c r="S60" s="29" t="s">
        <v>57</v>
      </c>
      <c r="T60" s="29" t="s">
        <v>58</v>
      </c>
      <c r="U60" s="18"/>
      <c r="V60" s="29" t="s">
        <v>59</v>
      </c>
      <c r="W60" s="29" t="s">
        <v>89</v>
      </c>
      <c r="X60" s="29" t="s">
        <v>61</v>
      </c>
      <c r="Y60" s="30">
        <f t="shared" si="23"/>
        <v>0.12959999999999999</v>
      </c>
      <c r="Z60" s="17" t="str">
        <f t="shared" si="15"/>
        <v>Muy Baja</v>
      </c>
      <c r="AA60" s="18">
        <f t="shared" si="16"/>
        <v>0.12959999999999999</v>
      </c>
      <c r="AB60" s="17" t="str">
        <f t="shared" si="17"/>
        <v/>
      </c>
      <c r="AC60" s="18" t="str">
        <f t="shared" si="24"/>
        <v/>
      </c>
      <c r="AD60" s="17" t="str">
        <f t="shared" si="18"/>
        <v/>
      </c>
      <c r="AE60" s="29" t="s">
        <v>62</v>
      </c>
      <c r="AF60" s="29"/>
      <c r="AG60" s="12"/>
      <c r="AH60" s="31"/>
      <c r="AI60" s="31"/>
      <c r="AJ60" s="12"/>
      <c r="AK60" s="12"/>
      <c r="AL60" s="12" t="s">
        <v>350</v>
      </c>
      <c r="AM60" s="109" t="s">
        <v>351</v>
      </c>
      <c r="AN60" s="54" t="s">
        <v>352</v>
      </c>
      <c r="AO60" s="12" t="s">
        <v>353</v>
      </c>
      <c r="AP60" s="12" t="s">
        <v>354</v>
      </c>
      <c r="AQ60" s="117" t="s">
        <v>355</v>
      </c>
      <c r="AR60" s="12" t="s">
        <v>356</v>
      </c>
      <c r="AS60" s="12" t="s">
        <v>357</v>
      </c>
      <c r="AT60" s="118" t="s">
        <v>358</v>
      </c>
      <c r="AU60" s="120" t="s">
        <v>359</v>
      </c>
      <c r="AV60" s="12" t="s">
        <v>360</v>
      </c>
      <c r="AW60" s="60" t="s">
        <v>361</v>
      </c>
      <c r="AX60" s="2"/>
      <c r="AY60" s="2"/>
      <c r="AZ60" s="2"/>
      <c r="BA60" s="2"/>
      <c r="BB60" s="2"/>
      <c r="BC60" s="2"/>
      <c r="BD60" s="2"/>
      <c r="BE60" s="2"/>
      <c r="BF60" s="2"/>
      <c r="BG60" s="2"/>
      <c r="BH60" s="2"/>
      <c r="BI60" s="2"/>
      <c r="BJ60" s="2"/>
      <c r="BK60" s="2"/>
      <c r="BL60" s="2"/>
      <c r="BM60" s="2"/>
      <c r="BN60" s="2"/>
      <c r="BO60" s="2"/>
      <c r="BP60" s="2"/>
    </row>
    <row r="61" spans="1:68" ht="126" customHeight="1" x14ac:dyDescent="0.25">
      <c r="A61" s="227"/>
      <c r="B61" s="221"/>
      <c r="C61" s="221"/>
      <c r="D61" s="221"/>
      <c r="E61" s="221"/>
      <c r="F61" s="221"/>
      <c r="G61" s="221"/>
      <c r="H61" s="221"/>
      <c r="I61" s="221"/>
      <c r="J61" s="221"/>
      <c r="K61" s="221"/>
      <c r="L61" s="221"/>
      <c r="M61" s="221"/>
      <c r="N61" s="221"/>
      <c r="O61" s="28">
        <v>6</v>
      </c>
      <c r="P61" s="12" t="s">
        <v>362</v>
      </c>
      <c r="Q61" s="12" t="s">
        <v>88</v>
      </c>
      <c r="R61" s="12" t="str">
        <f t="shared" si="13"/>
        <v>Probabilidad</v>
      </c>
      <c r="S61" s="29" t="s">
        <v>57</v>
      </c>
      <c r="T61" s="29" t="s">
        <v>58</v>
      </c>
      <c r="U61" s="18"/>
      <c r="V61" s="29" t="s">
        <v>107</v>
      </c>
      <c r="W61" s="29" t="s">
        <v>89</v>
      </c>
      <c r="X61" s="29" t="s">
        <v>61</v>
      </c>
      <c r="Y61" s="30">
        <f t="shared" si="23"/>
        <v>0.12959999999999999</v>
      </c>
      <c r="Z61" s="17" t="str">
        <f t="shared" si="15"/>
        <v>Muy Baja</v>
      </c>
      <c r="AA61" s="18">
        <f t="shared" si="16"/>
        <v>0.12959999999999999</v>
      </c>
      <c r="AB61" s="17" t="str">
        <f t="shared" si="17"/>
        <v/>
      </c>
      <c r="AC61" s="18" t="str">
        <f t="shared" si="24"/>
        <v/>
      </c>
      <c r="AD61" s="17" t="str">
        <f t="shared" si="18"/>
        <v/>
      </c>
      <c r="AE61" s="29" t="s">
        <v>62</v>
      </c>
      <c r="AF61" s="29"/>
      <c r="AG61" s="12"/>
      <c r="AH61" s="31"/>
      <c r="AI61" s="31"/>
      <c r="AJ61" s="12"/>
      <c r="AK61" s="12"/>
      <c r="AL61" s="12" t="s">
        <v>171</v>
      </c>
      <c r="AM61" s="109" t="s">
        <v>363</v>
      </c>
      <c r="AN61" s="12" t="s">
        <v>364</v>
      </c>
      <c r="AO61" s="121" t="s">
        <v>365</v>
      </c>
      <c r="AP61" s="25" t="s">
        <v>366</v>
      </c>
      <c r="AQ61" s="122" t="s">
        <v>367</v>
      </c>
      <c r="AR61" s="25" t="s">
        <v>368</v>
      </c>
      <c r="AS61" s="12" t="s">
        <v>369</v>
      </c>
      <c r="AT61" s="75" t="s">
        <v>179</v>
      </c>
      <c r="AU61" s="103" t="s">
        <v>370</v>
      </c>
      <c r="AV61" s="25" t="s">
        <v>368</v>
      </c>
      <c r="AW61" s="60" t="s">
        <v>371</v>
      </c>
      <c r="AX61" s="2"/>
      <c r="AY61" s="2"/>
      <c r="AZ61" s="2"/>
      <c r="BA61" s="2"/>
      <c r="BB61" s="2"/>
      <c r="BC61" s="2"/>
      <c r="BD61" s="2"/>
      <c r="BE61" s="2"/>
      <c r="BF61" s="2"/>
      <c r="BG61" s="2"/>
      <c r="BH61" s="2"/>
      <c r="BI61" s="2"/>
      <c r="BJ61" s="2"/>
      <c r="BK61" s="2"/>
      <c r="BL61" s="2"/>
      <c r="BM61" s="2"/>
      <c r="BN61" s="2"/>
      <c r="BO61" s="2"/>
      <c r="BP61" s="2"/>
    </row>
    <row r="62" spans="1:68" ht="39" customHeight="1" x14ac:dyDescent="0.25">
      <c r="A62" s="227"/>
      <c r="B62" s="221"/>
      <c r="C62" s="221"/>
      <c r="D62" s="221"/>
      <c r="E62" s="221"/>
      <c r="F62" s="221"/>
      <c r="G62" s="221"/>
      <c r="H62" s="221"/>
      <c r="I62" s="221"/>
      <c r="J62" s="221"/>
      <c r="K62" s="221"/>
      <c r="L62" s="221"/>
      <c r="M62" s="221"/>
      <c r="N62" s="221"/>
      <c r="O62" s="28">
        <v>7</v>
      </c>
      <c r="P62" s="12"/>
      <c r="Q62" s="12"/>
      <c r="R62" s="12" t="str">
        <f t="shared" si="13"/>
        <v/>
      </c>
      <c r="S62" s="29"/>
      <c r="T62" s="29"/>
      <c r="U62" s="18"/>
      <c r="V62" s="29"/>
      <c r="W62" s="29"/>
      <c r="X62" s="29"/>
      <c r="Y62" s="30" t="str">
        <f t="shared" si="23"/>
        <v/>
      </c>
      <c r="Z62" s="17" t="str">
        <f t="shared" si="15"/>
        <v/>
      </c>
      <c r="AA62" s="18" t="str">
        <f t="shared" si="16"/>
        <v/>
      </c>
      <c r="AB62" s="17" t="str">
        <f t="shared" si="17"/>
        <v/>
      </c>
      <c r="AC62" s="18" t="str">
        <f t="shared" si="24"/>
        <v/>
      </c>
      <c r="AD62" s="17" t="str">
        <f t="shared" si="18"/>
        <v/>
      </c>
      <c r="AE62" s="29"/>
      <c r="AF62" s="29"/>
      <c r="AG62" s="12"/>
      <c r="AH62" s="31"/>
      <c r="AI62" s="31"/>
      <c r="AJ62" s="12"/>
      <c r="AK62" s="12"/>
      <c r="AL62" s="12"/>
      <c r="AM62" s="12"/>
      <c r="AN62" s="28"/>
      <c r="AO62" s="28"/>
      <c r="AP62" s="28"/>
      <c r="AQ62" s="28"/>
      <c r="AR62" s="28"/>
      <c r="AS62" s="104"/>
      <c r="AT62" s="28"/>
      <c r="AU62" s="104"/>
      <c r="AV62" s="28"/>
      <c r="AW62" s="105"/>
      <c r="AX62" s="2"/>
      <c r="AY62" s="2"/>
      <c r="AZ62" s="2"/>
      <c r="BA62" s="2"/>
      <c r="BB62" s="2"/>
      <c r="BC62" s="2"/>
      <c r="BD62" s="2"/>
      <c r="BE62" s="2"/>
      <c r="BF62" s="2"/>
      <c r="BG62" s="2"/>
      <c r="BH62" s="2"/>
      <c r="BI62" s="2"/>
      <c r="BJ62" s="2"/>
      <c r="BK62" s="2"/>
      <c r="BL62" s="2"/>
      <c r="BM62" s="2"/>
      <c r="BN62" s="2"/>
      <c r="BO62" s="2"/>
      <c r="BP62" s="2"/>
    </row>
    <row r="63" spans="1:68" ht="39" customHeight="1" x14ac:dyDescent="0.25">
      <c r="A63" s="227"/>
      <c r="B63" s="221"/>
      <c r="C63" s="221"/>
      <c r="D63" s="221"/>
      <c r="E63" s="221"/>
      <c r="F63" s="221"/>
      <c r="G63" s="221"/>
      <c r="H63" s="221"/>
      <c r="I63" s="221"/>
      <c r="J63" s="221"/>
      <c r="K63" s="221"/>
      <c r="L63" s="221"/>
      <c r="M63" s="221"/>
      <c r="N63" s="221"/>
      <c r="O63" s="28">
        <v>8</v>
      </c>
      <c r="P63" s="12"/>
      <c r="Q63" s="12"/>
      <c r="R63" s="28" t="str">
        <f t="shared" si="13"/>
        <v/>
      </c>
      <c r="S63" s="34"/>
      <c r="T63" s="34"/>
      <c r="U63" s="35"/>
      <c r="V63" s="34"/>
      <c r="W63" s="34"/>
      <c r="X63" s="34"/>
      <c r="Y63" s="36" t="str">
        <f t="shared" si="23"/>
        <v/>
      </c>
      <c r="Z63" s="17" t="str">
        <f t="shared" si="15"/>
        <v/>
      </c>
      <c r="AA63" s="35" t="str">
        <f t="shared" si="16"/>
        <v/>
      </c>
      <c r="AB63" s="17" t="str">
        <f t="shared" si="17"/>
        <v/>
      </c>
      <c r="AC63" s="35" t="str">
        <f t="shared" si="24"/>
        <v/>
      </c>
      <c r="AD63" s="37" t="str">
        <f t="shared" si="18"/>
        <v/>
      </c>
      <c r="AE63" s="34"/>
      <c r="AF63" s="34"/>
      <c r="AG63" s="12"/>
      <c r="AH63" s="38"/>
      <c r="AI63" s="38"/>
      <c r="AJ63" s="12"/>
      <c r="AK63" s="28"/>
      <c r="AL63" s="28"/>
      <c r="AM63" s="28"/>
      <c r="AN63" s="28"/>
      <c r="AO63" s="28"/>
      <c r="AP63" s="28"/>
      <c r="AQ63" s="28"/>
      <c r="AR63" s="28"/>
      <c r="AS63" s="104"/>
      <c r="AT63" s="28"/>
      <c r="AU63" s="104"/>
      <c r="AV63" s="28"/>
      <c r="AW63" s="105"/>
      <c r="AX63" s="2"/>
      <c r="AY63" s="2"/>
      <c r="AZ63" s="2"/>
      <c r="BA63" s="2"/>
      <c r="BB63" s="2"/>
      <c r="BC63" s="2"/>
      <c r="BD63" s="2"/>
      <c r="BE63" s="2"/>
      <c r="BF63" s="2"/>
      <c r="BG63" s="2"/>
      <c r="BH63" s="2"/>
      <c r="BI63" s="2"/>
      <c r="BJ63" s="2"/>
      <c r="BK63" s="2"/>
      <c r="BL63" s="2"/>
      <c r="BM63" s="2"/>
      <c r="BN63" s="2"/>
      <c r="BO63" s="2"/>
      <c r="BP63" s="2"/>
    </row>
    <row r="64" spans="1:68" ht="39" customHeight="1" x14ac:dyDescent="0.25">
      <c r="A64" s="227"/>
      <c r="B64" s="221"/>
      <c r="C64" s="221"/>
      <c r="D64" s="221"/>
      <c r="E64" s="221"/>
      <c r="F64" s="221"/>
      <c r="G64" s="221"/>
      <c r="H64" s="221"/>
      <c r="I64" s="221"/>
      <c r="J64" s="221"/>
      <c r="K64" s="221"/>
      <c r="L64" s="221"/>
      <c r="M64" s="221"/>
      <c r="N64" s="221"/>
      <c r="O64" s="28">
        <v>9</v>
      </c>
      <c r="P64" s="12"/>
      <c r="Q64" s="12"/>
      <c r="R64" s="28" t="str">
        <f t="shared" si="13"/>
        <v/>
      </c>
      <c r="S64" s="34"/>
      <c r="T64" s="34"/>
      <c r="U64" s="35"/>
      <c r="V64" s="34"/>
      <c r="W64" s="34"/>
      <c r="X64" s="34"/>
      <c r="Y64" s="36" t="str">
        <f t="shared" si="23"/>
        <v/>
      </c>
      <c r="Z64" s="17" t="str">
        <f t="shared" si="15"/>
        <v/>
      </c>
      <c r="AA64" s="35" t="str">
        <f t="shared" si="16"/>
        <v/>
      </c>
      <c r="AB64" s="17" t="str">
        <f t="shared" si="17"/>
        <v/>
      </c>
      <c r="AC64" s="35" t="str">
        <f t="shared" si="24"/>
        <v/>
      </c>
      <c r="AD64" s="37" t="str">
        <f t="shared" si="18"/>
        <v/>
      </c>
      <c r="AE64" s="34"/>
      <c r="AF64" s="34"/>
      <c r="AG64" s="12"/>
      <c r="AH64" s="38"/>
      <c r="AI64" s="38"/>
      <c r="AJ64" s="12"/>
      <c r="AK64" s="28"/>
      <c r="AL64" s="28"/>
      <c r="AM64" s="28"/>
      <c r="AN64" s="28"/>
      <c r="AO64" s="28"/>
      <c r="AP64" s="104"/>
      <c r="AQ64" s="28"/>
      <c r="AR64" s="28"/>
      <c r="AS64" s="104"/>
      <c r="AT64" s="28"/>
      <c r="AU64" s="28"/>
      <c r="AV64" s="28"/>
      <c r="AW64" s="105"/>
      <c r="AX64" s="2"/>
      <c r="AY64" s="2"/>
      <c r="AZ64" s="2"/>
      <c r="BA64" s="2"/>
      <c r="BB64" s="2"/>
      <c r="BC64" s="2"/>
      <c r="BD64" s="2"/>
      <c r="BE64" s="2"/>
      <c r="BF64" s="2"/>
      <c r="BG64" s="2"/>
      <c r="BH64" s="2"/>
      <c r="BI64" s="2"/>
      <c r="BJ64" s="2"/>
      <c r="BK64" s="2"/>
      <c r="BL64" s="2"/>
      <c r="BM64" s="2"/>
      <c r="BN64" s="2"/>
      <c r="BO64" s="2"/>
      <c r="BP64" s="2"/>
    </row>
    <row r="65" spans="1:68" ht="39" customHeight="1" x14ac:dyDescent="0.25">
      <c r="A65" s="228"/>
      <c r="B65" s="222"/>
      <c r="C65" s="222"/>
      <c r="D65" s="222"/>
      <c r="E65" s="222"/>
      <c r="F65" s="222"/>
      <c r="G65" s="222"/>
      <c r="H65" s="222"/>
      <c r="I65" s="222"/>
      <c r="J65" s="222"/>
      <c r="K65" s="222"/>
      <c r="L65" s="222"/>
      <c r="M65" s="222"/>
      <c r="N65" s="222"/>
      <c r="O65" s="44">
        <v>10</v>
      </c>
      <c r="P65" s="45"/>
      <c r="Q65" s="45"/>
      <c r="R65" s="28" t="str">
        <f t="shared" si="13"/>
        <v/>
      </c>
      <c r="S65" s="34"/>
      <c r="T65" s="34"/>
      <c r="U65" s="35"/>
      <c r="V65" s="34"/>
      <c r="W65" s="34"/>
      <c r="X65" s="34"/>
      <c r="Y65" s="36" t="str">
        <f t="shared" si="23"/>
        <v/>
      </c>
      <c r="Z65" s="17" t="str">
        <f t="shared" si="15"/>
        <v/>
      </c>
      <c r="AA65" s="35" t="str">
        <f t="shared" si="16"/>
        <v/>
      </c>
      <c r="AB65" s="17" t="str">
        <f t="shared" si="17"/>
        <v/>
      </c>
      <c r="AC65" s="35" t="str">
        <f t="shared" si="24"/>
        <v/>
      </c>
      <c r="AD65" s="37" t="str">
        <f t="shared" si="18"/>
        <v/>
      </c>
      <c r="AE65" s="34"/>
      <c r="AF65" s="46"/>
      <c r="AG65" s="45"/>
      <c r="AH65" s="47"/>
      <c r="AI65" s="47"/>
      <c r="AJ65" s="45"/>
      <c r="AK65" s="44"/>
      <c r="AL65" s="83"/>
      <c r="AM65" s="83"/>
      <c r="AN65" s="44"/>
      <c r="AO65" s="44"/>
      <c r="AP65" s="106"/>
      <c r="AQ65" s="44"/>
      <c r="AR65" s="44"/>
      <c r="AS65" s="106"/>
      <c r="AT65" s="44"/>
      <c r="AU65" s="44"/>
      <c r="AV65" s="44"/>
      <c r="AW65" s="107"/>
      <c r="AX65" s="2"/>
      <c r="AY65" s="2"/>
      <c r="AZ65" s="2"/>
      <c r="BA65" s="2"/>
      <c r="BB65" s="2"/>
      <c r="BC65" s="2"/>
      <c r="BD65" s="2"/>
      <c r="BE65" s="2"/>
      <c r="BF65" s="2"/>
      <c r="BG65" s="2"/>
      <c r="BH65" s="2"/>
      <c r="BI65" s="2"/>
      <c r="BJ65" s="2"/>
      <c r="BK65" s="2"/>
      <c r="BL65" s="2"/>
      <c r="BM65" s="2"/>
      <c r="BN65" s="2"/>
      <c r="BO65" s="2"/>
      <c r="BP65" s="2"/>
    </row>
    <row r="66" spans="1:68" ht="265.5" customHeight="1" x14ac:dyDescent="0.25">
      <c r="A66" s="226">
        <v>7</v>
      </c>
      <c r="B66" s="224" t="s">
        <v>372</v>
      </c>
      <c r="C66" s="224" t="s">
        <v>50</v>
      </c>
      <c r="D66" s="224" t="s">
        <v>373</v>
      </c>
      <c r="E66" s="224" t="s">
        <v>374</v>
      </c>
      <c r="F66" s="224" t="s">
        <v>375</v>
      </c>
      <c r="G66" s="229">
        <v>365</v>
      </c>
      <c r="H66" s="220" t="str">
        <f>IF(G66&lt;=0,"",IF(G66&lt;=2,"Muy Baja",IF(G66&lt;=24,"Baja",IF(G66&lt;=500,"Media",IF(G66&lt;=5000,"Alta","Muy Alta")))))</f>
        <v>Media</v>
      </c>
      <c r="I66" s="223">
        <f>IF(H66="","",IF(H66="Muy Baja",0.2,IF(H66="Baja",0.4,IF(H66="Media",0.6,IF(H66="Alta",0.8,IF(H66="Muy Alta",1,))))))</f>
        <v>0.6</v>
      </c>
      <c r="J66" s="224" t="s">
        <v>54</v>
      </c>
      <c r="K66" s="223" t="e">
        <f>IF(J66=#REF!,#REF!,IF(J66=#REF!,#REF!,IF(J66=#REF!,#REF!)))</f>
        <v>#REF!</v>
      </c>
      <c r="L66" s="220" t="e">
        <f>IF(J66=#REF!,"Moderado",IF(J66=#REF!,"Mayor",IF(J66=#REF!,"Catastrófico")))</f>
        <v>#REF!</v>
      </c>
      <c r="M66" s="223" t="e">
        <f>IF(L66="","",IF(L66="Leve",0.2,IF(L66="Menor",0.4,IF(L66="Moderado",0.6,IF(L66="Mayor",0.8,IF(L66="Catastrófico",1,))))))</f>
        <v>#REF!</v>
      </c>
      <c r="N66" s="225" t="e">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#REF!</v>
      </c>
      <c r="O66" s="10">
        <v>1</v>
      </c>
      <c r="P66" s="11" t="s">
        <v>376</v>
      </c>
      <c r="Q66" s="12" t="s">
        <v>377</v>
      </c>
      <c r="R66" s="11" t="str">
        <f t="shared" si="13"/>
        <v>Probabilidad</v>
      </c>
      <c r="S66" s="13" t="s">
        <v>57</v>
      </c>
      <c r="T66" s="13" t="s">
        <v>58</v>
      </c>
      <c r="U66" s="14" t="str">
        <f t="shared" ref="U66:U155" si="25">IF(AND(S66="Preventivo",T66="Automático"),"50%",IF(AND(S66="Preventivo",T66="Manual"),"40%",IF(AND(S66="Detectivo",T66="Automático"),"40%",IF(AND(S66="Detectivo",T66="Manual"),"30%",IF(AND(S66="Correctivo",T66="Automático"),"35%",IF(AND(S66="Correctivo",T66="Manual"),"25%",""))))))</f>
        <v>40%</v>
      </c>
      <c r="V66" s="13" t="s">
        <v>107</v>
      </c>
      <c r="W66" s="13" t="s">
        <v>60</v>
      </c>
      <c r="X66" s="13" t="s">
        <v>61</v>
      </c>
      <c r="Y66" s="15">
        <f>IFERROR(IF(R66="Probabilidad",(I66-(+I66*U66)),IF(R66="Impacto",I66,"")),"")</f>
        <v>0.36</v>
      </c>
      <c r="Z66" s="16" t="str">
        <f t="shared" si="15"/>
        <v>Baja</v>
      </c>
      <c r="AA66" s="14">
        <f t="shared" si="16"/>
        <v>0.36</v>
      </c>
      <c r="AB66" s="16" t="str">
        <f t="shared" si="17"/>
        <v/>
      </c>
      <c r="AC66" s="14" t="str">
        <f>IFERROR(IF(R66="Impacto",(M66-(+M66*U66)),IF(R66="Probabilidad",M66,"")),"")</f>
        <v/>
      </c>
      <c r="AD66" s="16" t="str">
        <f t="shared" si="18"/>
        <v/>
      </c>
      <c r="AE66" s="13" t="s">
        <v>62</v>
      </c>
      <c r="AF66" s="12"/>
      <c r="AG66" s="12"/>
      <c r="AH66" s="31"/>
      <c r="AI66" s="19"/>
      <c r="AJ66" s="11"/>
      <c r="AK66" s="11"/>
      <c r="AL66" s="108" t="s">
        <v>378</v>
      </c>
      <c r="AM66" s="109" t="s">
        <v>379</v>
      </c>
      <c r="AN66" s="12" t="s">
        <v>380</v>
      </c>
      <c r="AO66" s="12" t="s">
        <v>381</v>
      </c>
      <c r="AP66" s="123" t="s">
        <v>382</v>
      </c>
      <c r="AQ66" s="124" t="s">
        <v>383</v>
      </c>
      <c r="AR66" s="12" t="s">
        <v>384</v>
      </c>
      <c r="AS66" s="12" t="s">
        <v>385</v>
      </c>
      <c r="AT66" s="118" t="s">
        <v>386</v>
      </c>
      <c r="AU66" s="125" t="s">
        <v>387</v>
      </c>
      <c r="AV66" s="11" t="s">
        <v>388</v>
      </c>
      <c r="AW66" s="60" t="s">
        <v>389</v>
      </c>
      <c r="AX66" s="2"/>
      <c r="AY66" s="2"/>
      <c r="AZ66" s="2"/>
      <c r="BA66" s="2"/>
      <c r="BB66" s="2"/>
      <c r="BC66" s="2"/>
      <c r="BD66" s="2"/>
      <c r="BE66" s="2"/>
      <c r="BF66" s="2"/>
      <c r="BG66" s="2"/>
      <c r="BH66" s="2"/>
      <c r="BI66" s="2"/>
      <c r="BJ66" s="2"/>
      <c r="BK66" s="2"/>
      <c r="BL66" s="2"/>
      <c r="BM66" s="2"/>
      <c r="BN66" s="2"/>
      <c r="BO66" s="2"/>
      <c r="BP66" s="2"/>
    </row>
    <row r="67" spans="1:68" ht="266.25" customHeight="1" x14ac:dyDescent="0.25">
      <c r="A67" s="227"/>
      <c r="B67" s="221"/>
      <c r="C67" s="221"/>
      <c r="D67" s="221"/>
      <c r="E67" s="221"/>
      <c r="F67" s="221"/>
      <c r="G67" s="221"/>
      <c r="H67" s="221"/>
      <c r="I67" s="221"/>
      <c r="J67" s="221"/>
      <c r="K67" s="221"/>
      <c r="L67" s="221"/>
      <c r="M67" s="221"/>
      <c r="N67" s="221"/>
      <c r="O67" s="28">
        <v>2</v>
      </c>
      <c r="P67" s="12" t="s">
        <v>390</v>
      </c>
      <c r="Q67" s="12" t="s">
        <v>377</v>
      </c>
      <c r="R67" s="12" t="str">
        <f t="shared" si="13"/>
        <v>Probabilidad</v>
      </c>
      <c r="S67" s="29" t="s">
        <v>57</v>
      </c>
      <c r="T67" s="29" t="s">
        <v>58</v>
      </c>
      <c r="U67" s="18" t="str">
        <f t="shared" si="25"/>
        <v>40%</v>
      </c>
      <c r="V67" s="29" t="s">
        <v>107</v>
      </c>
      <c r="W67" s="29" t="s">
        <v>60</v>
      </c>
      <c r="X67" s="29" t="s">
        <v>61</v>
      </c>
      <c r="Y67" s="30">
        <f>IFERROR(IF(AND(R66="Probabilidad",R67="Probabilidad"),(AA66-(+AA66*U67)),IF(R67="Probabilidad",(I66-(+I66*U67)),IF(R67="Impacto",AA66,""))),"")</f>
        <v>0.216</v>
      </c>
      <c r="Z67" s="17" t="str">
        <f t="shared" si="15"/>
        <v>Baja</v>
      </c>
      <c r="AA67" s="18">
        <f t="shared" si="16"/>
        <v>0.216</v>
      </c>
      <c r="AB67" s="17" t="str">
        <f t="shared" si="17"/>
        <v/>
      </c>
      <c r="AC67" s="18" t="str">
        <f>IFERROR(IF(AND(R66="Impacto",R67="Impacto"),(AC66-(+AC66*U67)),IF(R67="Impacto",($M$66-(+$M$66*U67)),IF(R67="Probabilidad",AC66,""))),"")</f>
        <v/>
      </c>
      <c r="AD67" s="17" t="str">
        <f t="shared" si="18"/>
        <v/>
      </c>
      <c r="AE67" s="29" t="s">
        <v>62</v>
      </c>
      <c r="AF67" s="12"/>
      <c r="AG67" s="12"/>
      <c r="AH67" s="31"/>
      <c r="AI67" s="31"/>
      <c r="AJ67" s="12"/>
      <c r="AK67" s="12"/>
      <c r="AL67" s="12" t="s">
        <v>391</v>
      </c>
      <c r="AM67" s="109" t="s">
        <v>392</v>
      </c>
      <c r="AN67" s="12" t="s">
        <v>393</v>
      </c>
      <c r="AO67" s="12" t="s">
        <v>394</v>
      </c>
      <c r="AP67" s="123" t="s">
        <v>382</v>
      </c>
      <c r="AQ67" s="126" t="s">
        <v>383</v>
      </c>
      <c r="AR67" s="12" t="s">
        <v>384</v>
      </c>
      <c r="AS67" s="12" t="s">
        <v>385</v>
      </c>
      <c r="AT67" s="118" t="s">
        <v>395</v>
      </c>
      <c r="AU67" s="125" t="s">
        <v>396</v>
      </c>
      <c r="AV67" s="79" t="s">
        <v>397</v>
      </c>
      <c r="AW67" s="60" t="s">
        <v>398</v>
      </c>
      <c r="AX67" s="2"/>
      <c r="AY67" s="2"/>
      <c r="AZ67" s="2"/>
      <c r="BA67" s="2"/>
      <c r="BB67" s="2"/>
      <c r="BC67" s="2"/>
      <c r="BD67" s="2"/>
      <c r="BE67" s="2"/>
      <c r="BF67" s="2"/>
      <c r="BG67" s="2"/>
      <c r="BH67" s="2"/>
      <c r="BI67" s="2"/>
      <c r="BJ67" s="2"/>
      <c r="BK67" s="2"/>
      <c r="BL67" s="2"/>
      <c r="BM67" s="2"/>
      <c r="BN67" s="2"/>
      <c r="BO67" s="2"/>
      <c r="BP67" s="2"/>
    </row>
    <row r="68" spans="1:68" ht="270.75" customHeight="1" x14ac:dyDescent="0.25">
      <c r="A68" s="227"/>
      <c r="B68" s="221"/>
      <c r="C68" s="221"/>
      <c r="D68" s="221"/>
      <c r="E68" s="221"/>
      <c r="F68" s="221"/>
      <c r="G68" s="221"/>
      <c r="H68" s="221"/>
      <c r="I68" s="221"/>
      <c r="J68" s="221"/>
      <c r="K68" s="221"/>
      <c r="L68" s="221"/>
      <c r="M68" s="221"/>
      <c r="N68" s="221"/>
      <c r="O68" s="28">
        <v>3</v>
      </c>
      <c r="P68" s="12" t="s">
        <v>399</v>
      </c>
      <c r="Q68" s="12" t="s">
        <v>377</v>
      </c>
      <c r="R68" s="12" t="str">
        <f t="shared" si="13"/>
        <v>Probabilidad</v>
      </c>
      <c r="S68" s="29" t="s">
        <v>57</v>
      </c>
      <c r="T68" s="29" t="s">
        <v>200</v>
      </c>
      <c r="U68" s="18" t="str">
        <f t="shared" si="25"/>
        <v>50%</v>
      </c>
      <c r="V68" s="29" t="s">
        <v>107</v>
      </c>
      <c r="W68" s="29" t="s">
        <v>89</v>
      </c>
      <c r="X68" s="29" t="s">
        <v>61</v>
      </c>
      <c r="Y68" s="30">
        <f t="shared" ref="Y68:Y75" si="26">IFERROR(IF(AND(R67="Probabilidad",R68="Probabilidad"),(AA67-(+AA67*U68)),IF(AND(R67="Impacto",R68="Probabilidad"),(AA66-(+AA66*U68)),IF(R68="Impacto",AA67,""))),"")</f>
        <v>0.108</v>
      </c>
      <c r="Z68" s="17" t="str">
        <f t="shared" si="15"/>
        <v>Muy Baja</v>
      </c>
      <c r="AA68" s="18">
        <f t="shared" si="16"/>
        <v>0.108</v>
      </c>
      <c r="AB68" s="17" t="str">
        <f t="shared" si="17"/>
        <v/>
      </c>
      <c r="AC68" s="18" t="str">
        <f t="shared" ref="AC68:AC75" si="27">IFERROR(IF(AND(R67="Impacto",R68="Impacto"),(AC67-(+AC67*U68)),IF(AND(R67="Probabilidad",R68="Impacto"),(AC66-(+AC66*U68)),IF(R68="Probabilidad",AC67,""))),"")</f>
        <v/>
      </c>
      <c r="AD68" s="17" t="str">
        <f t="shared" si="18"/>
        <v/>
      </c>
      <c r="AE68" s="29" t="s">
        <v>62</v>
      </c>
      <c r="AF68" s="12"/>
      <c r="AG68" s="12"/>
      <c r="AH68" s="31"/>
      <c r="AI68" s="31"/>
      <c r="AJ68" s="12"/>
      <c r="AK68" s="11"/>
      <c r="AL68" s="12" t="s">
        <v>400</v>
      </c>
      <c r="AM68" s="109" t="s">
        <v>401</v>
      </c>
      <c r="AN68" s="12" t="s">
        <v>402</v>
      </c>
      <c r="AO68" s="12" t="s">
        <v>403</v>
      </c>
      <c r="AP68" s="123" t="s">
        <v>382</v>
      </c>
      <c r="AQ68" s="126" t="s">
        <v>383</v>
      </c>
      <c r="AR68" s="12" t="s">
        <v>384</v>
      </c>
      <c r="AS68" s="12" t="s">
        <v>385</v>
      </c>
      <c r="AT68" s="118" t="s">
        <v>404</v>
      </c>
      <c r="AU68" s="125" t="s">
        <v>405</v>
      </c>
      <c r="AV68" s="79" t="s">
        <v>406</v>
      </c>
      <c r="AW68" s="60" t="s">
        <v>407</v>
      </c>
      <c r="AX68" s="2"/>
      <c r="AY68" s="2"/>
      <c r="AZ68" s="2"/>
      <c r="BA68" s="2"/>
      <c r="BB68" s="2"/>
      <c r="BC68" s="2"/>
      <c r="BD68" s="2"/>
      <c r="BE68" s="2"/>
      <c r="BF68" s="2"/>
      <c r="BG68" s="2"/>
      <c r="BH68" s="2"/>
      <c r="BI68" s="2"/>
      <c r="BJ68" s="2"/>
      <c r="BK68" s="2"/>
      <c r="BL68" s="2"/>
      <c r="BM68" s="2"/>
      <c r="BN68" s="2"/>
      <c r="BO68" s="2"/>
      <c r="BP68" s="2"/>
    </row>
    <row r="69" spans="1:68" ht="272.25" customHeight="1" x14ac:dyDescent="0.25">
      <c r="A69" s="227"/>
      <c r="B69" s="221"/>
      <c r="C69" s="221"/>
      <c r="D69" s="221"/>
      <c r="E69" s="221"/>
      <c r="F69" s="221"/>
      <c r="G69" s="221"/>
      <c r="H69" s="221"/>
      <c r="I69" s="221"/>
      <c r="J69" s="221"/>
      <c r="K69" s="221"/>
      <c r="L69" s="221"/>
      <c r="M69" s="221"/>
      <c r="N69" s="221"/>
      <c r="O69" s="28">
        <v>4</v>
      </c>
      <c r="P69" s="12" t="s">
        <v>408</v>
      </c>
      <c r="Q69" s="12" t="s">
        <v>377</v>
      </c>
      <c r="R69" s="12" t="str">
        <f t="shared" si="13"/>
        <v>Probabilidad</v>
      </c>
      <c r="S69" s="29" t="s">
        <v>57</v>
      </c>
      <c r="T69" s="29" t="s">
        <v>200</v>
      </c>
      <c r="U69" s="18" t="str">
        <f t="shared" si="25"/>
        <v>50%</v>
      </c>
      <c r="V69" s="29" t="s">
        <v>107</v>
      </c>
      <c r="W69" s="29" t="s">
        <v>89</v>
      </c>
      <c r="X69" s="29" t="s">
        <v>61</v>
      </c>
      <c r="Y69" s="30">
        <f t="shared" si="26"/>
        <v>5.3999999999999999E-2</v>
      </c>
      <c r="Z69" s="17" t="str">
        <f t="shared" si="15"/>
        <v>Muy Baja</v>
      </c>
      <c r="AA69" s="18">
        <f t="shared" si="16"/>
        <v>5.3999999999999999E-2</v>
      </c>
      <c r="AB69" s="17" t="str">
        <f t="shared" si="17"/>
        <v/>
      </c>
      <c r="AC69" s="18" t="str">
        <f t="shared" si="27"/>
        <v/>
      </c>
      <c r="AD69" s="17" t="str">
        <f t="shared" si="18"/>
        <v/>
      </c>
      <c r="AE69" s="29" t="s">
        <v>62</v>
      </c>
      <c r="AF69" s="12"/>
      <c r="AG69" s="12"/>
      <c r="AH69" s="12"/>
      <c r="AI69" s="31"/>
      <c r="AJ69" s="12"/>
      <c r="AK69" s="12"/>
      <c r="AL69" s="12" t="s">
        <v>409</v>
      </c>
      <c r="AM69" s="109" t="s">
        <v>410</v>
      </c>
      <c r="AN69" s="12" t="s">
        <v>411</v>
      </c>
      <c r="AO69" s="12" t="s">
        <v>412</v>
      </c>
      <c r="AP69" s="123" t="s">
        <v>382</v>
      </c>
      <c r="AQ69" s="109" t="s">
        <v>383</v>
      </c>
      <c r="AR69" s="12" t="s">
        <v>384</v>
      </c>
      <c r="AS69" s="12" t="s">
        <v>385</v>
      </c>
      <c r="AT69" s="118" t="s">
        <v>413</v>
      </c>
      <c r="AU69" s="125" t="s">
        <v>414</v>
      </c>
      <c r="AV69" s="12" t="s">
        <v>415</v>
      </c>
      <c r="AW69" s="60" t="s">
        <v>416</v>
      </c>
      <c r="AX69" s="2"/>
      <c r="AY69" s="2"/>
      <c r="AZ69" s="2"/>
      <c r="BA69" s="2"/>
      <c r="BB69" s="2"/>
      <c r="BC69" s="2"/>
      <c r="BD69" s="2"/>
      <c r="BE69" s="2"/>
      <c r="BF69" s="2"/>
      <c r="BG69" s="2"/>
      <c r="BH69" s="2"/>
      <c r="BI69" s="2"/>
      <c r="BJ69" s="2"/>
      <c r="BK69" s="2"/>
      <c r="BL69" s="2"/>
      <c r="BM69" s="2"/>
      <c r="BN69" s="2"/>
      <c r="BO69" s="2"/>
      <c r="BP69" s="2"/>
    </row>
    <row r="70" spans="1:68" ht="39" customHeight="1" x14ac:dyDescent="0.25">
      <c r="A70" s="227"/>
      <c r="B70" s="221"/>
      <c r="C70" s="221"/>
      <c r="D70" s="221"/>
      <c r="E70" s="221"/>
      <c r="F70" s="221"/>
      <c r="G70" s="221"/>
      <c r="H70" s="221"/>
      <c r="I70" s="221"/>
      <c r="J70" s="221"/>
      <c r="K70" s="221"/>
      <c r="L70" s="221"/>
      <c r="M70" s="221"/>
      <c r="N70" s="221"/>
      <c r="O70" s="28">
        <v>5</v>
      </c>
      <c r="P70" s="12"/>
      <c r="Q70" s="12"/>
      <c r="R70" s="12" t="str">
        <f t="shared" si="13"/>
        <v/>
      </c>
      <c r="S70" s="29"/>
      <c r="T70" s="29"/>
      <c r="U70" s="18" t="str">
        <f t="shared" si="25"/>
        <v/>
      </c>
      <c r="V70" s="29"/>
      <c r="W70" s="29"/>
      <c r="X70" s="29"/>
      <c r="Y70" s="30" t="str">
        <f t="shared" si="26"/>
        <v/>
      </c>
      <c r="Z70" s="17" t="str">
        <f t="shared" si="15"/>
        <v/>
      </c>
      <c r="AA70" s="18" t="str">
        <f t="shared" si="16"/>
        <v/>
      </c>
      <c r="AB70" s="17" t="str">
        <f t="shared" si="17"/>
        <v/>
      </c>
      <c r="AC70" s="18" t="str">
        <f t="shared" si="27"/>
        <v/>
      </c>
      <c r="AD70" s="17" t="str">
        <f t="shared" si="18"/>
        <v/>
      </c>
      <c r="AE70" s="29"/>
      <c r="AF70" s="29"/>
      <c r="AG70" s="12"/>
      <c r="AH70" s="31"/>
      <c r="AI70" s="31"/>
      <c r="AJ70" s="12"/>
      <c r="AK70" s="12"/>
      <c r="AL70" s="12"/>
      <c r="AM70" s="12"/>
      <c r="AN70" s="12"/>
      <c r="AO70" s="28"/>
      <c r="AP70" s="28"/>
      <c r="AQ70" s="28"/>
      <c r="AR70" s="28"/>
      <c r="AS70" s="104"/>
      <c r="AT70" s="28"/>
      <c r="AU70" s="28"/>
      <c r="AV70" s="28"/>
      <c r="AW70" s="105"/>
      <c r="AX70" s="2"/>
      <c r="AY70" s="2"/>
      <c r="AZ70" s="2"/>
      <c r="BA70" s="2"/>
      <c r="BB70" s="2"/>
      <c r="BC70" s="2"/>
      <c r="BD70" s="2"/>
      <c r="BE70" s="2"/>
      <c r="BF70" s="2"/>
      <c r="BG70" s="2"/>
      <c r="BH70" s="2"/>
      <c r="BI70" s="2"/>
      <c r="BJ70" s="2"/>
      <c r="BK70" s="2"/>
      <c r="BL70" s="2"/>
      <c r="BM70" s="2"/>
      <c r="BN70" s="2"/>
      <c r="BO70" s="2"/>
      <c r="BP70" s="2"/>
    </row>
    <row r="71" spans="1:68" ht="39" customHeight="1" x14ac:dyDescent="0.25">
      <c r="A71" s="227"/>
      <c r="B71" s="221"/>
      <c r="C71" s="221"/>
      <c r="D71" s="221"/>
      <c r="E71" s="221"/>
      <c r="F71" s="221"/>
      <c r="G71" s="221"/>
      <c r="H71" s="221"/>
      <c r="I71" s="221"/>
      <c r="J71" s="221"/>
      <c r="K71" s="221"/>
      <c r="L71" s="221"/>
      <c r="M71" s="221"/>
      <c r="N71" s="221"/>
      <c r="O71" s="28">
        <v>6</v>
      </c>
      <c r="P71" s="12"/>
      <c r="Q71" s="12"/>
      <c r="R71" s="28" t="str">
        <f t="shared" si="13"/>
        <v/>
      </c>
      <c r="S71" s="34"/>
      <c r="T71" s="34"/>
      <c r="U71" s="35" t="str">
        <f t="shared" si="25"/>
        <v/>
      </c>
      <c r="V71" s="34"/>
      <c r="W71" s="34"/>
      <c r="X71" s="34"/>
      <c r="Y71" s="36" t="str">
        <f t="shared" si="26"/>
        <v/>
      </c>
      <c r="Z71" s="17" t="str">
        <f t="shared" si="15"/>
        <v/>
      </c>
      <c r="AA71" s="35" t="str">
        <f t="shared" si="16"/>
        <v/>
      </c>
      <c r="AB71" s="17" t="str">
        <f t="shared" si="17"/>
        <v/>
      </c>
      <c r="AC71" s="35" t="str">
        <f t="shared" si="27"/>
        <v/>
      </c>
      <c r="AD71" s="37" t="str">
        <f t="shared" si="18"/>
        <v/>
      </c>
      <c r="AE71" s="34"/>
      <c r="AF71" s="34"/>
      <c r="AG71" s="12"/>
      <c r="AH71" s="38"/>
      <c r="AI71" s="38"/>
      <c r="AJ71" s="12"/>
      <c r="AK71" s="28"/>
      <c r="AL71" s="108"/>
      <c r="AM71" s="12"/>
      <c r="AN71" s="12"/>
      <c r="AO71" s="28"/>
      <c r="AP71" s="28"/>
      <c r="AQ71" s="28"/>
      <c r="AR71" s="28"/>
      <c r="AS71" s="104"/>
      <c r="AT71" s="28"/>
      <c r="AU71" s="28"/>
      <c r="AV71" s="28"/>
      <c r="AW71" s="105"/>
      <c r="AX71" s="2"/>
      <c r="AY71" s="2"/>
      <c r="AZ71" s="2"/>
      <c r="BA71" s="2"/>
      <c r="BB71" s="2"/>
      <c r="BC71" s="2"/>
      <c r="BD71" s="2"/>
      <c r="BE71" s="2"/>
      <c r="BF71" s="2"/>
      <c r="BG71" s="2"/>
      <c r="BH71" s="2"/>
      <c r="BI71" s="2"/>
      <c r="BJ71" s="2"/>
      <c r="BK71" s="2"/>
      <c r="BL71" s="2"/>
      <c r="BM71" s="2"/>
      <c r="BN71" s="2"/>
      <c r="BO71" s="2"/>
      <c r="BP71" s="2"/>
    </row>
    <row r="72" spans="1:68" ht="39" customHeight="1" x14ac:dyDescent="0.25">
      <c r="A72" s="227"/>
      <c r="B72" s="221"/>
      <c r="C72" s="221"/>
      <c r="D72" s="221"/>
      <c r="E72" s="221"/>
      <c r="F72" s="221"/>
      <c r="G72" s="221"/>
      <c r="H72" s="221"/>
      <c r="I72" s="221"/>
      <c r="J72" s="221"/>
      <c r="K72" s="221"/>
      <c r="L72" s="221"/>
      <c r="M72" s="221"/>
      <c r="N72" s="221"/>
      <c r="O72" s="28">
        <v>7</v>
      </c>
      <c r="P72" s="12"/>
      <c r="Q72" s="12"/>
      <c r="R72" s="28" t="str">
        <f t="shared" si="13"/>
        <v/>
      </c>
      <c r="S72" s="34"/>
      <c r="T72" s="34"/>
      <c r="U72" s="35" t="str">
        <f t="shared" si="25"/>
        <v/>
      </c>
      <c r="V72" s="34"/>
      <c r="W72" s="34"/>
      <c r="X72" s="34"/>
      <c r="Y72" s="36" t="str">
        <f t="shared" si="26"/>
        <v/>
      </c>
      <c r="Z72" s="17" t="str">
        <f t="shared" si="15"/>
        <v/>
      </c>
      <c r="AA72" s="35" t="str">
        <f t="shared" si="16"/>
        <v/>
      </c>
      <c r="AB72" s="17" t="str">
        <f t="shared" si="17"/>
        <v/>
      </c>
      <c r="AC72" s="35" t="str">
        <f t="shared" si="27"/>
        <v/>
      </c>
      <c r="AD72" s="37" t="str">
        <f t="shared" si="18"/>
        <v/>
      </c>
      <c r="AE72" s="34"/>
      <c r="AF72" s="34"/>
      <c r="AG72" s="12"/>
      <c r="AH72" s="38"/>
      <c r="AI72" s="38"/>
      <c r="AJ72" s="12"/>
      <c r="AK72" s="28"/>
      <c r="AL72" s="28"/>
      <c r="AM72" s="28"/>
      <c r="AN72" s="28"/>
      <c r="AO72" s="28"/>
      <c r="AP72" s="28"/>
      <c r="AQ72" s="28"/>
      <c r="AR72" s="28"/>
      <c r="AS72" s="104"/>
      <c r="AT72" s="28"/>
      <c r="AU72" s="28"/>
      <c r="AV72" s="127"/>
      <c r="AW72" s="105"/>
      <c r="AX72" s="2"/>
      <c r="AY72" s="2"/>
      <c r="AZ72" s="2"/>
      <c r="BA72" s="2"/>
      <c r="BB72" s="2"/>
      <c r="BC72" s="2"/>
      <c r="BD72" s="2"/>
      <c r="BE72" s="2"/>
      <c r="BF72" s="2"/>
      <c r="BG72" s="2"/>
      <c r="BH72" s="2"/>
      <c r="BI72" s="2"/>
      <c r="BJ72" s="2"/>
      <c r="BK72" s="2"/>
      <c r="BL72" s="2"/>
      <c r="BM72" s="2"/>
      <c r="BN72" s="2"/>
      <c r="BO72" s="2"/>
      <c r="BP72" s="2"/>
    </row>
    <row r="73" spans="1:68" ht="39" customHeight="1" x14ac:dyDescent="0.25">
      <c r="A73" s="227"/>
      <c r="B73" s="221"/>
      <c r="C73" s="221"/>
      <c r="D73" s="221"/>
      <c r="E73" s="221"/>
      <c r="F73" s="221"/>
      <c r="G73" s="221"/>
      <c r="H73" s="221"/>
      <c r="I73" s="221"/>
      <c r="J73" s="221"/>
      <c r="K73" s="221"/>
      <c r="L73" s="221"/>
      <c r="M73" s="221"/>
      <c r="N73" s="221"/>
      <c r="O73" s="28">
        <v>8</v>
      </c>
      <c r="P73" s="12"/>
      <c r="Q73" s="12"/>
      <c r="R73" s="28" t="str">
        <f t="shared" si="13"/>
        <v/>
      </c>
      <c r="S73" s="34"/>
      <c r="T73" s="34"/>
      <c r="U73" s="35" t="str">
        <f t="shared" si="25"/>
        <v/>
      </c>
      <c r="V73" s="34"/>
      <c r="W73" s="34"/>
      <c r="X73" s="34"/>
      <c r="Y73" s="36" t="str">
        <f t="shared" si="26"/>
        <v/>
      </c>
      <c r="Z73" s="17" t="str">
        <f t="shared" si="15"/>
        <v/>
      </c>
      <c r="AA73" s="35" t="str">
        <f t="shared" si="16"/>
        <v/>
      </c>
      <c r="AB73" s="17" t="str">
        <f t="shared" si="17"/>
        <v/>
      </c>
      <c r="AC73" s="35" t="str">
        <f t="shared" si="27"/>
        <v/>
      </c>
      <c r="AD73" s="37" t="str">
        <f t="shared" si="18"/>
        <v/>
      </c>
      <c r="AE73" s="34"/>
      <c r="AF73" s="34"/>
      <c r="AG73" s="12"/>
      <c r="AH73" s="38"/>
      <c r="AI73" s="38"/>
      <c r="AJ73" s="12"/>
      <c r="AK73" s="28"/>
      <c r="AL73" s="28"/>
      <c r="AM73" s="28"/>
      <c r="AN73" s="28"/>
      <c r="AO73" s="28"/>
      <c r="AP73" s="28"/>
      <c r="AQ73" s="28"/>
      <c r="AR73" s="28"/>
      <c r="AS73" s="104"/>
      <c r="AT73" s="28"/>
      <c r="AU73" s="28"/>
      <c r="AV73" s="127"/>
      <c r="AW73" s="105"/>
      <c r="AX73" s="2"/>
      <c r="AY73" s="2"/>
      <c r="AZ73" s="2"/>
      <c r="BA73" s="2"/>
      <c r="BB73" s="2"/>
      <c r="BC73" s="2"/>
      <c r="BD73" s="2"/>
      <c r="BE73" s="2"/>
      <c r="BF73" s="2"/>
      <c r="BG73" s="2"/>
      <c r="BH73" s="2"/>
      <c r="BI73" s="2"/>
      <c r="BJ73" s="2"/>
      <c r="BK73" s="2"/>
      <c r="BL73" s="2"/>
      <c r="BM73" s="2"/>
      <c r="BN73" s="2"/>
      <c r="BO73" s="2"/>
      <c r="BP73" s="2"/>
    </row>
    <row r="74" spans="1:68" ht="39" customHeight="1" x14ac:dyDescent="0.25">
      <c r="A74" s="227"/>
      <c r="B74" s="221"/>
      <c r="C74" s="221"/>
      <c r="D74" s="221"/>
      <c r="E74" s="221"/>
      <c r="F74" s="221"/>
      <c r="G74" s="221"/>
      <c r="H74" s="221"/>
      <c r="I74" s="221"/>
      <c r="J74" s="221"/>
      <c r="K74" s="221"/>
      <c r="L74" s="221"/>
      <c r="M74" s="221"/>
      <c r="N74" s="221"/>
      <c r="O74" s="28">
        <v>9</v>
      </c>
      <c r="P74" s="12"/>
      <c r="Q74" s="12"/>
      <c r="R74" s="28" t="str">
        <f t="shared" si="13"/>
        <v/>
      </c>
      <c r="S74" s="34"/>
      <c r="T74" s="34"/>
      <c r="U74" s="35" t="str">
        <f t="shared" si="25"/>
        <v/>
      </c>
      <c r="V74" s="34"/>
      <c r="W74" s="34"/>
      <c r="X74" s="34"/>
      <c r="Y74" s="36" t="str">
        <f t="shared" si="26"/>
        <v/>
      </c>
      <c r="Z74" s="17" t="str">
        <f t="shared" si="15"/>
        <v/>
      </c>
      <c r="AA74" s="35" t="str">
        <f t="shared" si="16"/>
        <v/>
      </c>
      <c r="AB74" s="17" t="str">
        <f t="shared" si="17"/>
        <v/>
      </c>
      <c r="AC74" s="35" t="str">
        <f t="shared" si="27"/>
        <v/>
      </c>
      <c r="AD74" s="37" t="str">
        <f t="shared" si="18"/>
        <v/>
      </c>
      <c r="AE74" s="34"/>
      <c r="AF74" s="34"/>
      <c r="AG74" s="12"/>
      <c r="AH74" s="38"/>
      <c r="AI74" s="38"/>
      <c r="AJ74" s="12"/>
      <c r="AK74" s="28"/>
      <c r="AL74" s="28"/>
      <c r="AM74" s="104"/>
      <c r="AN74" s="28"/>
      <c r="AO74" s="28"/>
      <c r="AP74" s="104"/>
      <c r="AQ74" s="28"/>
      <c r="AR74" s="28"/>
      <c r="AS74" s="28"/>
      <c r="AT74" s="28"/>
      <c r="AU74" s="28"/>
      <c r="AV74" s="127"/>
      <c r="AW74" s="105"/>
      <c r="AX74" s="2"/>
      <c r="AY74" s="2"/>
      <c r="AZ74" s="2"/>
      <c r="BA74" s="2"/>
      <c r="BB74" s="2"/>
      <c r="BC74" s="2"/>
      <c r="BD74" s="2"/>
      <c r="BE74" s="2"/>
      <c r="BF74" s="2"/>
      <c r="BG74" s="2"/>
      <c r="BH74" s="2"/>
      <c r="BI74" s="2"/>
      <c r="BJ74" s="2"/>
      <c r="BK74" s="2"/>
      <c r="BL74" s="2"/>
      <c r="BM74" s="2"/>
      <c r="BN74" s="2"/>
      <c r="BO74" s="2"/>
      <c r="BP74" s="2"/>
    </row>
    <row r="75" spans="1:68" ht="39" customHeight="1" x14ac:dyDescent="0.25">
      <c r="A75" s="228"/>
      <c r="B75" s="222"/>
      <c r="C75" s="222"/>
      <c r="D75" s="222"/>
      <c r="E75" s="222"/>
      <c r="F75" s="222"/>
      <c r="G75" s="222"/>
      <c r="H75" s="222"/>
      <c r="I75" s="222"/>
      <c r="J75" s="222"/>
      <c r="K75" s="222"/>
      <c r="L75" s="222"/>
      <c r="M75" s="222"/>
      <c r="N75" s="222"/>
      <c r="O75" s="44">
        <v>10</v>
      </c>
      <c r="P75" s="45"/>
      <c r="Q75" s="45"/>
      <c r="R75" s="28" t="str">
        <f t="shared" si="13"/>
        <v/>
      </c>
      <c r="S75" s="34"/>
      <c r="T75" s="34"/>
      <c r="U75" s="35" t="str">
        <f t="shared" si="25"/>
        <v/>
      </c>
      <c r="V75" s="34"/>
      <c r="W75" s="34"/>
      <c r="X75" s="34"/>
      <c r="Y75" s="36" t="str">
        <f t="shared" si="26"/>
        <v/>
      </c>
      <c r="Z75" s="17" t="str">
        <f t="shared" si="15"/>
        <v/>
      </c>
      <c r="AA75" s="35" t="str">
        <f t="shared" si="16"/>
        <v/>
      </c>
      <c r="AB75" s="17" t="str">
        <f t="shared" si="17"/>
        <v/>
      </c>
      <c r="AC75" s="35" t="str">
        <f t="shared" si="27"/>
        <v/>
      </c>
      <c r="AD75" s="37" t="str">
        <f t="shared" si="18"/>
        <v/>
      </c>
      <c r="AE75" s="34"/>
      <c r="AF75" s="46"/>
      <c r="AG75" s="45"/>
      <c r="AH75" s="47"/>
      <c r="AI75" s="47"/>
      <c r="AJ75" s="45"/>
      <c r="AK75" s="44"/>
      <c r="AL75" s="44"/>
      <c r="AM75" s="106"/>
      <c r="AN75" s="44"/>
      <c r="AO75" s="44"/>
      <c r="AP75" s="106"/>
      <c r="AQ75" s="44"/>
      <c r="AR75" s="44"/>
      <c r="AS75" s="44"/>
      <c r="AT75" s="44"/>
      <c r="AU75" s="44"/>
      <c r="AV75" s="44"/>
      <c r="AW75" s="107"/>
      <c r="AX75" s="2"/>
      <c r="AY75" s="2"/>
      <c r="AZ75" s="2"/>
      <c r="BA75" s="2"/>
      <c r="BB75" s="2"/>
      <c r="BC75" s="2"/>
      <c r="BD75" s="2"/>
      <c r="BE75" s="2"/>
      <c r="BF75" s="2"/>
      <c r="BG75" s="2"/>
      <c r="BH75" s="2"/>
      <c r="BI75" s="2"/>
      <c r="BJ75" s="2"/>
      <c r="BK75" s="2"/>
      <c r="BL75" s="2"/>
      <c r="BM75" s="2"/>
      <c r="BN75" s="2"/>
      <c r="BO75" s="2"/>
      <c r="BP75" s="2"/>
    </row>
    <row r="76" spans="1:68" ht="246" customHeight="1" x14ac:dyDescent="0.25">
      <c r="A76" s="226">
        <v>8</v>
      </c>
      <c r="B76" s="224" t="s">
        <v>417</v>
      </c>
      <c r="C76" s="224" t="s">
        <v>50</v>
      </c>
      <c r="D76" s="224" t="s">
        <v>418</v>
      </c>
      <c r="E76" s="224" t="s">
        <v>419</v>
      </c>
      <c r="F76" s="224" t="s">
        <v>420</v>
      </c>
      <c r="G76" s="229">
        <v>6</v>
      </c>
      <c r="H76" s="220" t="str">
        <f>IF(G76&lt;=0,"",IF(G76&lt;=2,"Muy Baja",IF(G76&lt;=24,"Baja",IF(G76&lt;=500,"Media",IF(G76&lt;=5000,"Alta","Muy Alta")))))</f>
        <v>Baja</v>
      </c>
      <c r="I76" s="223">
        <f>IF(H76="","",IF(H76="Muy Baja",0.2,IF(H76="Baja",0.4,IF(H76="Media",0.6,IF(H76="Alta",0.8,IF(H76="Muy Alta",1,))))))</f>
        <v>0.4</v>
      </c>
      <c r="J76" s="223" t="s">
        <v>105</v>
      </c>
      <c r="K76" s="223" t="e">
        <f>IF(J76=#REF!,#REF!,IF(J76=#REF!,#REF!,IF(J76=#REF!,#REF!)))</f>
        <v>#REF!</v>
      </c>
      <c r="L76" s="220" t="e">
        <f>IF(J76=#REF!,"Moderado",IF(J76=#REF!,"Mayor",IF(J76=#REF!,"Catastrófico")))</f>
        <v>#REF!</v>
      </c>
      <c r="M76" s="223" t="e">
        <f>IF(L76="","",IF(L76="Leve",0.2,IF(L76="Menor",0.4,IF(L76="Moderado",0.6,IF(L76="Mayor",0.8,IF(L76="Catastrófico",1,))))))</f>
        <v>#REF!</v>
      </c>
      <c r="N76" s="225" t="e">
        <f>IF(OR(AND(H76="Muy Baja",L76="Leve"),AND(H76="Muy Baja",L76="Menor"),AND(H76="Baja",L76="Leve")),"Bajo",IF(OR(AND(H76="Muy baja",L76="Moderado"),AND(H76="Baja",L76="Menor"),AND(H76="Baja",L76="Moderado"),AND(H76="Media",L76="Leve"),AND(H76="Media",L76="Menor"),AND(H76="Media",L76="Moderado"),AND(H76="Alta",L76="Leve"),AND(H76="Alta",L76="Menor")),"Moderado",IF(OR(AND(H76="Muy Baja",L76="Mayor"),AND(H76="Baja",L76="Mayor"),AND(H76="Media",L76="Mayor"),AND(H76="Alta",L76="Moderado"),AND(H76="Alta",L76="Mayor"),AND(H76="Muy Alta",L76="Leve"),AND(H76="Muy Alta",L76="Menor"),AND(H76="Muy Alta",L76="Moderado"),AND(H76="Muy Alta",L76="Mayor")),"Alto",IF(OR(AND(H76="Muy Baja",L76="Catastrófico"),AND(H76="Baja",L76="Catastrófico"),AND(H76="Media",L76="Catastrófico"),AND(H76="Alta",L76="Catastrófico"),AND(H76="Muy Alta",L76="Catastrófico")),"Extremo",""))))</f>
        <v>#REF!</v>
      </c>
      <c r="O76" s="10">
        <v>1</v>
      </c>
      <c r="P76" s="11" t="s">
        <v>421</v>
      </c>
      <c r="Q76" s="12" t="s">
        <v>422</v>
      </c>
      <c r="R76" s="10" t="str">
        <f t="shared" si="13"/>
        <v>Probabilidad</v>
      </c>
      <c r="S76" s="128" t="s">
        <v>57</v>
      </c>
      <c r="T76" s="128" t="s">
        <v>200</v>
      </c>
      <c r="U76" s="129" t="str">
        <f t="shared" si="25"/>
        <v>50%</v>
      </c>
      <c r="V76" s="128" t="s">
        <v>107</v>
      </c>
      <c r="W76" s="128" t="s">
        <v>89</v>
      </c>
      <c r="X76" s="128" t="s">
        <v>61</v>
      </c>
      <c r="Y76" s="130">
        <f>IFERROR(IF(R76="Probabilidad",(I76-(+I76*U76)),IF(R76="Impacto",I76,"")),"")</f>
        <v>0.2</v>
      </c>
      <c r="Z76" s="16" t="str">
        <f t="shared" si="15"/>
        <v>Muy Baja</v>
      </c>
      <c r="AA76" s="129">
        <f t="shared" si="16"/>
        <v>0.2</v>
      </c>
      <c r="AB76" s="16" t="str">
        <f t="shared" si="17"/>
        <v/>
      </c>
      <c r="AC76" s="129" t="str">
        <f>IFERROR(IF(R76="Impacto",(M76-(+M76*U76)),IF(R76="Probabilidad",M76,"")),"")</f>
        <v/>
      </c>
      <c r="AD76" s="131" t="str">
        <f t="shared" si="18"/>
        <v/>
      </c>
      <c r="AE76" s="128" t="s">
        <v>62</v>
      </c>
      <c r="AF76" s="128"/>
      <c r="AG76" s="3"/>
      <c r="AH76" s="132"/>
      <c r="AI76" s="132"/>
      <c r="AJ76" s="11"/>
      <c r="AK76" s="12"/>
      <c r="AL76" s="116" t="s">
        <v>423</v>
      </c>
      <c r="AM76" s="28" t="s">
        <v>424</v>
      </c>
      <c r="AN76" s="12" t="s">
        <v>425</v>
      </c>
      <c r="AO76" s="12" t="s">
        <v>426</v>
      </c>
      <c r="AP76" s="133" t="s">
        <v>427</v>
      </c>
      <c r="AQ76" s="125" t="s">
        <v>428</v>
      </c>
      <c r="AR76" s="134" t="s">
        <v>429</v>
      </c>
      <c r="AS76" s="12" t="s">
        <v>430</v>
      </c>
      <c r="AT76" s="135" t="s">
        <v>431</v>
      </c>
      <c r="AU76" s="125" t="s">
        <v>432</v>
      </c>
      <c r="AV76" s="136" t="s">
        <v>433</v>
      </c>
      <c r="AW76" s="60" t="s">
        <v>434</v>
      </c>
      <c r="AX76" s="2"/>
      <c r="AY76" s="2"/>
      <c r="AZ76" s="2"/>
      <c r="BA76" s="2"/>
      <c r="BB76" s="2"/>
      <c r="BC76" s="2"/>
      <c r="BD76" s="2"/>
      <c r="BE76" s="2"/>
      <c r="BF76" s="2"/>
      <c r="BG76" s="2"/>
      <c r="BH76" s="2"/>
      <c r="BI76" s="2"/>
      <c r="BJ76" s="2"/>
      <c r="BK76" s="2"/>
      <c r="BL76" s="2"/>
      <c r="BM76" s="2"/>
      <c r="BN76" s="2"/>
      <c r="BO76" s="2"/>
      <c r="BP76" s="2"/>
    </row>
    <row r="77" spans="1:68" ht="136.5" customHeight="1" x14ac:dyDescent="0.25">
      <c r="A77" s="227"/>
      <c r="B77" s="221"/>
      <c r="C77" s="221"/>
      <c r="D77" s="221"/>
      <c r="E77" s="221"/>
      <c r="F77" s="221"/>
      <c r="G77" s="221"/>
      <c r="H77" s="221"/>
      <c r="I77" s="221"/>
      <c r="J77" s="221"/>
      <c r="K77" s="221"/>
      <c r="L77" s="221"/>
      <c r="M77" s="221"/>
      <c r="N77" s="221"/>
      <c r="O77" s="28">
        <v>2</v>
      </c>
      <c r="P77" s="12" t="s">
        <v>435</v>
      </c>
      <c r="Q77" s="12" t="s">
        <v>436</v>
      </c>
      <c r="R77" s="12" t="str">
        <f t="shared" si="13"/>
        <v>Probabilidad</v>
      </c>
      <c r="S77" s="29" t="s">
        <v>57</v>
      </c>
      <c r="T77" s="29" t="s">
        <v>58</v>
      </c>
      <c r="U77" s="18" t="str">
        <f t="shared" si="25"/>
        <v>40%</v>
      </c>
      <c r="V77" s="29" t="s">
        <v>59</v>
      </c>
      <c r="W77" s="29" t="s">
        <v>60</v>
      </c>
      <c r="X77" s="29" t="s">
        <v>61</v>
      </c>
      <c r="Y77" s="30">
        <f>IFERROR(IF(AND(R76="Probabilidad",R77="Probabilidad"),(AA76-(+AA76*U77)),IF(R77="Probabilidad",(I76-(+I76*U77)),IF(R77="Impacto",AA76,""))),"")</f>
        <v>0.12</v>
      </c>
      <c r="Z77" s="17" t="str">
        <f t="shared" si="15"/>
        <v>Muy Baja</v>
      </c>
      <c r="AA77" s="18">
        <f t="shared" si="16"/>
        <v>0.12</v>
      </c>
      <c r="AB77" s="17" t="str">
        <f t="shared" si="17"/>
        <v/>
      </c>
      <c r="AC77" s="18" t="str">
        <f>IFERROR(IF(AND(R76="Impacto",R77="Impacto"),(AC76-(+AC76*U77)),IF(R77="Impacto",($M$76-(+$M$76*U77)),IF(R77="Probabilidad",AC76,""))),"")</f>
        <v/>
      </c>
      <c r="AD77" s="17" t="str">
        <f t="shared" si="18"/>
        <v/>
      </c>
      <c r="AE77" s="29" t="s">
        <v>62</v>
      </c>
      <c r="AF77" s="12"/>
      <c r="AG77" s="12"/>
      <c r="AH77" s="31"/>
      <c r="AI77" s="31"/>
      <c r="AJ77" s="12"/>
      <c r="AK77" s="12"/>
      <c r="AL77" s="12" t="s">
        <v>437</v>
      </c>
      <c r="AM77" s="109" t="s">
        <v>438</v>
      </c>
      <c r="AN77" s="12" t="s">
        <v>439</v>
      </c>
      <c r="AO77" s="108" t="s">
        <v>440</v>
      </c>
      <c r="AP77" s="12" t="s">
        <v>441</v>
      </c>
      <c r="AQ77" s="126" t="s">
        <v>442</v>
      </c>
      <c r="AR77" s="108" t="s">
        <v>443</v>
      </c>
      <c r="AS77" s="12" t="s">
        <v>444</v>
      </c>
      <c r="AT77" s="118" t="s">
        <v>441</v>
      </c>
      <c r="AU77" s="125" t="s">
        <v>445</v>
      </c>
      <c r="AV77" s="108" t="s">
        <v>443</v>
      </c>
      <c r="AW77" s="60" t="s">
        <v>446</v>
      </c>
      <c r="AX77" s="2"/>
      <c r="AY77" s="2"/>
      <c r="AZ77" s="2"/>
      <c r="BA77" s="2"/>
      <c r="BB77" s="2"/>
      <c r="BC77" s="2"/>
      <c r="BD77" s="2"/>
      <c r="BE77" s="2"/>
      <c r="BF77" s="2"/>
      <c r="BG77" s="2"/>
      <c r="BH77" s="2"/>
      <c r="BI77" s="2"/>
      <c r="BJ77" s="2"/>
      <c r="BK77" s="2"/>
      <c r="BL77" s="2"/>
      <c r="BM77" s="2"/>
      <c r="BN77" s="2"/>
      <c r="BO77" s="2"/>
      <c r="BP77" s="2"/>
    </row>
    <row r="78" spans="1:68" ht="259.5" customHeight="1" x14ac:dyDescent="0.25">
      <c r="A78" s="227"/>
      <c r="B78" s="221"/>
      <c r="C78" s="221"/>
      <c r="D78" s="221"/>
      <c r="E78" s="221"/>
      <c r="F78" s="221"/>
      <c r="G78" s="221"/>
      <c r="H78" s="221"/>
      <c r="I78" s="221"/>
      <c r="J78" s="221"/>
      <c r="K78" s="221"/>
      <c r="L78" s="221"/>
      <c r="M78" s="221"/>
      <c r="N78" s="221"/>
      <c r="O78" s="28">
        <v>3</v>
      </c>
      <c r="P78" s="12" t="s">
        <v>447</v>
      </c>
      <c r="Q78" s="12" t="s">
        <v>130</v>
      </c>
      <c r="R78" s="12" t="str">
        <f t="shared" si="13"/>
        <v>Probabilidad</v>
      </c>
      <c r="S78" s="29" t="s">
        <v>57</v>
      </c>
      <c r="T78" s="29" t="s">
        <v>58</v>
      </c>
      <c r="U78" s="18" t="str">
        <f t="shared" si="25"/>
        <v>40%</v>
      </c>
      <c r="V78" s="29" t="s">
        <v>107</v>
      </c>
      <c r="W78" s="29" t="s">
        <v>60</v>
      </c>
      <c r="X78" s="29" t="s">
        <v>61</v>
      </c>
      <c r="Y78" s="30">
        <f t="shared" ref="Y78:Y85" si="28">IFERROR(IF(AND(R77="Probabilidad",R78="Probabilidad"),(AA77-(+AA77*U78)),IF(AND(R77="Impacto",R78="Probabilidad"),(AA76-(+AA76*U78)),IF(R78="Impacto",AA77,""))),"")</f>
        <v>7.1999999999999995E-2</v>
      </c>
      <c r="Z78" s="17" t="str">
        <f t="shared" si="15"/>
        <v>Muy Baja</v>
      </c>
      <c r="AA78" s="18">
        <f t="shared" si="16"/>
        <v>7.1999999999999995E-2</v>
      </c>
      <c r="AB78" s="17" t="str">
        <f t="shared" si="17"/>
        <v/>
      </c>
      <c r="AC78" s="18" t="str">
        <f t="shared" ref="AC78:AC85" si="29">IFERROR(IF(AND(R77="Impacto",R78="Impacto"),(AC77-(+AC77*U78)),IF(AND(R77="Probabilidad",R78="Impacto"),(AC76-(+AC76*U78)),IF(R78="Probabilidad",AC77,""))),"")</f>
        <v/>
      </c>
      <c r="AD78" s="17" t="str">
        <f t="shared" si="18"/>
        <v/>
      </c>
      <c r="AE78" s="29" t="s">
        <v>62</v>
      </c>
      <c r="AF78" s="29"/>
      <c r="AG78" s="80"/>
      <c r="AH78" s="31"/>
      <c r="AI78" s="31"/>
      <c r="AJ78" s="12"/>
      <c r="AK78" s="12"/>
      <c r="AL78" s="108" t="s">
        <v>448</v>
      </c>
      <c r="AM78" s="137" t="s">
        <v>449</v>
      </c>
      <c r="AN78" s="54" t="s">
        <v>450</v>
      </c>
      <c r="AO78" s="12" t="s">
        <v>451</v>
      </c>
      <c r="AP78" s="12" t="s">
        <v>452</v>
      </c>
      <c r="AQ78" s="109" t="s">
        <v>453</v>
      </c>
      <c r="AR78" s="74" t="s">
        <v>454</v>
      </c>
      <c r="AS78" s="12" t="s">
        <v>455</v>
      </c>
      <c r="AT78" s="118" t="s">
        <v>456</v>
      </c>
      <c r="AU78" s="138" t="s">
        <v>457</v>
      </c>
      <c r="AV78" s="74" t="s">
        <v>454</v>
      </c>
      <c r="AW78" s="60" t="s">
        <v>458</v>
      </c>
      <c r="AX78" s="2"/>
      <c r="AY78" s="2"/>
      <c r="AZ78" s="2"/>
      <c r="BA78" s="2"/>
      <c r="BB78" s="2"/>
      <c r="BC78" s="2"/>
      <c r="BD78" s="2"/>
      <c r="BE78" s="2"/>
      <c r="BF78" s="2"/>
      <c r="BG78" s="2"/>
      <c r="BH78" s="2"/>
      <c r="BI78" s="2"/>
      <c r="BJ78" s="2"/>
      <c r="BK78" s="2"/>
      <c r="BL78" s="2"/>
      <c r="BM78" s="2"/>
      <c r="BN78" s="2"/>
      <c r="BO78" s="2"/>
      <c r="BP78" s="2"/>
    </row>
    <row r="79" spans="1:68" ht="171" customHeight="1" x14ac:dyDescent="0.25">
      <c r="A79" s="227"/>
      <c r="B79" s="221"/>
      <c r="C79" s="221"/>
      <c r="D79" s="221"/>
      <c r="E79" s="221"/>
      <c r="F79" s="221"/>
      <c r="G79" s="221"/>
      <c r="H79" s="221"/>
      <c r="I79" s="221"/>
      <c r="J79" s="221"/>
      <c r="K79" s="221"/>
      <c r="L79" s="221"/>
      <c r="M79" s="221"/>
      <c r="N79" s="221"/>
      <c r="O79" s="28">
        <v>4</v>
      </c>
      <c r="P79" s="12" t="s">
        <v>459</v>
      </c>
      <c r="Q79" s="12" t="s">
        <v>130</v>
      </c>
      <c r="R79" s="12" t="str">
        <f t="shared" si="13"/>
        <v>Probabilidad</v>
      </c>
      <c r="S79" s="29" t="s">
        <v>57</v>
      </c>
      <c r="T79" s="29" t="s">
        <v>58</v>
      </c>
      <c r="U79" s="18" t="str">
        <f t="shared" si="25"/>
        <v>40%</v>
      </c>
      <c r="V79" s="29" t="s">
        <v>107</v>
      </c>
      <c r="W79" s="29" t="s">
        <v>60</v>
      </c>
      <c r="X79" s="29" t="s">
        <v>61</v>
      </c>
      <c r="Y79" s="30">
        <f t="shared" si="28"/>
        <v>4.3199999999999995E-2</v>
      </c>
      <c r="Z79" s="17" t="str">
        <f t="shared" si="15"/>
        <v>Muy Baja</v>
      </c>
      <c r="AA79" s="18">
        <f t="shared" si="16"/>
        <v>4.3199999999999995E-2</v>
      </c>
      <c r="AB79" s="17" t="str">
        <f t="shared" si="17"/>
        <v/>
      </c>
      <c r="AC79" s="18" t="str">
        <f t="shared" si="29"/>
        <v/>
      </c>
      <c r="AD79" s="17" t="str">
        <f t="shared" si="18"/>
        <v/>
      </c>
      <c r="AE79" s="29" t="s">
        <v>62</v>
      </c>
      <c r="AF79" s="29"/>
      <c r="AG79" s="12"/>
      <c r="AH79" s="31"/>
      <c r="AI79" s="31"/>
      <c r="AJ79" s="12"/>
      <c r="AK79" s="12"/>
      <c r="AL79" s="12" t="s">
        <v>460</v>
      </c>
      <c r="AM79" s="109" t="s">
        <v>461</v>
      </c>
      <c r="AN79" s="54" t="s">
        <v>462</v>
      </c>
      <c r="AO79" s="12" t="s">
        <v>463</v>
      </c>
      <c r="AP79" s="12" t="s">
        <v>464</v>
      </c>
      <c r="AQ79" s="109" t="s">
        <v>465</v>
      </c>
      <c r="AR79" s="12" t="s">
        <v>466</v>
      </c>
      <c r="AS79" s="12" t="s">
        <v>467</v>
      </c>
      <c r="AT79" s="118" t="s">
        <v>468</v>
      </c>
      <c r="AU79" s="120" t="s">
        <v>469</v>
      </c>
      <c r="AV79" s="12" t="s">
        <v>470</v>
      </c>
      <c r="AW79" s="60" t="s">
        <v>471</v>
      </c>
      <c r="AX79" s="2"/>
      <c r="AY79" s="2"/>
      <c r="AZ79" s="2"/>
      <c r="BA79" s="2"/>
      <c r="BB79" s="2"/>
      <c r="BC79" s="2"/>
      <c r="BD79" s="2"/>
      <c r="BE79" s="2"/>
      <c r="BF79" s="2"/>
      <c r="BG79" s="2"/>
      <c r="BH79" s="2"/>
      <c r="BI79" s="2"/>
      <c r="BJ79" s="2"/>
      <c r="BK79" s="2"/>
      <c r="BL79" s="2"/>
      <c r="BM79" s="2"/>
      <c r="BN79" s="2"/>
      <c r="BO79" s="2"/>
      <c r="BP79" s="2"/>
    </row>
    <row r="80" spans="1:68" ht="39" customHeight="1" x14ac:dyDescent="0.25">
      <c r="A80" s="227"/>
      <c r="B80" s="221"/>
      <c r="C80" s="221"/>
      <c r="D80" s="221"/>
      <c r="E80" s="221"/>
      <c r="F80" s="221"/>
      <c r="G80" s="221"/>
      <c r="H80" s="221"/>
      <c r="I80" s="221"/>
      <c r="J80" s="221"/>
      <c r="K80" s="221"/>
      <c r="L80" s="221"/>
      <c r="M80" s="221"/>
      <c r="N80" s="221"/>
      <c r="O80" s="28">
        <v>5</v>
      </c>
      <c r="P80" s="12"/>
      <c r="Q80" s="12"/>
      <c r="R80" s="28" t="str">
        <f t="shared" si="13"/>
        <v/>
      </c>
      <c r="S80" s="34"/>
      <c r="T80" s="34"/>
      <c r="U80" s="35" t="str">
        <f t="shared" si="25"/>
        <v/>
      </c>
      <c r="V80" s="34"/>
      <c r="W80" s="34"/>
      <c r="X80" s="34"/>
      <c r="Y80" s="36" t="str">
        <f t="shared" si="28"/>
        <v/>
      </c>
      <c r="Z80" s="17" t="str">
        <f t="shared" si="15"/>
        <v/>
      </c>
      <c r="AA80" s="35" t="str">
        <f t="shared" si="16"/>
        <v/>
      </c>
      <c r="AB80" s="17" t="str">
        <f t="shared" si="17"/>
        <v/>
      </c>
      <c r="AC80" s="35" t="str">
        <f t="shared" si="29"/>
        <v/>
      </c>
      <c r="AD80" s="37" t="str">
        <f t="shared" si="18"/>
        <v/>
      </c>
      <c r="AE80" s="34"/>
      <c r="AF80" s="34"/>
      <c r="AG80" s="12"/>
      <c r="AH80" s="38"/>
      <c r="AI80" s="38"/>
      <c r="AJ80" s="12"/>
      <c r="AK80" s="28"/>
      <c r="AL80" s="28"/>
      <c r="AM80" s="28"/>
      <c r="AN80" s="28"/>
      <c r="AO80" s="28"/>
      <c r="AP80" s="28"/>
      <c r="AQ80" s="28"/>
      <c r="AR80" s="28"/>
      <c r="AS80" s="104"/>
      <c r="AT80" s="104"/>
      <c r="AU80" s="104"/>
      <c r="AV80" s="134"/>
      <c r="AW80" s="105"/>
      <c r="AX80" s="2"/>
      <c r="AY80" s="2"/>
      <c r="AZ80" s="2"/>
      <c r="BA80" s="2"/>
      <c r="BB80" s="2"/>
      <c r="BC80" s="2"/>
      <c r="BD80" s="2"/>
      <c r="BE80" s="2"/>
      <c r="BF80" s="2"/>
      <c r="BG80" s="2"/>
      <c r="BH80" s="2"/>
      <c r="BI80" s="2"/>
      <c r="BJ80" s="2"/>
      <c r="BK80" s="2"/>
      <c r="BL80" s="2"/>
      <c r="BM80" s="2"/>
      <c r="BN80" s="2"/>
      <c r="BO80" s="2"/>
      <c r="BP80" s="2"/>
    </row>
    <row r="81" spans="1:68" ht="39" customHeight="1" x14ac:dyDescent="0.25">
      <c r="A81" s="227"/>
      <c r="B81" s="221"/>
      <c r="C81" s="221"/>
      <c r="D81" s="221"/>
      <c r="E81" s="221"/>
      <c r="F81" s="221"/>
      <c r="G81" s="221"/>
      <c r="H81" s="221"/>
      <c r="I81" s="221"/>
      <c r="J81" s="221"/>
      <c r="K81" s="221"/>
      <c r="L81" s="221"/>
      <c r="M81" s="221"/>
      <c r="N81" s="221"/>
      <c r="O81" s="28">
        <v>6</v>
      </c>
      <c r="P81" s="12"/>
      <c r="Q81" s="12"/>
      <c r="R81" s="28" t="str">
        <f t="shared" si="13"/>
        <v/>
      </c>
      <c r="S81" s="34"/>
      <c r="T81" s="34"/>
      <c r="U81" s="35" t="str">
        <f t="shared" si="25"/>
        <v/>
      </c>
      <c r="V81" s="34"/>
      <c r="W81" s="34"/>
      <c r="X81" s="34"/>
      <c r="Y81" s="36" t="str">
        <f t="shared" si="28"/>
        <v/>
      </c>
      <c r="Z81" s="17" t="str">
        <f t="shared" si="15"/>
        <v/>
      </c>
      <c r="AA81" s="35" t="str">
        <f t="shared" si="16"/>
        <v/>
      </c>
      <c r="AB81" s="17" t="str">
        <f t="shared" si="17"/>
        <v/>
      </c>
      <c r="AC81" s="35" t="str">
        <f t="shared" si="29"/>
        <v/>
      </c>
      <c r="AD81" s="37" t="str">
        <f t="shared" si="18"/>
        <v/>
      </c>
      <c r="AE81" s="34"/>
      <c r="AF81" s="34"/>
      <c r="AG81" s="12"/>
      <c r="AH81" s="38"/>
      <c r="AI81" s="38"/>
      <c r="AJ81" s="12"/>
      <c r="AK81" s="28"/>
      <c r="AL81" s="28"/>
      <c r="AM81" s="28"/>
      <c r="AN81" s="28"/>
      <c r="AO81" s="28"/>
      <c r="AP81" s="28"/>
      <c r="AQ81" s="28"/>
      <c r="AR81" s="28"/>
      <c r="AS81" s="104"/>
      <c r="AT81" s="104"/>
      <c r="AU81" s="104"/>
      <c r="AV81" s="12"/>
      <c r="AW81" s="139"/>
      <c r="AX81" s="2"/>
      <c r="AY81" s="2"/>
      <c r="AZ81" s="2"/>
      <c r="BA81" s="2"/>
      <c r="BB81" s="2"/>
      <c r="BC81" s="2"/>
      <c r="BD81" s="2"/>
      <c r="BE81" s="2"/>
      <c r="BF81" s="2"/>
      <c r="BG81" s="2"/>
      <c r="BH81" s="2"/>
      <c r="BI81" s="2"/>
      <c r="BJ81" s="2"/>
      <c r="BK81" s="2"/>
      <c r="BL81" s="2"/>
      <c r="BM81" s="2"/>
      <c r="BN81" s="2"/>
      <c r="BO81" s="2"/>
      <c r="BP81" s="2"/>
    </row>
    <row r="82" spans="1:68" ht="39" customHeight="1" x14ac:dyDescent="0.25">
      <c r="A82" s="227"/>
      <c r="B82" s="221"/>
      <c r="C82" s="221"/>
      <c r="D82" s="221"/>
      <c r="E82" s="221"/>
      <c r="F82" s="221"/>
      <c r="G82" s="221"/>
      <c r="H82" s="221"/>
      <c r="I82" s="221"/>
      <c r="J82" s="221"/>
      <c r="K82" s="221"/>
      <c r="L82" s="221"/>
      <c r="M82" s="221"/>
      <c r="N82" s="221"/>
      <c r="O82" s="28">
        <v>7</v>
      </c>
      <c r="P82" s="12"/>
      <c r="Q82" s="12"/>
      <c r="R82" s="28" t="str">
        <f t="shared" si="13"/>
        <v/>
      </c>
      <c r="S82" s="34"/>
      <c r="T82" s="34"/>
      <c r="U82" s="35" t="str">
        <f t="shared" si="25"/>
        <v/>
      </c>
      <c r="V82" s="34"/>
      <c r="W82" s="34"/>
      <c r="X82" s="34"/>
      <c r="Y82" s="36" t="str">
        <f t="shared" si="28"/>
        <v/>
      </c>
      <c r="Z82" s="17" t="str">
        <f t="shared" si="15"/>
        <v/>
      </c>
      <c r="AA82" s="35" t="str">
        <f t="shared" si="16"/>
        <v/>
      </c>
      <c r="AB82" s="17" t="str">
        <f t="shared" si="17"/>
        <v/>
      </c>
      <c r="AC82" s="35" t="str">
        <f t="shared" si="29"/>
        <v/>
      </c>
      <c r="AD82" s="37" t="str">
        <f t="shared" si="18"/>
        <v/>
      </c>
      <c r="AE82" s="34"/>
      <c r="AF82" s="34"/>
      <c r="AG82" s="12"/>
      <c r="AH82" s="38"/>
      <c r="AI82" s="38"/>
      <c r="AJ82" s="12"/>
      <c r="AK82" s="28"/>
      <c r="AL82" s="28"/>
      <c r="AM82" s="28"/>
      <c r="AN82" s="28"/>
      <c r="AO82" s="28"/>
      <c r="AP82" s="28"/>
      <c r="AQ82" s="28"/>
      <c r="AR82" s="28"/>
      <c r="AS82" s="104"/>
      <c r="AT82" s="104"/>
      <c r="AU82" s="104"/>
      <c r="AV82" s="12"/>
      <c r="AW82" s="105"/>
      <c r="AX82" s="2"/>
      <c r="AY82" s="2"/>
      <c r="AZ82" s="2"/>
      <c r="BA82" s="2"/>
      <c r="BB82" s="2"/>
      <c r="BC82" s="2"/>
      <c r="BD82" s="2"/>
      <c r="BE82" s="2"/>
      <c r="BF82" s="2"/>
      <c r="BG82" s="2"/>
      <c r="BH82" s="2"/>
      <c r="BI82" s="2"/>
      <c r="BJ82" s="2"/>
      <c r="BK82" s="2"/>
      <c r="BL82" s="2"/>
      <c r="BM82" s="2"/>
      <c r="BN82" s="2"/>
      <c r="BO82" s="2"/>
      <c r="BP82" s="2"/>
    </row>
    <row r="83" spans="1:68" ht="39" customHeight="1" x14ac:dyDescent="0.25">
      <c r="A83" s="227"/>
      <c r="B83" s="221"/>
      <c r="C83" s="221"/>
      <c r="D83" s="221"/>
      <c r="E83" s="221"/>
      <c r="F83" s="221"/>
      <c r="G83" s="221"/>
      <c r="H83" s="221"/>
      <c r="I83" s="221"/>
      <c r="J83" s="221"/>
      <c r="K83" s="221"/>
      <c r="L83" s="221"/>
      <c r="M83" s="221"/>
      <c r="N83" s="221"/>
      <c r="O83" s="28">
        <v>8</v>
      </c>
      <c r="P83" s="12"/>
      <c r="Q83" s="12"/>
      <c r="R83" s="28" t="str">
        <f t="shared" si="13"/>
        <v/>
      </c>
      <c r="S83" s="34"/>
      <c r="T83" s="34"/>
      <c r="U83" s="35" t="str">
        <f t="shared" si="25"/>
        <v/>
      </c>
      <c r="V83" s="34"/>
      <c r="W83" s="34"/>
      <c r="X83" s="34"/>
      <c r="Y83" s="36" t="str">
        <f t="shared" si="28"/>
        <v/>
      </c>
      <c r="Z83" s="17" t="str">
        <f t="shared" si="15"/>
        <v/>
      </c>
      <c r="AA83" s="35" t="str">
        <f t="shared" si="16"/>
        <v/>
      </c>
      <c r="AB83" s="17" t="str">
        <f t="shared" si="17"/>
        <v/>
      </c>
      <c r="AC83" s="35" t="str">
        <f t="shared" si="29"/>
        <v/>
      </c>
      <c r="AD83" s="37" t="str">
        <f t="shared" si="18"/>
        <v/>
      </c>
      <c r="AE83" s="34"/>
      <c r="AF83" s="34"/>
      <c r="AG83" s="12"/>
      <c r="AH83" s="38"/>
      <c r="AI83" s="38"/>
      <c r="AJ83" s="12"/>
      <c r="AK83" s="28"/>
      <c r="AL83" s="28"/>
      <c r="AM83" s="28"/>
      <c r="AN83" s="28"/>
      <c r="AO83" s="28"/>
      <c r="AP83" s="28"/>
      <c r="AQ83" s="28"/>
      <c r="AR83" s="28"/>
      <c r="AS83" s="104"/>
      <c r="AT83" s="104"/>
      <c r="AU83" s="28"/>
      <c r="AV83" s="28"/>
      <c r="AW83" s="105"/>
      <c r="AX83" s="2"/>
      <c r="AY83" s="2"/>
      <c r="AZ83" s="2"/>
      <c r="BA83" s="2"/>
      <c r="BB83" s="2"/>
      <c r="BC83" s="2"/>
      <c r="BD83" s="2"/>
      <c r="BE83" s="2"/>
      <c r="BF83" s="2"/>
      <c r="BG83" s="2"/>
      <c r="BH83" s="2"/>
      <c r="BI83" s="2"/>
      <c r="BJ83" s="2"/>
      <c r="BK83" s="2"/>
      <c r="BL83" s="2"/>
      <c r="BM83" s="2"/>
      <c r="BN83" s="2"/>
      <c r="BO83" s="2"/>
      <c r="BP83" s="2"/>
    </row>
    <row r="84" spans="1:68" ht="39" customHeight="1" x14ac:dyDescent="0.25">
      <c r="A84" s="227"/>
      <c r="B84" s="221"/>
      <c r="C84" s="221"/>
      <c r="D84" s="221"/>
      <c r="E84" s="221"/>
      <c r="F84" s="221"/>
      <c r="G84" s="221"/>
      <c r="H84" s="221"/>
      <c r="I84" s="221"/>
      <c r="J84" s="221"/>
      <c r="K84" s="221"/>
      <c r="L84" s="221"/>
      <c r="M84" s="221"/>
      <c r="N84" s="221"/>
      <c r="O84" s="28">
        <v>9</v>
      </c>
      <c r="P84" s="12"/>
      <c r="Q84" s="12"/>
      <c r="R84" s="28" t="str">
        <f t="shared" si="13"/>
        <v/>
      </c>
      <c r="S84" s="34"/>
      <c r="T84" s="34"/>
      <c r="U84" s="35" t="str">
        <f t="shared" si="25"/>
        <v/>
      </c>
      <c r="V84" s="34"/>
      <c r="W84" s="34"/>
      <c r="X84" s="34"/>
      <c r="Y84" s="36" t="str">
        <f t="shared" si="28"/>
        <v/>
      </c>
      <c r="Z84" s="17" t="str">
        <f t="shared" si="15"/>
        <v/>
      </c>
      <c r="AA84" s="35" t="str">
        <f t="shared" si="16"/>
        <v/>
      </c>
      <c r="AB84" s="17" t="str">
        <f t="shared" si="17"/>
        <v/>
      </c>
      <c r="AC84" s="35" t="str">
        <f t="shared" si="29"/>
        <v/>
      </c>
      <c r="AD84" s="37" t="str">
        <f t="shared" si="18"/>
        <v/>
      </c>
      <c r="AE84" s="34"/>
      <c r="AF84" s="34"/>
      <c r="AG84" s="12"/>
      <c r="AH84" s="38"/>
      <c r="AI84" s="38"/>
      <c r="AJ84" s="12"/>
      <c r="AK84" s="28"/>
      <c r="AL84" s="28"/>
      <c r="AM84" s="28"/>
      <c r="AN84" s="28"/>
      <c r="AO84" s="28"/>
      <c r="AP84" s="28"/>
      <c r="AQ84" s="28"/>
      <c r="AR84" s="28"/>
      <c r="AS84" s="104"/>
      <c r="AT84" s="104"/>
      <c r="AU84" s="28"/>
      <c r="AV84" s="28"/>
      <c r="AW84" s="105"/>
      <c r="AX84" s="2"/>
      <c r="AY84" s="2"/>
      <c r="AZ84" s="2"/>
      <c r="BA84" s="2"/>
      <c r="BB84" s="2"/>
      <c r="BC84" s="2"/>
      <c r="BD84" s="2"/>
      <c r="BE84" s="2"/>
      <c r="BF84" s="2"/>
      <c r="BG84" s="2"/>
      <c r="BH84" s="2"/>
      <c r="BI84" s="2"/>
      <c r="BJ84" s="2"/>
      <c r="BK84" s="2"/>
      <c r="BL84" s="2"/>
      <c r="BM84" s="2"/>
      <c r="BN84" s="2"/>
      <c r="BO84" s="2"/>
      <c r="BP84" s="2"/>
    </row>
    <row r="85" spans="1:68" ht="39" customHeight="1" x14ac:dyDescent="0.25">
      <c r="A85" s="228"/>
      <c r="B85" s="222"/>
      <c r="C85" s="222"/>
      <c r="D85" s="222"/>
      <c r="E85" s="222"/>
      <c r="F85" s="222"/>
      <c r="G85" s="222"/>
      <c r="H85" s="222"/>
      <c r="I85" s="222"/>
      <c r="J85" s="222"/>
      <c r="K85" s="222"/>
      <c r="L85" s="222"/>
      <c r="M85" s="222"/>
      <c r="N85" s="222"/>
      <c r="O85" s="44">
        <v>10</v>
      </c>
      <c r="P85" s="45"/>
      <c r="Q85" s="45"/>
      <c r="R85" s="28" t="str">
        <f t="shared" si="13"/>
        <v/>
      </c>
      <c r="S85" s="34"/>
      <c r="T85" s="34"/>
      <c r="U85" s="35" t="str">
        <f t="shared" si="25"/>
        <v/>
      </c>
      <c r="V85" s="34"/>
      <c r="W85" s="34"/>
      <c r="X85" s="34"/>
      <c r="Y85" s="36" t="str">
        <f t="shared" si="28"/>
        <v/>
      </c>
      <c r="Z85" s="17" t="str">
        <f t="shared" si="15"/>
        <v/>
      </c>
      <c r="AA85" s="35" t="str">
        <f t="shared" si="16"/>
        <v/>
      </c>
      <c r="AB85" s="17" t="str">
        <f t="shared" si="17"/>
        <v/>
      </c>
      <c r="AC85" s="35" t="str">
        <f t="shared" si="29"/>
        <v/>
      </c>
      <c r="AD85" s="37" t="str">
        <f t="shared" si="18"/>
        <v/>
      </c>
      <c r="AE85" s="34"/>
      <c r="AF85" s="46"/>
      <c r="AG85" s="45"/>
      <c r="AH85" s="47"/>
      <c r="AI85" s="47"/>
      <c r="AJ85" s="45"/>
      <c r="AK85" s="44"/>
      <c r="AL85" s="44"/>
      <c r="AM85" s="44"/>
      <c r="AN85" s="44"/>
      <c r="AO85" s="44"/>
      <c r="AP85" s="44"/>
      <c r="AQ85" s="44"/>
      <c r="AR85" s="44"/>
      <c r="AS85" s="106"/>
      <c r="AT85" s="44"/>
      <c r="AU85" s="44"/>
      <c r="AV85" s="44"/>
      <c r="AW85" s="107"/>
      <c r="AX85" s="2"/>
      <c r="AY85" s="2"/>
      <c r="AZ85" s="2"/>
      <c r="BA85" s="2"/>
      <c r="BB85" s="2"/>
      <c r="BC85" s="2"/>
      <c r="BD85" s="2"/>
      <c r="BE85" s="2"/>
      <c r="BF85" s="2"/>
      <c r="BG85" s="2"/>
      <c r="BH85" s="2"/>
      <c r="BI85" s="2"/>
      <c r="BJ85" s="2"/>
      <c r="BK85" s="2"/>
      <c r="BL85" s="2"/>
      <c r="BM85" s="2"/>
      <c r="BN85" s="2"/>
      <c r="BO85" s="2"/>
      <c r="BP85" s="2"/>
    </row>
    <row r="86" spans="1:68" ht="102" customHeight="1" x14ac:dyDescent="0.25">
      <c r="A86" s="226">
        <v>9</v>
      </c>
      <c r="B86" s="224" t="s">
        <v>472</v>
      </c>
      <c r="C86" s="224" t="s">
        <v>50</v>
      </c>
      <c r="D86" s="224" t="s">
        <v>473</v>
      </c>
      <c r="E86" s="224" t="s">
        <v>474</v>
      </c>
      <c r="F86" s="224" t="s">
        <v>475</v>
      </c>
      <c r="G86" s="229">
        <v>6</v>
      </c>
      <c r="H86" s="220" t="str">
        <f>IF(G86&lt;=0,"",IF(G86&lt;=2,"Muy Baja",IF(G86&lt;=24,"Baja",IF(G86&lt;=500,"Media",IF(G86&lt;=5000,"Alta","Muy Alta")))))</f>
        <v>Baja</v>
      </c>
      <c r="I86" s="223">
        <f>IF(H86="","",IF(H86="Muy Baja",0.2,IF(H86="Baja",0.4,IF(H86="Media",0.6,IF(H86="Alta",0.8,IF(H86="Muy Alta",1,))))))</f>
        <v>0.4</v>
      </c>
      <c r="J86" s="224" t="s">
        <v>54</v>
      </c>
      <c r="K86" s="223" t="e">
        <f>IF(J86=#REF!,#REF!,IF(J86=#REF!,#REF!,IF(J86=#REF!,#REF!)))</f>
        <v>#REF!</v>
      </c>
      <c r="L86" s="220" t="e">
        <f>IF(J86=#REF!,"Moderado",IF(J86=#REF!,"Mayor",IF(J86=#REF!,"Catastrófico")))</f>
        <v>#REF!</v>
      </c>
      <c r="M86" s="223" t="e">
        <f>IF(L86="","",IF(L86="Leve",0.2,IF(L86="Menor",0.4,IF(L86="Moderado",0.6,IF(L86="Mayor",0.8,IF(L86="Catastrófico",1,))))))</f>
        <v>#REF!</v>
      </c>
      <c r="N86" s="225" t="e">
        <f>IF(OR(AND(H86="Muy Baja",L86="Leve"),AND(H86="Muy Baja",L86="Menor"),AND(H86="Baja",L86="Leve")),"Bajo",IF(OR(AND(H86="Muy baja",L86="Moderado"),AND(H86="Baja",L86="Menor"),AND(H86="Baja",L86="Moderado"),AND(H86="Media",L86="Leve"),AND(H86="Media",L86="Menor"),AND(H86="Media",L86="Moderado"),AND(H86="Alta",L86="Leve"),AND(H86="Alta",L86="Menor")),"Moderado",IF(OR(AND(H86="Muy Baja",L86="Mayor"),AND(H86="Baja",L86="Mayor"),AND(H86="Media",L86="Mayor"),AND(H86="Alta",L86="Moderado"),AND(H86="Alta",L86="Mayor"),AND(H86="Muy Alta",L86="Leve"),AND(H86="Muy Alta",L86="Menor"),AND(H86="Muy Alta",L86="Moderado"),AND(H86="Muy Alta",L86="Mayor")),"Alto",IF(OR(AND(H86="Muy Baja",L86="Catastrófico"),AND(H86="Baja",L86="Catastrófico"),AND(H86="Media",L86="Catastrófico"),AND(H86="Alta",L86="Catastrófico"),AND(H86="Muy Alta",L86="Catastrófico")),"Extremo",""))))</f>
        <v>#REF!</v>
      </c>
      <c r="O86" s="10">
        <v>1</v>
      </c>
      <c r="P86" s="12" t="s">
        <v>476</v>
      </c>
      <c r="Q86" s="11" t="s">
        <v>477</v>
      </c>
      <c r="R86" s="11" t="str">
        <f t="shared" si="13"/>
        <v>Probabilidad</v>
      </c>
      <c r="S86" s="13" t="s">
        <v>57</v>
      </c>
      <c r="T86" s="13" t="s">
        <v>58</v>
      </c>
      <c r="U86" s="14" t="str">
        <f t="shared" si="25"/>
        <v>40%</v>
      </c>
      <c r="V86" s="13" t="s">
        <v>59</v>
      </c>
      <c r="W86" s="13" t="s">
        <v>89</v>
      </c>
      <c r="X86" s="13" t="s">
        <v>61</v>
      </c>
      <c r="Y86" s="15">
        <f>IFERROR(IF(R86="Probabilidad",(I86-(+I86*U86)),IF(R86="Impacto",I86,"")),"")</f>
        <v>0.24</v>
      </c>
      <c r="Z86" s="16" t="str">
        <f t="shared" si="15"/>
        <v>Baja</v>
      </c>
      <c r="AA86" s="14">
        <f t="shared" si="16"/>
        <v>0.24</v>
      </c>
      <c r="AB86" s="16" t="str">
        <f t="shared" si="17"/>
        <v/>
      </c>
      <c r="AC86" s="14" t="str">
        <f>IFERROR(IF(R86="Impacto",(M86-(+M86*U86)),IF(R86="Probabilidad",M86,"")),"")</f>
        <v/>
      </c>
      <c r="AD86" s="16" t="str">
        <f t="shared" si="18"/>
        <v/>
      </c>
      <c r="AE86" s="13" t="s">
        <v>62</v>
      </c>
      <c r="AF86" s="13"/>
      <c r="AG86" s="80"/>
      <c r="AH86" s="19"/>
      <c r="AI86" s="19"/>
      <c r="AJ86" s="11"/>
      <c r="AK86" s="11"/>
      <c r="AL86" s="12" t="s">
        <v>478</v>
      </c>
      <c r="AM86" s="109" t="s">
        <v>479</v>
      </c>
      <c r="AN86" s="108" t="s">
        <v>480</v>
      </c>
      <c r="AO86" s="11" t="s">
        <v>481</v>
      </c>
      <c r="AP86" s="23" t="s">
        <v>482</v>
      </c>
      <c r="AQ86" s="96" t="s">
        <v>483</v>
      </c>
      <c r="AR86" s="140" t="s">
        <v>484</v>
      </c>
      <c r="AS86" s="11" t="s">
        <v>485</v>
      </c>
      <c r="AT86" s="60" t="s">
        <v>482</v>
      </c>
      <c r="AU86" s="100" t="s">
        <v>486</v>
      </c>
      <c r="AV86" s="140" t="s">
        <v>487</v>
      </c>
      <c r="AW86" s="60" t="s">
        <v>488</v>
      </c>
      <c r="AX86" s="2"/>
      <c r="AY86" s="2"/>
      <c r="AZ86" s="2"/>
      <c r="BA86" s="2"/>
      <c r="BB86" s="2"/>
      <c r="BC86" s="2"/>
      <c r="BD86" s="2"/>
      <c r="BE86" s="2"/>
      <c r="BF86" s="2"/>
      <c r="BG86" s="2"/>
      <c r="BH86" s="2"/>
      <c r="BI86" s="2"/>
      <c r="BJ86" s="2"/>
      <c r="BK86" s="2"/>
      <c r="BL86" s="2"/>
      <c r="BM86" s="2"/>
      <c r="BN86" s="2"/>
      <c r="BO86" s="2"/>
      <c r="BP86" s="2"/>
    </row>
    <row r="87" spans="1:68" ht="78.75" customHeight="1" x14ac:dyDescent="0.25">
      <c r="A87" s="227"/>
      <c r="B87" s="221"/>
      <c r="C87" s="221"/>
      <c r="D87" s="221"/>
      <c r="E87" s="221"/>
      <c r="F87" s="221"/>
      <c r="G87" s="221"/>
      <c r="H87" s="221"/>
      <c r="I87" s="221"/>
      <c r="J87" s="221"/>
      <c r="K87" s="221"/>
      <c r="L87" s="221"/>
      <c r="M87" s="221"/>
      <c r="N87" s="221"/>
      <c r="O87" s="141">
        <v>2</v>
      </c>
      <c r="P87" s="142"/>
      <c r="Q87" s="142"/>
      <c r="R87" s="141" t="str">
        <f t="shared" si="13"/>
        <v/>
      </c>
      <c r="S87" s="143"/>
      <c r="T87" s="143"/>
      <c r="U87" s="144" t="str">
        <f t="shared" si="25"/>
        <v/>
      </c>
      <c r="V87" s="143"/>
      <c r="W87" s="143"/>
      <c r="X87" s="143"/>
      <c r="Y87" s="145" t="str">
        <f>IFERROR(IF(AND(R86="Probabilidad",R87="Probabilidad"),(AA86-(+AA86*U87)),IF(R87="Probabilidad",(I86-(+I86*U87)),IF(R87="Impacto",AA86,""))),"")</f>
        <v/>
      </c>
      <c r="Z87" s="146" t="str">
        <f t="shared" si="15"/>
        <v/>
      </c>
      <c r="AA87" s="144" t="str">
        <f t="shared" si="16"/>
        <v/>
      </c>
      <c r="AB87" s="146" t="str">
        <f t="shared" si="17"/>
        <v/>
      </c>
      <c r="AC87" s="144" t="str">
        <f>IFERROR(IF(AND(R86="Impacto",R87="Impacto"),(AC86-(+AC86*U87)),IF(R87="Impacto",($M$86-(+$M$86*U87)),IF(R87="Probabilidad",AC86,""))),"")</f>
        <v/>
      </c>
      <c r="AD87" s="147" t="str">
        <f t="shared" si="18"/>
        <v/>
      </c>
      <c r="AE87" s="143"/>
      <c r="AF87" s="143"/>
      <c r="AG87" s="148"/>
      <c r="AH87" s="149"/>
      <c r="AI87" s="149"/>
      <c r="AJ87" s="108"/>
      <c r="AK87" s="141"/>
      <c r="AL87" s="12"/>
      <c r="AM87" s="12"/>
      <c r="AN87" s="108"/>
      <c r="AO87" s="104"/>
      <c r="AP87" s="104"/>
      <c r="AQ87" s="104"/>
      <c r="AR87" s="104"/>
      <c r="AS87" s="104"/>
      <c r="AT87" s="28"/>
      <c r="AU87" s="28"/>
      <c r="AV87" s="28"/>
      <c r="AW87" s="105"/>
      <c r="AX87" s="2"/>
      <c r="AY87" s="2"/>
      <c r="AZ87" s="2"/>
      <c r="BA87" s="2"/>
      <c r="BB87" s="2"/>
      <c r="BC87" s="2"/>
      <c r="BD87" s="2"/>
      <c r="BE87" s="2"/>
      <c r="BF87" s="2"/>
      <c r="BG87" s="2"/>
      <c r="BH87" s="2"/>
      <c r="BI87" s="2"/>
      <c r="BJ87" s="2"/>
      <c r="BK87" s="2"/>
      <c r="BL87" s="2"/>
      <c r="BM87" s="2"/>
      <c r="BN87" s="2"/>
      <c r="BO87" s="2"/>
      <c r="BP87" s="2"/>
    </row>
    <row r="88" spans="1:68" ht="39" customHeight="1" x14ac:dyDescent="0.25">
      <c r="A88" s="227"/>
      <c r="B88" s="221"/>
      <c r="C88" s="221"/>
      <c r="D88" s="221"/>
      <c r="E88" s="221"/>
      <c r="F88" s="221"/>
      <c r="G88" s="221"/>
      <c r="H88" s="221"/>
      <c r="I88" s="221"/>
      <c r="J88" s="221"/>
      <c r="K88" s="221"/>
      <c r="L88" s="221"/>
      <c r="M88" s="221"/>
      <c r="N88" s="221"/>
      <c r="O88" s="141">
        <v>3</v>
      </c>
      <c r="P88" s="142"/>
      <c r="Q88" s="142"/>
      <c r="R88" s="141" t="str">
        <f t="shared" si="13"/>
        <v/>
      </c>
      <c r="S88" s="143"/>
      <c r="T88" s="143"/>
      <c r="U88" s="144" t="str">
        <f t="shared" si="25"/>
        <v/>
      </c>
      <c r="V88" s="143"/>
      <c r="W88" s="143"/>
      <c r="X88" s="143"/>
      <c r="Y88" s="145" t="str">
        <f t="shared" ref="Y88:Y95" si="30">IFERROR(IF(AND(R87="Probabilidad",R88="Probabilidad"),(AA87-(+AA87*U88)),IF(AND(R87="Impacto",R88="Probabilidad"),(AA86-(+AA86*U88)),IF(R88="Impacto",AA87,""))),"")</f>
        <v/>
      </c>
      <c r="Z88" s="146" t="str">
        <f t="shared" si="15"/>
        <v/>
      </c>
      <c r="AA88" s="144" t="str">
        <f t="shared" si="16"/>
        <v/>
      </c>
      <c r="AB88" s="146" t="str">
        <f t="shared" si="17"/>
        <v/>
      </c>
      <c r="AC88" s="144" t="str">
        <f t="shared" ref="AC88:AC95" si="31">IFERROR(IF(AND(R87="Impacto",R88="Impacto"),(AC87-(+AC87*U88)),IF(AND(R87="Probabilidad",R88="Impacto"),(AC86-(+AC86*U88)),IF(R88="Probabilidad",AC87,""))),"")</f>
        <v/>
      </c>
      <c r="AD88" s="147" t="str">
        <f t="shared" si="18"/>
        <v/>
      </c>
      <c r="AE88" s="143"/>
      <c r="AF88" s="143"/>
      <c r="AG88" s="148"/>
      <c r="AH88" s="149"/>
      <c r="AI88" s="149"/>
      <c r="AJ88" s="108"/>
      <c r="AK88" s="141"/>
      <c r="AL88" s="12"/>
      <c r="AM88" s="12"/>
      <c r="AN88" s="108"/>
      <c r="AO88" s="104"/>
      <c r="AP88" s="104"/>
      <c r="AQ88" s="104"/>
      <c r="AR88" s="104"/>
      <c r="AS88" s="104"/>
      <c r="AT88" s="28"/>
      <c r="AU88" s="28"/>
      <c r="AV88" s="28"/>
      <c r="AW88" s="105"/>
      <c r="AX88" s="2"/>
      <c r="AY88" s="2"/>
      <c r="AZ88" s="2"/>
      <c r="BA88" s="2"/>
      <c r="BB88" s="2"/>
      <c r="BC88" s="2"/>
      <c r="BD88" s="2"/>
      <c r="BE88" s="2"/>
      <c r="BF88" s="2"/>
      <c r="BG88" s="2"/>
      <c r="BH88" s="2"/>
      <c r="BI88" s="2"/>
      <c r="BJ88" s="2"/>
      <c r="BK88" s="2"/>
      <c r="BL88" s="2"/>
      <c r="BM88" s="2"/>
      <c r="BN88" s="2"/>
      <c r="BO88" s="2"/>
      <c r="BP88" s="2"/>
    </row>
    <row r="89" spans="1:68" ht="39" customHeight="1" x14ac:dyDescent="0.25">
      <c r="A89" s="227"/>
      <c r="B89" s="221"/>
      <c r="C89" s="221"/>
      <c r="D89" s="221"/>
      <c r="E89" s="221"/>
      <c r="F89" s="221"/>
      <c r="G89" s="221"/>
      <c r="H89" s="221"/>
      <c r="I89" s="221"/>
      <c r="J89" s="221"/>
      <c r="K89" s="221"/>
      <c r="L89" s="221"/>
      <c r="M89" s="221"/>
      <c r="N89" s="221"/>
      <c r="O89" s="141">
        <v>4</v>
      </c>
      <c r="P89" s="142"/>
      <c r="Q89" s="142"/>
      <c r="R89" s="141" t="str">
        <f t="shared" si="13"/>
        <v/>
      </c>
      <c r="S89" s="143"/>
      <c r="T89" s="143"/>
      <c r="U89" s="144" t="str">
        <f t="shared" si="25"/>
        <v/>
      </c>
      <c r="V89" s="143"/>
      <c r="W89" s="143"/>
      <c r="X89" s="143"/>
      <c r="Y89" s="145" t="str">
        <f t="shared" si="30"/>
        <v/>
      </c>
      <c r="Z89" s="146" t="str">
        <f t="shared" si="15"/>
        <v/>
      </c>
      <c r="AA89" s="144" t="str">
        <f t="shared" si="16"/>
        <v/>
      </c>
      <c r="AB89" s="146" t="str">
        <f t="shared" si="17"/>
        <v/>
      </c>
      <c r="AC89" s="144" t="str">
        <f t="shared" si="31"/>
        <v/>
      </c>
      <c r="AD89" s="147" t="str">
        <f t="shared" si="18"/>
        <v/>
      </c>
      <c r="AE89" s="143"/>
      <c r="AF89" s="143"/>
      <c r="AG89" s="142"/>
      <c r="AH89" s="149"/>
      <c r="AI89" s="149"/>
      <c r="AJ89" s="108"/>
      <c r="AK89" s="141"/>
      <c r="AL89" s="12"/>
      <c r="AM89" s="12"/>
      <c r="AN89" s="108"/>
      <c r="AO89" s="104"/>
      <c r="AP89" s="104"/>
      <c r="AQ89" s="104"/>
      <c r="AR89" s="104"/>
      <c r="AS89" s="104"/>
      <c r="AT89" s="28"/>
      <c r="AU89" s="28"/>
      <c r="AV89" s="28"/>
      <c r="AW89" s="105"/>
      <c r="AX89" s="2"/>
      <c r="AY89" s="2"/>
      <c r="AZ89" s="2"/>
      <c r="BA89" s="2"/>
      <c r="BB89" s="2"/>
      <c r="BC89" s="2"/>
      <c r="BD89" s="2"/>
      <c r="BE89" s="2"/>
      <c r="BF89" s="2"/>
      <c r="BG89" s="2"/>
      <c r="BH89" s="2"/>
      <c r="BI89" s="2"/>
      <c r="BJ89" s="2"/>
      <c r="BK89" s="2"/>
      <c r="BL89" s="2"/>
      <c r="BM89" s="2"/>
      <c r="BN89" s="2"/>
      <c r="BO89" s="2"/>
      <c r="BP89" s="2"/>
    </row>
    <row r="90" spans="1:68" ht="39" customHeight="1" x14ac:dyDescent="0.25">
      <c r="A90" s="227"/>
      <c r="B90" s="221"/>
      <c r="C90" s="221"/>
      <c r="D90" s="221"/>
      <c r="E90" s="221"/>
      <c r="F90" s="221"/>
      <c r="G90" s="221"/>
      <c r="H90" s="221"/>
      <c r="I90" s="221"/>
      <c r="J90" s="221"/>
      <c r="K90" s="221"/>
      <c r="L90" s="221"/>
      <c r="M90" s="221"/>
      <c r="N90" s="221"/>
      <c r="O90" s="141">
        <v>5</v>
      </c>
      <c r="P90" s="142"/>
      <c r="Q90" s="142"/>
      <c r="R90" s="141" t="str">
        <f t="shared" si="13"/>
        <v/>
      </c>
      <c r="S90" s="143"/>
      <c r="T90" s="143"/>
      <c r="U90" s="144" t="str">
        <f t="shared" si="25"/>
        <v/>
      </c>
      <c r="V90" s="143"/>
      <c r="W90" s="143"/>
      <c r="X90" s="143"/>
      <c r="Y90" s="145" t="str">
        <f t="shared" si="30"/>
        <v/>
      </c>
      <c r="Z90" s="146" t="str">
        <f t="shared" si="15"/>
        <v/>
      </c>
      <c r="AA90" s="144" t="str">
        <f t="shared" si="16"/>
        <v/>
      </c>
      <c r="AB90" s="146" t="str">
        <f t="shared" si="17"/>
        <v/>
      </c>
      <c r="AC90" s="144" t="str">
        <f t="shared" si="31"/>
        <v/>
      </c>
      <c r="AD90" s="147" t="str">
        <f t="shared" si="18"/>
        <v/>
      </c>
      <c r="AE90" s="143"/>
      <c r="AF90" s="143"/>
      <c r="AG90" s="142"/>
      <c r="AH90" s="149"/>
      <c r="AI90" s="149"/>
      <c r="AJ90" s="108"/>
      <c r="AK90" s="141"/>
      <c r="AL90" s="12"/>
      <c r="AM90" s="12"/>
      <c r="AN90" s="108"/>
      <c r="AO90" s="104"/>
      <c r="AP90" s="104"/>
      <c r="AQ90" s="104"/>
      <c r="AR90" s="104"/>
      <c r="AS90" s="104"/>
      <c r="AT90" s="28"/>
      <c r="AU90" s="28"/>
      <c r="AV90" s="28"/>
      <c r="AW90" s="105"/>
      <c r="AX90" s="2"/>
      <c r="AY90" s="2"/>
      <c r="AZ90" s="2"/>
      <c r="BA90" s="2"/>
      <c r="BB90" s="2"/>
      <c r="BC90" s="2"/>
      <c r="BD90" s="2"/>
      <c r="BE90" s="2"/>
      <c r="BF90" s="2"/>
      <c r="BG90" s="2"/>
      <c r="BH90" s="2"/>
      <c r="BI90" s="2"/>
      <c r="BJ90" s="2"/>
      <c r="BK90" s="2"/>
      <c r="BL90" s="2"/>
      <c r="BM90" s="2"/>
      <c r="BN90" s="2"/>
      <c r="BO90" s="2"/>
      <c r="BP90" s="2"/>
    </row>
    <row r="91" spans="1:68" ht="39" customHeight="1" x14ac:dyDescent="0.25">
      <c r="A91" s="227"/>
      <c r="B91" s="221"/>
      <c r="C91" s="221"/>
      <c r="D91" s="221"/>
      <c r="E91" s="221"/>
      <c r="F91" s="221"/>
      <c r="G91" s="221"/>
      <c r="H91" s="221"/>
      <c r="I91" s="221"/>
      <c r="J91" s="221"/>
      <c r="K91" s="221"/>
      <c r="L91" s="221"/>
      <c r="M91" s="221"/>
      <c r="N91" s="221"/>
      <c r="O91" s="141">
        <v>6</v>
      </c>
      <c r="P91" s="142"/>
      <c r="Q91" s="142"/>
      <c r="R91" s="141" t="str">
        <f t="shared" si="13"/>
        <v/>
      </c>
      <c r="S91" s="143"/>
      <c r="T91" s="143"/>
      <c r="U91" s="144" t="str">
        <f t="shared" si="25"/>
        <v/>
      </c>
      <c r="V91" s="143"/>
      <c r="W91" s="143"/>
      <c r="X91" s="143"/>
      <c r="Y91" s="145" t="str">
        <f t="shared" si="30"/>
        <v/>
      </c>
      <c r="Z91" s="146" t="str">
        <f t="shared" si="15"/>
        <v/>
      </c>
      <c r="AA91" s="144" t="str">
        <f t="shared" si="16"/>
        <v/>
      </c>
      <c r="AB91" s="146" t="str">
        <f t="shared" si="17"/>
        <v/>
      </c>
      <c r="AC91" s="144" t="str">
        <f t="shared" si="31"/>
        <v/>
      </c>
      <c r="AD91" s="147" t="str">
        <f t="shared" si="18"/>
        <v/>
      </c>
      <c r="AE91" s="143"/>
      <c r="AF91" s="143"/>
      <c r="AG91" s="142"/>
      <c r="AH91" s="149"/>
      <c r="AI91" s="149"/>
      <c r="AJ91" s="108"/>
      <c r="AK91" s="141"/>
      <c r="AL91" s="28"/>
      <c r="AM91" s="28"/>
      <c r="AN91" s="104"/>
      <c r="AO91" s="104"/>
      <c r="AP91" s="104"/>
      <c r="AQ91" s="104"/>
      <c r="AR91" s="104"/>
      <c r="AS91" s="104"/>
      <c r="AT91" s="28"/>
      <c r="AU91" s="28"/>
      <c r="AV91" s="28"/>
      <c r="AW91" s="105"/>
      <c r="AX91" s="2"/>
      <c r="AY91" s="2"/>
      <c r="AZ91" s="2"/>
      <c r="BA91" s="2"/>
      <c r="BB91" s="2"/>
      <c r="BC91" s="2"/>
      <c r="BD91" s="2"/>
      <c r="BE91" s="2"/>
      <c r="BF91" s="2"/>
      <c r="BG91" s="2"/>
      <c r="BH91" s="2"/>
      <c r="BI91" s="2"/>
      <c r="BJ91" s="2"/>
      <c r="BK91" s="2"/>
      <c r="BL91" s="2"/>
      <c r="BM91" s="2"/>
      <c r="BN91" s="2"/>
      <c r="BO91" s="2"/>
      <c r="BP91" s="2"/>
    </row>
    <row r="92" spans="1:68" ht="39" customHeight="1" x14ac:dyDescent="0.25">
      <c r="A92" s="227"/>
      <c r="B92" s="221"/>
      <c r="C92" s="221"/>
      <c r="D92" s="221"/>
      <c r="E92" s="221"/>
      <c r="F92" s="221"/>
      <c r="G92" s="221"/>
      <c r="H92" s="221"/>
      <c r="I92" s="221"/>
      <c r="J92" s="221"/>
      <c r="K92" s="221"/>
      <c r="L92" s="221"/>
      <c r="M92" s="221"/>
      <c r="N92" s="221"/>
      <c r="O92" s="141">
        <v>7</v>
      </c>
      <c r="P92" s="142"/>
      <c r="Q92" s="142"/>
      <c r="R92" s="141" t="str">
        <f t="shared" si="13"/>
        <v/>
      </c>
      <c r="S92" s="143"/>
      <c r="T92" s="143"/>
      <c r="U92" s="144" t="str">
        <f t="shared" si="25"/>
        <v/>
      </c>
      <c r="V92" s="143"/>
      <c r="W92" s="143"/>
      <c r="X92" s="143"/>
      <c r="Y92" s="145" t="str">
        <f t="shared" si="30"/>
        <v/>
      </c>
      <c r="Z92" s="146" t="str">
        <f t="shared" si="15"/>
        <v/>
      </c>
      <c r="AA92" s="144" t="str">
        <f t="shared" si="16"/>
        <v/>
      </c>
      <c r="AB92" s="146" t="str">
        <f t="shared" si="17"/>
        <v/>
      </c>
      <c r="AC92" s="144" t="str">
        <f t="shared" si="31"/>
        <v/>
      </c>
      <c r="AD92" s="147" t="str">
        <f t="shared" si="18"/>
        <v/>
      </c>
      <c r="AE92" s="143"/>
      <c r="AF92" s="143"/>
      <c r="AG92" s="142"/>
      <c r="AH92" s="149"/>
      <c r="AI92" s="149"/>
      <c r="AJ92" s="108"/>
      <c r="AK92" s="141"/>
      <c r="AL92" s="28"/>
      <c r="AM92" s="28"/>
      <c r="AN92" s="104"/>
      <c r="AO92" s="104"/>
      <c r="AP92" s="104"/>
      <c r="AQ92" s="104"/>
      <c r="AR92" s="104"/>
      <c r="AS92" s="104"/>
      <c r="AT92" s="28"/>
      <c r="AU92" s="28"/>
      <c r="AV92" s="28"/>
      <c r="AW92" s="105"/>
      <c r="AX92" s="2"/>
      <c r="AY92" s="2"/>
      <c r="AZ92" s="2"/>
      <c r="BA92" s="2"/>
      <c r="BB92" s="2"/>
      <c r="BC92" s="2"/>
      <c r="BD92" s="2"/>
      <c r="BE92" s="2"/>
      <c r="BF92" s="2"/>
      <c r="BG92" s="2"/>
      <c r="BH92" s="2"/>
      <c r="BI92" s="2"/>
      <c r="BJ92" s="2"/>
      <c r="BK92" s="2"/>
      <c r="BL92" s="2"/>
      <c r="BM92" s="2"/>
      <c r="BN92" s="2"/>
      <c r="BO92" s="2"/>
      <c r="BP92" s="2"/>
    </row>
    <row r="93" spans="1:68" ht="39" customHeight="1" x14ac:dyDescent="0.25">
      <c r="A93" s="227"/>
      <c r="B93" s="221"/>
      <c r="C93" s="221"/>
      <c r="D93" s="221"/>
      <c r="E93" s="221"/>
      <c r="F93" s="221"/>
      <c r="G93" s="221"/>
      <c r="H93" s="221"/>
      <c r="I93" s="221"/>
      <c r="J93" s="221"/>
      <c r="K93" s="221"/>
      <c r="L93" s="221"/>
      <c r="M93" s="221"/>
      <c r="N93" s="221"/>
      <c r="O93" s="141">
        <v>8</v>
      </c>
      <c r="P93" s="142"/>
      <c r="Q93" s="142"/>
      <c r="R93" s="141" t="str">
        <f t="shared" si="13"/>
        <v/>
      </c>
      <c r="S93" s="143"/>
      <c r="T93" s="143"/>
      <c r="U93" s="144" t="str">
        <f t="shared" si="25"/>
        <v/>
      </c>
      <c r="V93" s="143"/>
      <c r="W93" s="143"/>
      <c r="X93" s="143"/>
      <c r="Y93" s="145" t="str">
        <f t="shared" si="30"/>
        <v/>
      </c>
      <c r="Z93" s="146" t="str">
        <f t="shared" si="15"/>
        <v/>
      </c>
      <c r="AA93" s="144" t="str">
        <f t="shared" si="16"/>
        <v/>
      </c>
      <c r="AB93" s="146" t="str">
        <f t="shared" si="17"/>
        <v/>
      </c>
      <c r="AC93" s="144" t="str">
        <f t="shared" si="31"/>
        <v/>
      </c>
      <c r="AD93" s="147" t="str">
        <f t="shared" si="18"/>
        <v/>
      </c>
      <c r="AE93" s="143"/>
      <c r="AF93" s="143"/>
      <c r="AG93" s="142"/>
      <c r="AH93" s="149"/>
      <c r="AI93" s="149"/>
      <c r="AJ93" s="108"/>
      <c r="AK93" s="141"/>
      <c r="AL93" s="28"/>
      <c r="AM93" s="28"/>
      <c r="AN93" s="104"/>
      <c r="AO93" s="104"/>
      <c r="AP93" s="104"/>
      <c r="AQ93" s="104"/>
      <c r="AR93" s="104"/>
      <c r="AS93" s="104"/>
      <c r="AT93" s="28"/>
      <c r="AU93" s="28"/>
      <c r="AV93" s="28"/>
      <c r="AW93" s="105"/>
      <c r="AX93" s="2"/>
      <c r="AY93" s="2"/>
      <c r="AZ93" s="2"/>
      <c r="BA93" s="2"/>
      <c r="BB93" s="2"/>
      <c r="BC93" s="2"/>
      <c r="BD93" s="2"/>
      <c r="BE93" s="2"/>
      <c r="BF93" s="2"/>
      <c r="BG93" s="2"/>
      <c r="BH93" s="2"/>
      <c r="BI93" s="2"/>
      <c r="BJ93" s="2"/>
      <c r="BK93" s="2"/>
      <c r="BL93" s="2"/>
      <c r="BM93" s="2"/>
      <c r="BN93" s="2"/>
      <c r="BO93" s="2"/>
      <c r="BP93" s="2"/>
    </row>
    <row r="94" spans="1:68" ht="39" customHeight="1" x14ac:dyDescent="0.25">
      <c r="A94" s="227"/>
      <c r="B94" s="221"/>
      <c r="C94" s="221"/>
      <c r="D94" s="221"/>
      <c r="E94" s="221"/>
      <c r="F94" s="221"/>
      <c r="G94" s="221"/>
      <c r="H94" s="221"/>
      <c r="I94" s="221"/>
      <c r="J94" s="221"/>
      <c r="K94" s="221"/>
      <c r="L94" s="221"/>
      <c r="M94" s="221"/>
      <c r="N94" s="221"/>
      <c r="O94" s="141">
        <v>9</v>
      </c>
      <c r="P94" s="142"/>
      <c r="Q94" s="142"/>
      <c r="R94" s="141" t="str">
        <f t="shared" si="13"/>
        <v/>
      </c>
      <c r="S94" s="143"/>
      <c r="T94" s="143"/>
      <c r="U94" s="144" t="str">
        <f t="shared" si="25"/>
        <v/>
      </c>
      <c r="V94" s="143"/>
      <c r="W94" s="143"/>
      <c r="X94" s="143"/>
      <c r="Y94" s="145" t="str">
        <f t="shared" si="30"/>
        <v/>
      </c>
      <c r="Z94" s="146" t="str">
        <f t="shared" si="15"/>
        <v/>
      </c>
      <c r="AA94" s="144" t="str">
        <f t="shared" si="16"/>
        <v/>
      </c>
      <c r="AB94" s="146" t="str">
        <f t="shared" si="17"/>
        <v/>
      </c>
      <c r="AC94" s="144" t="str">
        <f t="shared" si="31"/>
        <v/>
      </c>
      <c r="AD94" s="147" t="str">
        <f t="shared" si="18"/>
        <v/>
      </c>
      <c r="AE94" s="143"/>
      <c r="AF94" s="143"/>
      <c r="AG94" s="142"/>
      <c r="AH94" s="149"/>
      <c r="AI94" s="149"/>
      <c r="AJ94" s="108"/>
      <c r="AK94" s="141"/>
      <c r="AL94" s="28"/>
      <c r="AM94" s="28"/>
      <c r="AN94" s="104"/>
      <c r="AO94" s="104"/>
      <c r="AP94" s="104"/>
      <c r="AQ94" s="104"/>
      <c r="AR94" s="104"/>
      <c r="AS94" s="104"/>
      <c r="AT94" s="28"/>
      <c r="AU94" s="28"/>
      <c r="AV94" s="28"/>
      <c r="AW94" s="105"/>
      <c r="AX94" s="2"/>
      <c r="AY94" s="2"/>
      <c r="AZ94" s="2"/>
      <c r="BA94" s="2"/>
      <c r="BB94" s="2"/>
      <c r="BC94" s="2"/>
      <c r="BD94" s="2"/>
      <c r="BE94" s="2"/>
      <c r="BF94" s="2"/>
      <c r="BG94" s="2"/>
      <c r="BH94" s="2"/>
      <c r="BI94" s="2"/>
      <c r="BJ94" s="2"/>
      <c r="BK94" s="2"/>
      <c r="BL94" s="2"/>
      <c r="BM94" s="2"/>
      <c r="BN94" s="2"/>
      <c r="BO94" s="2"/>
      <c r="BP94" s="2"/>
    </row>
    <row r="95" spans="1:68" ht="39" customHeight="1" x14ac:dyDescent="0.25">
      <c r="A95" s="228"/>
      <c r="B95" s="222"/>
      <c r="C95" s="222"/>
      <c r="D95" s="222"/>
      <c r="E95" s="222"/>
      <c r="F95" s="222"/>
      <c r="G95" s="222"/>
      <c r="H95" s="222"/>
      <c r="I95" s="222"/>
      <c r="J95" s="222"/>
      <c r="K95" s="222"/>
      <c r="L95" s="222"/>
      <c r="M95" s="222"/>
      <c r="N95" s="222"/>
      <c r="O95" s="150">
        <v>10</v>
      </c>
      <c r="P95" s="151"/>
      <c r="Q95" s="151"/>
      <c r="R95" s="141" t="str">
        <f t="shared" si="13"/>
        <v/>
      </c>
      <c r="S95" s="143"/>
      <c r="T95" s="143"/>
      <c r="U95" s="144" t="str">
        <f t="shared" si="25"/>
        <v/>
      </c>
      <c r="V95" s="143"/>
      <c r="W95" s="143"/>
      <c r="X95" s="143"/>
      <c r="Y95" s="145" t="str">
        <f t="shared" si="30"/>
        <v/>
      </c>
      <c r="Z95" s="146" t="str">
        <f t="shared" si="15"/>
        <v/>
      </c>
      <c r="AA95" s="144" t="str">
        <f t="shared" si="16"/>
        <v/>
      </c>
      <c r="AB95" s="146" t="str">
        <f t="shared" si="17"/>
        <v/>
      </c>
      <c r="AC95" s="144" t="str">
        <f t="shared" si="31"/>
        <v/>
      </c>
      <c r="AD95" s="147" t="str">
        <f t="shared" si="18"/>
        <v/>
      </c>
      <c r="AE95" s="143"/>
      <c r="AF95" s="152"/>
      <c r="AG95" s="151"/>
      <c r="AH95" s="153"/>
      <c r="AI95" s="153"/>
      <c r="AJ95" s="154"/>
      <c r="AK95" s="150"/>
      <c r="AL95" s="44"/>
      <c r="AM95" s="44"/>
      <c r="AN95" s="106"/>
      <c r="AO95" s="106"/>
      <c r="AP95" s="106"/>
      <c r="AQ95" s="106"/>
      <c r="AR95" s="106"/>
      <c r="AS95" s="106"/>
      <c r="AT95" s="44"/>
      <c r="AU95" s="44"/>
      <c r="AV95" s="44"/>
      <c r="AW95" s="107"/>
      <c r="AX95" s="2"/>
      <c r="AY95" s="2"/>
      <c r="AZ95" s="2"/>
      <c r="BA95" s="2"/>
      <c r="BB95" s="2"/>
      <c r="BC95" s="2"/>
      <c r="BD95" s="2"/>
      <c r="BE95" s="2"/>
      <c r="BF95" s="2"/>
      <c r="BG95" s="2"/>
      <c r="BH95" s="2"/>
      <c r="BI95" s="2"/>
      <c r="BJ95" s="2"/>
      <c r="BK95" s="2"/>
      <c r="BL95" s="2"/>
      <c r="BM95" s="2"/>
      <c r="BN95" s="2"/>
      <c r="BO95" s="2"/>
      <c r="BP95" s="2"/>
    </row>
    <row r="96" spans="1:68" ht="39" customHeight="1" x14ac:dyDescent="0.25">
      <c r="A96" s="226">
        <v>10</v>
      </c>
      <c r="B96" s="230"/>
      <c r="C96" s="224"/>
      <c r="D96" s="224"/>
      <c r="E96" s="224"/>
      <c r="F96" s="224"/>
      <c r="G96" s="229"/>
      <c r="H96" s="220" t="str">
        <f>IF(G96&lt;=0,"",IF(G96&lt;=2,"Muy Baja",IF(G96&lt;=24,"Baja",IF(G96&lt;=500,"Media",IF(G96&lt;=5000,"Alta","Muy Alta")))))</f>
        <v/>
      </c>
      <c r="I96" s="223" t="str">
        <f>IF(H96="","",IF(H96="Muy Baja",0.2,IF(H96="Baja",0.4,IF(H96="Media",0.6,IF(H96="Alta",0.8,IF(H96="Muy Alta",1,))))))</f>
        <v/>
      </c>
      <c r="J96" s="223"/>
      <c r="K96" s="223"/>
      <c r="L96" s="220"/>
      <c r="M96" s="223" t="str">
        <f>IF(L96="","",IF(L96="Leve",0.2,IF(L96="Menor",0.4,IF(L96="Moderado",0.6,IF(L96="Mayor",0.8,IF(L96="Catastrófico",1,))))))</f>
        <v/>
      </c>
      <c r="N96" s="225" t="str">
        <f>IF(OR(AND(H96="Muy Baja",L96="Leve"),AND(H96="Muy Baja",L96="Menor"),AND(H96="Baja",L96="Leve")),"Bajo",IF(OR(AND(H96="Muy baja",L96="Moderado"),AND(H96="Baja",L96="Menor"),AND(H96="Baja",L96="Moderado"),AND(H96="Media",L96="Leve"),AND(H96="Media",L96="Menor"),AND(H96="Media",L96="Moderado"),AND(H96="Alta",L96="Leve"),AND(H96="Alta",L96="Menor")),"Moderado",IF(OR(AND(H96="Muy Baja",L96="Mayor"),AND(H96="Baja",L96="Mayor"),AND(H96="Media",L96="Mayor"),AND(H96="Alta",L96="Moderado"),AND(H96="Alta",L96="Mayor"),AND(H96="Muy Alta",L96="Leve"),AND(H96="Muy Alta",L96="Menor"),AND(H96="Muy Alta",L96="Moderado"),AND(H96="Muy Alta",L96="Mayor")),"Alto",IF(OR(AND(H96="Muy Baja",L96="Catastrófico"),AND(H96="Baja",L96="Catastrófico"),AND(H96="Media",L96="Catastrófico"),AND(H96="Alta",L96="Catastrófico"),AND(H96="Muy Alta",L96="Catastrófico")),"Extremo",""))))</f>
        <v/>
      </c>
      <c r="O96" s="155">
        <v>1</v>
      </c>
      <c r="P96" s="156"/>
      <c r="Q96" s="156"/>
      <c r="R96" s="155" t="str">
        <f t="shared" si="13"/>
        <v/>
      </c>
      <c r="S96" s="157"/>
      <c r="T96" s="157"/>
      <c r="U96" s="158" t="str">
        <f t="shared" si="25"/>
        <v/>
      </c>
      <c r="V96" s="157"/>
      <c r="W96" s="157"/>
      <c r="X96" s="157"/>
      <c r="Y96" s="159" t="str">
        <f>IFERROR(IF(R96="Probabilidad",(I96-(+I96*U96)),IF(R96="Impacto",I96,"")),"")</f>
        <v/>
      </c>
      <c r="Z96" s="160" t="str">
        <f t="shared" si="15"/>
        <v/>
      </c>
      <c r="AA96" s="158" t="str">
        <f t="shared" si="16"/>
        <v/>
      </c>
      <c r="AB96" s="160" t="str">
        <f t="shared" si="17"/>
        <v/>
      </c>
      <c r="AC96" s="158" t="str">
        <f>IFERROR(IF(R96="Impacto",(M96-(+M96*U96)),IF(R96="Probabilidad",M96,"")),"")</f>
        <v/>
      </c>
      <c r="AD96" s="161" t="str">
        <f t="shared" si="18"/>
        <v/>
      </c>
      <c r="AE96" s="157"/>
      <c r="AF96" s="157"/>
      <c r="AG96" s="148"/>
      <c r="AH96" s="162"/>
      <c r="AI96" s="162"/>
      <c r="AJ96" s="163"/>
      <c r="AK96" s="155"/>
      <c r="AL96" s="10"/>
      <c r="AM96" s="10"/>
      <c r="AN96" s="164"/>
      <c r="AO96" s="164"/>
      <c r="AP96" s="164"/>
      <c r="AQ96" s="164"/>
      <c r="AR96" s="164"/>
      <c r="AS96" s="164"/>
      <c r="AT96" s="10"/>
      <c r="AU96" s="10"/>
      <c r="AV96" s="10"/>
      <c r="AW96" s="165"/>
      <c r="AX96" s="2"/>
      <c r="AY96" s="2"/>
      <c r="AZ96" s="2"/>
      <c r="BA96" s="2"/>
      <c r="BB96" s="2"/>
      <c r="BC96" s="2"/>
      <c r="BD96" s="2"/>
      <c r="BE96" s="2"/>
      <c r="BF96" s="2"/>
      <c r="BG96" s="2"/>
      <c r="BH96" s="2"/>
      <c r="BI96" s="2"/>
      <c r="BJ96" s="2"/>
      <c r="BK96" s="2"/>
      <c r="BL96" s="2"/>
      <c r="BM96" s="2"/>
      <c r="BN96" s="2"/>
      <c r="BO96" s="2"/>
      <c r="BP96" s="2"/>
    </row>
    <row r="97" spans="1:68" ht="39" customHeight="1" x14ac:dyDescent="0.25">
      <c r="A97" s="227"/>
      <c r="B97" s="221"/>
      <c r="C97" s="221"/>
      <c r="D97" s="221"/>
      <c r="E97" s="221"/>
      <c r="F97" s="221"/>
      <c r="G97" s="221"/>
      <c r="H97" s="221"/>
      <c r="I97" s="221"/>
      <c r="J97" s="221"/>
      <c r="K97" s="221"/>
      <c r="L97" s="221"/>
      <c r="M97" s="221"/>
      <c r="N97" s="221"/>
      <c r="O97" s="141">
        <v>2</v>
      </c>
      <c r="P97" s="142"/>
      <c r="Q97" s="142"/>
      <c r="R97" s="141" t="str">
        <f t="shared" si="13"/>
        <v/>
      </c>
      <c r="S97" s="143"/>
      <c r="T97" s="143"/>
      <c r="U97" s="144" t="str">
        <f t="shared" si="25"/>
        <v/>
      </c>
      <c r="V97" s="143"/>
      <c r="W97" s="143"/>
      <c r="X97" s="143"/>
      <c r="Y97" s="145" t="str">
        <f>IFERROR(IF(AND(R96="Probabilidad",R97="Probabilidad"),(AA96-(+AA96*U97)),IF(R97="Probabilidad",(I96-(+I96*U97)),IF(R97="Impacto",AA96,""))),"")</f>
        <v/>
      </c>
      <c r="Z97" s="146" t="str">
        <f t="shared" si="15"/>
        <v/>
      </c>
      <c r="AA97" s="144" t="str">
        <f t="shared" si="16"/>
        <v/>
      </c>
      <c r="AB97" s="146" t="str">
        <f t="shared" si="17"/>
        <v/>
      </c>
      <c r="AC97" s="144" t="str">
        <f>IFERROR(IF(AND(R96="Impacto",R97="Impacto"),(AC96-(+AC96*U97)),IF(R97="Impacto",($M$96-(+$M$96*U97)),IF(R97="Probabilidad",AC96,""))),"")</f>
        <v/>
      </c>
      <c r="AD97" s="147" t="str">
        <f t="shared" si="18"/>
        <v/>
      </c>
      <c r="AE97" s="143"/>
      <c r="AF97" s="143"/>
      <c r="AG97" s="148"/>
      <c r="AH97" s="149"/>
      <c r="AI97" s="149"/>
      <c r="AJ97" s="108"/>
      <c r="AK97" s="141"/>
      <c r="AL97" s="28"/>
      <c r="AM97" s="28"/>
      <c r="AN97" s="104"/>
      <c r="AO97" s="104"/>
      <c r="AP97" s="104"/>
      <c r="AQ97" s="104"/>
      <c r="AR97" s="104"/>
      <c r="AS97" s="104"/>
      <c r="AT97" s="28"/>
      <c r="AU97" s="28"/>
      <c r="AV97" s="28"/>
      <c r="AW97" s="105"/>
      <c r="AX97" s="2"/>
      <c r="AY97" s="2"/>
      <c r="AZ97" s="2"/>
      <c r="BA97" s="2"/>
      <c r="BB97" s="2"/>
      <c r="BC97" s="2"/>
      <c r="BD97" s="2"/>
      <c r="BE97" s="2"/>
      <c r="BF97" s="2"/>
      <c r="BG97" s="2"/>
      <c r="BH97" s="2"/>
      <c r="BI97" s="2"/>
      <c r="BJ97" s="2"/>
      <c r="BK97" s="2"/>
      <c r="BL97" s="2"/>
      <c r="BM97" s="2"/>
      <c r="BN97" s="2"/>
      <c r="BO97" s="2"/>
      <c r="BP97" s="2"/>
    </row>
    <row r="98" spans="1:68" ht="39" customHeight="1" x14ac:dyDescent="0.25">
      <c r="A98" s="227"/>
      <c r="B98" s="221"/>
      <c r="C98" s="221"/>
      <c r="D98" s="221"/>
      <c r="E98" s="221"/>
      <c r="F98" s="221"/>
      <c r="G98" s="221"/>
      <c r="H98" s="221"/>
      <c r="I98" s="221"/>
      <c r="J98" s="221"/>
      <c r="K98" s="221"/>
      <c r="L98" s="221"/>
      <c r="M98" s="221"/>
      <c r="N98" s="221"/>
      <c r="O98" s="141">
        <v>3</v>
      </c>
      <c r="P98" s="148"/>
      <c r="Q98" s="148"/>
      <c r="R98" s="141" t="str">
        <f t="shared" si="13"/>
        <v/>
      </c>
      <c r="S98" s="143"/>
      <c r="T98" s="143"/>
      <c r="U98" s="144" t="str">
        <f t="shared" si="25"/>
        <v/>
      </c>
      <c r="V98" s="143"/>
      <c r="W98" s="143"/>
      <c r="X98" s="143"/>
      <c r="Y98" s="145" t="str">
        <f t="shared" ref="Y98:Y105" si="32">IFERROR(IF(AND(R97="Probabilidad",R98="Probabilidad"),(AA97-(+AA97*U98)),IF(AND(R97="Impacto",R98="Probabilidad"),(AA96-(+AA96*U98)),IF(R98="Impacto",AA97,""))),"")</f>
        <v/>
      </c>
      <c r="Z98" s="146" t="str">
        <f t="shared" si="15"/>
        <v/>
      </c>
      <c r="AA98" s="144" t="str">
        <f t="shared" si="16"/>
        <v/>
      </c>
      <c r="AB98" s="146" t="str">
        <f t="shared" si="17"/>
        <v/>
      </c>
      <c r="AC98" s="144" t="str">
        <f t="shared" ref="AC98:AC105" si="33">IFERROR(IF(AND(R97="Impacto",R98="Impacto"),(AC97-(+AC97*U98)),IF(AND(R97="Probabilidad",R98="Impacto"),(AC96-(+AC96*U98)),IF(R98="Probabilidad",AC97,""))),"")</f>
        <v/>
      </c>
      <c r="AD98" s="147" t="str">
        <f t="shared" si="18"/>
        <v/>
      </c>
      <c r="AE98" s="143"/>
      <c r="AF98" s="143"/>
      <c r="AG98" s="148"/>
      <c r="AH98" s="149"/>
      <c r="AI98" s="149"/>
      <c r="AJ98" s="108"/>
      <c r="AK98" s="141"/>
      <c r="AL98" s="28"/>
      <c r="AM98" s="28"/>
      <c r="AN98" s="104"/>
      <c r="AO98" s="104"/>
      <c r="AP98" s="104"/>
      <c r="AQ98" s="104"/>
      <c r="AR98" s="104"/>
      <c r="AS98" s="104"/>
      <c r="AT98" s="104"/>
      <c r="AU98" s="104"/>
      <c r="AV98" s="104"/>
      <c r="AW98" s="105"/>
      <c r="AX98" s="2"/>
      <c r="AY98" s="2"/>
      <c r="AZ98" s="2"/>
      <c r="BA98" s="2"/>
      <c r="BB98" s="2"/>
      <c r="BC98" s="2"/>
      <c r="BD98" s="2"/>
      <c r="BE98" s="2"/>
      <c r="BF98" s="2"/>
      <c r="BG98" s="2"/>
      <c r="BH98" s="2"/>
      <c r="BI98" s="2"/>
      <c r="BJ98" s="2"/>
      <c r="BK98" s="2"/>
      <c r="BL98" s="2"/>
      <c r="BM98" s="2"/>
      <c r="BN98" s="2"/>
      <c r="BO98" s="2"/>
      <c r="BP98" s="2"/>
    </row>
    <row r="99" spans="1:68" ht="39" customHeight="1" x14ac:dyDescent="0.25">
      <c r="A99" s="227"/>
      <c r="B99" s="221"/>
      <c r="C99" s="221"/>
      <c r="D99" s="221"/>
      <c r="E99" s="221"/>
      <c r="F99" s="221"/>
      <c r="G99" s="221"/>
      <c r="H99" s="221"/>
      <c r="I99" s="221"/>
      <c r="J99" s="221"/>
      <c r="K99" s="221"/>
      <c r="L99" s="221"/>
      <c r="M99" s="221"/>
      <c r="N99" s="221"/>
      <c r="O99" s="141">
        <v>4</v>
      </c>
      <c r="P99" s="142"/>
      <c r="Q99" s="142"/>
      <c r="R99" s="141" t="str">
        <f t="shared" si="13"/>
        <v/>
      </c>
      <c r="S99" s="143"/>
      <c r="T99" s="143"/>
      <c r="U99" s="144" t="str">
        <f t="shared" si="25"/>
        <v/>
      </c>
      <c r="V99" s="143"/>
      <c r="W99" s="143"/>
      <c r="X99" s="143"/>
      <c r="Y99" s="145" t="str">
        <f t="shared" si="32"/>
        <v/>
      </c>
      <c r="Z99" s="146" t="str">
        <f t="shared" si="15"/>
        <v/>
      </c>
      <c r="AA99" s="144" t="str">
        <f t="shared" si="16"/>
        <v/>
      </c>
      <c r="AB99" s="146" t="str">
        <f t="shared" si="17"/>
        <v/>
      </c>
      <c r="AC99" s="144" t="str">
        <f t="shared" si="33"/>
        <v/>
      </c>
      <c r="AD99" s="147" t="str">
        <f t="shared" si="18"/>
        <v/>
      </c>
      <c r="AE99" s="143"/>
      <c r="AF99" s="143"/>
      <c r="AG99" s="142"/>
      <c r="AH99" s="149"/>
      <c r="AI99" s="149"/>
      <c r="AJ99" s="108"/>
      <c r="AK99" s="141"/>
      <c r="AL99" s="28"/>
      <c r="AM99" s="28"/>
      <c r="AN99" s="104"/>
      <c r="AO99" s="104"/>
      <c r="AP99" s="104"/>
      <c r="AQ99" s="104"/>
      <c r="AR99" s="104"/>
      <c r="AS99" s="104"/>
      <c r="AT99" s="104"/>
      <c r="AU99" s="104"/>
      <c r="AV99" s="104"/>
      <c r="AW99" s="105"/>
      <c r="AX99" s="2"/>
      <c r="AY99" s="2"/>
      <c r="AZ99" s="2"/>
      <c r="BA99" s="2"/>
      <c r="BB99" s="2"/>
      <c r="BC99" s="2"/>
      <c r="BD99" s="2"/>
      <c r="BE99" s="2"/>
      <c r="BF99" s="2"/>
      <c r="BG99" s="2"/>
      <c r="BH99" s="2"/>
      <c r="BI99" s="2"/>
      <c r="BJ99" s="2"/>
      <c r="BK99" s="2"/>
      <c r="BL99" s="2"/>
      <c r="BM99" s="2"/>
      <c r="BN99" s="2"/>
      <c r="BO99" s="2"/>
      <c r="BP99" s="2"/>
    </row>
    <row r="100" spans="1:68" ht="39" customHeight="1" x14ac:dyDescent="0.25">
      <c r="A100" s="227"/>
      <c r="B100" s="221"/>
      <c r="C100" s="221"/>
      <c r="D100" s="221"/>
      <c r="E100" s="221"/>
      <c r="F100" s="221"/>
      <c r="G100" s="221"/>
      <c r="H100" s="221"/>
      <c r="I100" s="221"/>
      <c r="J100" s="221"/>
      <c r="K100" s="221"/>
      <c r="L100" s="221"/>
      <c r="M100" s="221"/>
      <c r="N100" s="221"/>
      <c r="O100" s="141">
        <v>5</v>
      </c>
      <c r="P100" s="142"/>
      <c r="Q100" s="142"/>
      <c r="R100" s="141" t="str">
        <f t="shared" si="13"/>
        <v/>
      </c>
      <c r="S100" s="143"/>
      <c r="T100" s="143"/>
      <c r="U100" s="144" t="str">
        <f t="shared" si="25"/>
        <v/>
      </c>
      <c r="V100" s="143"/>
      <c r="W100" s="143"/>
      <c r="X100" s="143"/>
      <c r="Y100" s="145" t="str">
        <f t="shared" si="32"/>
        <v/>
      </c>
      <c r="Z100" s="146" t="str">
        <f t="shared" si="15"/>
        <v/>
      </c>
      <c r="AA100" s="144" t="str">
        <f t="shared" si="16"/>
        <v/>
      </c>
      <c r="AB100" s="146" t="str">
        <f t="shared" si="17"/>
        <v/>
      </c>
      <c r="AC100" s="144" t="str">
        <f t="shared" si="33"/>
        <v/>
      </c>
      <c r="AD100" s="147" t="str">
        <f t="shared" si="18"/>
        <v/>
      </c>
      <c r="AE100" s="143"/>
      <c r="AF100" s="143"/>
      <c r="AG100" s="142"/>
      <c r="AH100" s="149"/>
      <c r="AI100" s="149"/>
      <c r="AJ100" s="108"/>
      <c r="AK100" s="141"/>
      <c r="AL100" s="28"/>
      <c r="AM100" s="28"/>
      <c r="AN100" s="104"/>
      <c r="AO100" s="104"/>
      <c r="AP100" s="104"/>
      <c r="AQ100" s="104"/>
      <c r="AR100" s="104"/>
      <c r="AS100" s="104"/>
      <c r="AT100" s="104"/>
      <c r="AU100" s="104"/>
      <c r="AV100" s="104"/>
      <c r="AW100" s="105"/>
      <c r="AX100" s="2"/>
      <c r="AY100" s="2"/>
      <c r="AZ100" s="2"/>
      <c r="BA100" s="2"/>
      <c r="BB100" s="2"/>
      <c r="BC100" s="2"/>
      <c r="BD100" s="2"/>
      <c r="BE100" s="2"/>
      <c r="BF100" s="2"/>
      <c r="BG100" s="2"/>
      <c r="BH100" s="2"/>
      <c r="BI100" s="2"/>
      <c r="BJ100" s="2"/>
      <c r="BK100" s="2"/>
      <c r="BL100" s="2"/>
      <c r="BM100" s="2"/>
      <c r="BN100" s="2"/>
      <c r="BO100" s="2"/>
      <c r="BP100" s="2"/>
    </row>
    <row r="101" spans="1:68" ht="39" customHeight="1" x14ac:dyDescent="0.25">
      <c r="A101" s="227"/>
      <c r="B101" s="221"/>
      <c r="C101" s="221"/>
      <c r="D101" s="221"/>
      <c r="E101" s="221"/>
      <c r="F101" s="221"/>
      <c r="G101" s="221"/>
      <c r="H101" s="221"/>
      <c r="I101" s="221"/>
      <c r="J101" s="221"/>
      <c r="K101" s="221"/>
      <c r="L101" s="221"/>
      <c r="M101" s="221"/>
      <c r="N101" s="221"/>
      <c r="O101" s="141">
        <v>6</v>
      </c>
      <c r="P101" s="142"/>
      <c r="Q101" s="142"/>
      <c r="R101" s="141" t="str">
        <f t="shared" si="13"/>
        <v/>
      </c>
      <c r="S101" s="143"/>
      <c r="T101" s="143"/>
      <c r="U101" s="144" t="str">
        <f t="shared" si="25"/>
        <v/>
      </c>
      <c r="V101" s="143"/>
      <c r="W101" s="143"/>
      <c r="X101" s="143"/>
      <c r="Y101" s="145" t="str">
        <f t="shared" si="32"/>
        <v/>
      </c>
      <c r="Z101" s="146" t="str">
        <f t="shared" si="15"/>
        <v/>
      </c>
      <c r="AA101" s="144" t="str">
        <f t="shared" si="16"/>
        <v/>
      </c>
      <c r="AB101" s="146" t="str">
        <f t="shared" si="17"/>
        <v/>
      </c>
      <c r="AC101" s="144" t="str">
        <f t="shared" si="33"/>
        <v/>
      </c>
      <c r="AD101" s="147" t="str">
        <f t="shared" si="18"/>
        <v/>
      </c>
      <c r="AE101" s="143"/>
      <c r="AF101" s="143"/>
      <c r="AG101" s="142"/>
      <c r="AH101" s="149"/>
      <c r="AI101" s="149"/>
      <c r="AJ101" s="108"/>
      <c r="AK101" s="141"/>
      <c r="AL101" s="28"/>
      <c r="AM101" s="28"/>
      <c r="AN101" s="104"/>
      <c r="AO101" s="104"/>
      <c r="AP101" s="104"/>
      <c r="AQ101" s="104"/>
      <c r="AR101" s="104"/>
      <c r="AS101" s="104"/>
      <c r="AT101" s="104"/>
      <c r="AU101" s="104"/>
      <c r="AV101" s="104"/>
      <c r="AW101" s="105"/>
      <c r="AX101" s="2"/>
      <c r="AY101" s="2"/>
      <c r="AZ101" s="2"/>
      <c r="BA101" s="2"/>
      <c r="BB101" s="2"/>
      <c r="BC101" s="2"/>
      <c r="BD101" s="2"/>
      <c r="BE101" s="2"/>
      <c r="BF101" s="2"/>
      <c r="BG101" s="2"/>
      <c r="BH101" s="2"/>
      <c r="BI101" s="2"/>
      <c r="BJ101" s="2"/>
      <c r="BK101" s="2"/>
      <c r="BL101" s="2"/>
      <c r="BM101" s="2"/>
      <c r="BN101" s="2"/>
      <c r="BO101" s="2"/>
      <c r="BP101" s="2"/>
    </row>
    <row r="102" spans="1:68" ht="39" customHeight="1" x14ac:dyDescent="0.25">
      <c r="A102" s="227"/>
      <c r="B102" s="221"/>
      <c r="C102" s="221"/>
      <c r="D102" s="221"/>
      <c r="E102" s="221"/>
      <c r="F102" s="221"/>
      <c r="G102" s="221"/>
      <c r="H102" s="221"/>
      <c r="I102" s="221"/>
      <c r="J102" s="221"/>
      <c r="K102" s="221"/>
      <c r="L102" s="221"/>
      <c r="M102" s="221"/>
      <c r="N102" s="221"/>
      <c r="O102" s="141">
        <v>7</v>
      </c>
      <c r="P102" s="142"/>
      <c r="Q102" s="142"/>
      <c r="R102" s="141" t="str">
        <f t="shared" si="13"/>
        <v/>
      </c>
      <c r="S102" s="143"/>
      <c r="T102" s="143"/>
      <c r="U102" s="144" t="str">
        <f t="shared" si="25"/>
        <v/>
      </c>
      <c r="V102" s="143"/>
      <c r="W102" s="143"/>
      <c r="X102" s="143"/>
      <c r="Y102" s="145" t="str">
        <f t="shared" si="32"/>
        <v/>
      </c>
      <c r="Z102" s="146" t="str">
        <f t="shared" si="15"/>
        <v/>
      </c>
      <c r="AA102" s="144" t="str">
        <f t="shared" si="16"/>
        <v/>
      </c>
      <c r="AB102" s="146" t="str">
        <f t="shared" si="17"/>
        <v/>
      </c>
      <c r="AC102" s="144" t="str">
        <f t="shared" si="33"/>
        <v/>
      </c>
      <c r="AD102" s="147" t="str">
        <f t="shared" si="18"/>
        <v/>
      </c>
      <c r="AE102" s="143"/>
      <c r="AF102" s="143"/>
      <c r="AG102" s="142"/>
      <c r="AH102" s="149"/>
      <c r="AI102" s="149"/>
      <c r="AJ102" s="108"/>
      <c r="AK102" s="141"/>
      <c r="AL102" s="28"/>
      <c r="AM102" s="28"/>
      <c r="AN102" s="104"/>
      <c r="AO102" s="104"/>
      <c r="AP102" s="104"/>
      <c r="AQ102" s="104"/>
      <c r="AR102" s="104"/>
      <c r="AS102" s="104"/>
      <c r="AT102" s="104"/>
      <c r="AU102" s="104"/>
      <c r="AV102" s="104"/>
      <c r="AW102" s="105"/>
      <c r="AX102" s="2"/>
      <c r="AY102" s="2"/>
      <c r="AZ102" s="2"/>
      <c r="BA102" s="2"/>
      <c r="BB102" s="2"/>
      <c r="BC102" s="2"/>
      <c r="BD102" s="2"/>
      <c r="BE102" s="2"/>
      <c r="BF102" s="2"/>
      <c r="BG102" s="2"/>
      <c r="BH102" s="2"/>
      <c r="BI102" s="2"/>
      <c r="BJ102" s="2"/>
      <c r="BK102" s="2"/>
      <c r="BL102" s="2"/>
      <c r="BM102" s="2"/>
      <c r="BN102" s="2"/>
      <c r="BO102" s="2"/>
      <c r="BP102" s="2"/>
    </row>
    <row r="103" spans="1:68" ht="39" customHeight="1" x14ac:dyDescent="0.25">
      <c r="A103" s="227"/>
      <c r="B103" s="221"/>
      <c r="C103" s="221"/>
      <c r="D103" s="221"/>
      <c r="E103" s="221"/>
      <c r="F103" s="221"/>
      <c r="G103" s="221"/>
      <c r="H103" s="221"/>
      <c r="I103" s="221"/>
      <c r="J103" s="221"/>
      <c r="K103" s="221"/>
      <c r="L103" s="221"/>
      <c r="M103" s="221"/>
      <c r="N103" s="221"/>
      <c r="O103" s="141">
        <v>8</v>
      </c>
      <c r="P103" s="142"/>
      <c r="Q103" s="142"/>
      <c r="R103" s="141" t="str">
        <f t="shared" si="13"/>
        <v/>
      </c>
      <c r="S103" s="143"/>
      <c r="T103" s="143"/>
      <c r="U103" s="144" t="str">
        <f t="shared" si="25"/>
        <v/>
      </c>
      <c r="V103" s="143"/>
      <c r="W103" s="143"/>
      <c r="X103" s="143"/>
      <c r="Y103" s="145" t="str">
        <f t="shared" si="32"/>
        <v/>
      </c>
      <c r="Z103" s="146" t="str">
        <f t="shared" si="15"/>
        <v/>
      </c>
      <c r="AA103" s="144" t="str">
        <f t="shared" si="16"/>
        <v/>
      </c>
      <c r="AB103" s="146" t="str">
        <f t="shared" si="17"/>
        <v/>
      </c>
      <c r="AC103" s="144" t="str">
        <f t="shared" si="33"/>
        <v/>
      </c>
      <c r="AD103" s="147" t="str">
        <f t="shared" si="18"/>
        <v/>
      </c>
      <c r="AE103" s="143"/>
      <c r="AF103" s="143"/>
      <c r="AG103" s="142"/>
      <c r="AH103" s="149"/>
      <c r="AI103" s="149"/>
      <c r="AJ103" s="108"/>
      <c r="AK103" s="141"/>
      <c r="AL103" s="28"/>
      <c r="AM103" s="28"/>
      <c r="AN103" s="104"/>
      <c r="AO103" s="104"/>
      <c r="AP103" s="104"/>
      <c r="AQ103" s="104"/>
      <c r="AR103" s="104"/>
      <c r="AS103" s="104"/>
      <c r="AT103" s="104"/>
      <c r="AU103" s="104"/>
      <c r="AV103" s="104"/>
      <c r="AW103" s="105"/>
      <c r="AX103" s="2"/>
      <c r="AY103" s="2"/>
      <c r="AZ103" s="2"/>
      <c r="BA103" s="2"/>
      <c r="BB103" s="2"/>
      <c r="BC103" s="2"/>
      <c r="BD103" s="2"/>
      <c r="BE103" s="2"/>
      <c r="BF103" s="2"/>
      <c r="BG103" s="2"/>
      <c r="BH103" s="2"/>
      <c r="BI103" s="2"/>
      <c r="BJ103" s="2"/>
      <c r="BK103" s="2"/>
      <c r="BL103" s="2"/>
      <c r="BM103" s="2"/>
      <c r="BN103" s="2"/>
      <c r="BO103" s="2"/>
      <c r="BP103" s="2"/>
    </row>
    <row r="104" spans="1:68" ht="39" customHeight="1" x14ac:dyDescent="0.25">
      <c r="A104" s="227"/>
      <c r="B104" s="221"/>
      <c r="C104" s="221"/>
      <c r="D104" s="221"/>
      <c r="E104" s="221"/>
      <c r="F104" s="221"/>
      <c r="G104" s="221"/>
      <c r="H104" s="221"/>
      <c r="I104" s="221"/>
      <c r="J104" s="221"/>
      <c r="K104" s="221"/>
      <c r="L104" s="221"/>
      <c r="M104" s="221"/>
      <c r="N104" s="221"/>
      <c r="O104" s="141">
        <v>9</v>
      </c>
      <c r="P104" s="142"/>
      <c r="Q104" s="142"/>
      <c r="R104" s="141" t="str">
        <f t="shared" si="13"/>
        <v/>
      </c>
      <c r="S104" s="143"/>
      <c r="T104" s="143"/>
      <c r="U104" s="144" t="str">
        <f t="shared" si="25"/>
        <v/>
      </c>
      <c r="V104" s="143"/>
      <c r="W104" s="143"/>
      <c r="X104" s="143"/>
      <c r="Y104" s="145" t="str">
        <f t="shared" si="32"/>
        <v/>
      </c>
      <c r="Z104" s="146" t="str">
        <f t="shared" si="15"/>
        <v/>
      </c>
      <c r="AA104" s="144" t="str">
        <f t="shared" si="16"/>
        <v/>
      </c>
      <c r="AB104" s="146" t="str">
        <f t="shared" si="17"/>
        <v/>
      </c>
      <c r="AC104" s="144" t="str">
        <f t="shared" si="33"/>
        <v/>
      </c>
      <c r="AD104" s="147" t="str">
        <f t="shared" si="18"/>
        <v/>
      </c>
      <c r="AE104" s="143"/>
      <c r="AF104" s="143"/>
      <c r="AG104" s="142"/>
      <c r="AH104" s="149"/>
      <c r="AI104" s="149"/>
      <c r="AJ104" s="108"/>
      <c r="AK104" s="141"/>
      <c r="AL104" s="28"/>
      <c r="AM104" s="28"/>
      <c r="AN104" s="104"/>
      <c r="AO104" s="104"/>
      <c r="AP104" s="104"/>
      <c r="AQ104" s="104"/>
      <c r="AR104" s="104"/>
      <c r="AS104" s="104"/>
      <c r="AT104" s="104"/>
      <c r="AU104" s="104"/>
      <c r="AV104" s="104"/>
      <c r="AW104" s="105"/>
      <c r="AX104" s="2"/>
      <c r="AY104" s="2"/>
      <c r="AZ104" s="2"/>
      <c r="BA104" s="2"/>
      <c r="BB104" s="2"/>
      <c r="BC104" s="2"/>
      <c r="BD104" s="2"/>
      <c r="BE104" s="2"/>
      <c r="BF104" s="2"/>
      <c r="BG104" s="2"/>
      <c r="BH104" s="2"/>
      <c r="BI104" s="2"/>
      <c r="BJ104" s="2"/>
      <c r="BK104" s="2"/>
      <c r="BL104" s="2"/>
      <c r="BM104" s="2"/>
      <c r="BN104" s="2"/>
      <c r="BO104" s="2"/>
      <c r="BP104" s="2"/>
    </row>
    <row r="105" spans="1:68" ht="39" customHeight="1" x14ac:dyDescent="0.25">
      <c r="A105" s="228"/>
      <c r="B105" s="222"/>
      <c r="C105" s="222"/>
      <c r="D105" s="222"/>
      <c r="E105" s="222"/>
      <c r="F105" s="222"/>
      <c r="G105" s="222"/>
      <c r="H105" s="222"/>
      <c r="I105" s="222"/>
      <c r="J105" s="222"/>
      <c r="K105" s="222"/>
      <c r="L105" s="222"/>
      <c r="M105" s="222"/>
      <c r="N105" s="222"/>
      <c r="O105" s="150">
        <v>10</v>
      </c>
      <c r="P105" s="151"/>
      <c r="Q105" s="151"/>
      <c r="R105" s="141" t="str">
        <f t="shared" si="13"/>
        <v/>
      </c>
      <c r="S105" s="143"/>
      <c r="T105" s="143"/>
      <c r="U105" s="144" t="str">
        <f t="shared" si="25"/>
        <v/>
      </c>
      <c r="V105" s="143"/>
      <c r="W105" s="143"/>
      <c r="X105" s="143"/>
      <c r="Y105" s="145" t="str">
        <f t="shared" si="32"/>
        <v/>
      </c>
      <c r="Z105" s="146" t="str">
        <f t="shared" si="15"/>
        <v/>
      </c>
      <c r="AA105" s="144" t="str">
        <f t="shared" si="16"/>
        <v/>
      </c>
      <c r="AB105" s="146" t="str">
        <f t="shared" si="17"/>
        <v/>
      </c>
      <c r="AC105" s="144" t="str">
        <f t="shared" si="33"/>
        <v/>
      </c>
      <c r="AD105" s="147" t="str">
        <f t="shared" si="18"/>
        <v/>
      </c>
      <c r="AE105" s="143"/>
      <c r="AF105" s="152"/>
      <c r="AG105" s="151"/>
      <c r="AH105" s="153"/>
      <c r="AI105" s="153"/>
      <c r="AJ105" s="154"/>
      <c r="AK105" s="150"/>
      <c r="AL105" s="44"/>
      <c r="AM105" s="44"/>
      <c r="AN105" s="106"/>
      <c r="AO105" s="106"/>
      <c r="AP105" s="106"/>
      <c r="AQ105" s="106"/>
      <c r="AR105" s="106"/>
      <c r="AS105" s="106"/>
      <c r="AT105" s="106"/>
      <c r="AU105" s="106"/>
      <c r="AV105" s="106"/>
      <c r="AW105" s="107"/>
      <c r="AX105" s="2"/>
      <c r="AY105" s="2"/>
      <c r="AZ105" s="2"/>
      <c r="BA105" s="2"/>
      <c r="BB105" s="2"/>
      <c r="BC105" s="2"/>
      <c r="BD105" s="2"/>
      <c r="BE105" s="2"/>
      <c r="BF105" s="2"/>
      <c r="BG105" s="2"/>
      <c r="BH105" s="2"/>
      <c r="BI105" s="2"/>
      <c r="BJ105" s="2"/>
      <c r="BK105" s="2"/>
      <c r="BL105" s="2"/>
      <c r="BM105" s="2"/>
      <c r="BN105" s="2"/>
      <c r="BO105" s="2"/>
      <c r="BP105" s="2"/>
    </row>
    <row r="106" spans="1:68" ht="39" customHeight="1" x14ac:dyDescent="0.25">
      <c r="A106" s="226">
        <v>11</v>
      </c>
      <c r="B106" s="230"/>
      <c r="C106" s="224"/>
      <c r="D106" s="224"/>
      <c r="E106" s="224"/>
      <c r="F106" s="224"/>
      <c r="G106" s="229"/>
      <c r="H106" s="220" t="str">
        <f>IF(G106&lt;=0,"",IF(G106&lt;=2,"Muy Baja",IF(G106&lt;=24,"Baja",IF(G106&lt;=500,"Media",IF(G106&lt;=5000,"Alta","Muy Alta")))))</f>
        <v/>
      </c>
      <c r="I106" s="223" t="str">
        <f>IF(H106="","",IF(H106="Muy Baja",0.2,IF(H106="Baja",0.4,IF(H106="Media",0.6,IF(H106="Alta",0.8,IF(H106="Muy Alta",1,))))))</f>
        <v/>
      </c>
      <c r="J106" s="223"/>
      <c r="K106" s="223" t="e">
        <f>IF(J106=#REF!,#REF!,IF(J106=#REF!,#REF!,IF(J106=#REF!,#REF!)))</f>
        <v>#REF!</v>
      </c>
      <c r="L106" s="220" t="e">
        <f>IF(J106=#REF!,"Moderado",IF(J106=#REF!,"Mayor",IF(J106=#REF!,"Catastrófico")))</f>
        <v>#REF!</v>
      </c>
      <c r="M106" s="223" t="e">
        <f>IF(L106="","",IF(L106="Leve",0.2,IF(L106="Menor",0.4,IF(L106="Moderado",0.6,IF(L106="Mayor",0.8,IF(L106="Catastrófico",1,))))))</f>
        <v>#REF!</v>
      </c>
      <c r="N106" s="225" t="e">
        <f>IF(OR(AND(H106="Muy Baja",L106="Leve"),AND(H106="Muy Baja",L106="Menor"),AND(H106="Baja",L106="Leve")),"Bajo",IF(OR(AND(H106="Muy baja",L106="Moderado"),AND(H106="Baja",L106="Menor"),AND(H106="Baja",L106="Moderado"),AND(H106="Media",L106="Leve"),AND(H106="Media",L106="Menor"),AND(H106="Media",L106="Moderado"),AND(H106="Alta",L106="Leve"),AND(H106="Alta",L106="Menor")),"Moderado",IF(OR(AND(H106="Muy Baja",L106="Mayor"),AND(H106="Baja",L106="Mayor"),AND(H106="Media",L106="Mayor"),AND(H106="Alta",L106="Moderado"),AND(H106="Alta",L106="Mayor"),AND(H106="Muy Alta",L106="Leve"),AND(H106="Muy Alta",L106="Menor"),AND(H106="Muy Alta",L106="Moderado"),AND(H106="Muy Alta",L106="Mayor")),"Alto",IF(OR(AND(H106="Muy Baja",L106="Catastrófico"),AND(H106="Baja",L106="Catastrófico"),AND(H106="Media",L106="Catastrófico"),AND(H106="Alta",L106="Catastrófico"),AND(H106="Muy Alta",L106="Catastrófico")),"Extremo",""))))</f>
        <v>#REF!</v>
      </c>
      <c r="O106" s="155">
        <v>1</v>
      </c>
      <c r="P106" s="156"/>
      <c r="Q106" s="156"/>
      <c r="R106" s="155" t="str">
        <f t="shared" si="13"/>
        <v/>
      </c>
      <c r="S106" s="157"/>
      <c r="T106" s="157"/>
      <c r="U106" s="158" t="str">
        <f t="shared" si="25"/>
        <v/>
      </c>
      <c r="V106" s="157"/>
      <c r="W106" s="157"/>
      <c r="X106" s="157"/>
      <c r="Y106" s="159" t="str">
        <f>IFERROR(IF(R106="Probabilidad",(I106-(+I106*U106)),IF(R106="Impacto",I106,"")),"")</f>
        <v/>
      </c>
      <c r="Z106" s="160" t="str">
        <f t="shared" si="15"/>
        <v/>
      </c>
      <c r="AA106" s="158" t="str">
        <f t="shared" si="16"/>
        <v/>
      </c>
      <c r="AB106" s="160" t="str">
        <f t="shared" si="17"/>
        <v/>
      </c>
      <c r="AC106" s="158" t="str">
        <f>IFERROR(IF(R106="Impacto",(M106-(+M106*U106)),IF(R106="Probabilidad",M106,"")),"")</f>
        <v/>
      </c>
      <c r="AD106" s="161" t="str">
        <f t="shared" si="18"/>
        <v/>
      </c>
      <c r="AE106" s="157"/>
      <c r="AF106" s="157"/>
      <c r="AG106" s="148"/>
      <c r="AH106" s="162"/>
      <c r="AI106" s="162"/>
      <c r="AJ106" s="163"/>
      <c r="AK106" s="155"/>
      <c r="AL106" s="10"/>
      <c r="AM106" s="10"/>
      <c r="AN106" s="164"/>
      <c r="AO106" s="164"/>
      <c r="AP106" s="164"/>
      <c r="AQ106" s="164"/>
      <c r="AR106" s="164"/>
      <c r="AS106" s="164"/>
      <c r="AT106" s="164"/>
      <c r="AU106" s="164"/>
      <c r="AV106" s="164"/>
      <c r="AW106" s="165"/>
      <c r="AX106" s="2"/>
      <c r="AY106" s="2"/>
      <c r="AZ106" s="2"/>
      <c r="BA106" s="2"/>
      <c r="BB106" s="2"/>
      <c r="BC106" s="2"/>
      <c r="BD106" s="2"/>
      <c r="BE106" s="2"/>
      <c r="BF106" s="2"/>
      <c r="BG106" s="2"/>
      <c r="BH106" s="2"/>
      <c r="BI106" s="2"/>
      <c r="BJ106" s="2"/>
      <c r="BK106" s="2"/>
      <c r="BL106" s="2"/>
      <c r="BM106" s="2"/>
      <c r="BN106" s="2"/>
      <c r="BO106" s="2"/>
      <c r="BP106" s="2"/>
    </row>
    <row r="107" spans="1:68" ht="39" customHeight="1" x14ac:dyDescent="0.25">
      <c r="A107" s="227"/>
      <c r="B107" s="221"/>
      <c r="C107" s="221"/>
      <c r="D107" s="221"/>
      <c r="E107" s="221"/>
      <c r="F107" s="221"/>
      <c r="G107" s="221"/>
      <c r="H107" s="221"/>
      <c r="I107" s="221"/>
      <c r="J107" s="221"/>
      <c r="K107" s="221"/>
      <c r="L107" s="221"/>
      <c r="M107" s="221"/>
      <c r="N107" s="221"/>
      <c r="O107" s="141">
        <v>2</v>
      </c>
      <c r="P107" s="142"/>
      <c r="Q107" s="142"/>
      <c r="R107" s="141" t="str">
        <f t="shared" si="13"/>
        <v/>
      </c>
      <c r="S107" s="143"/>
      <c r="T107" s="143"/>
      <c r="U107" s="144" t="str">
        <f t="shared" si="25"/>
        <v/>
      </c>
      <c r="V107" s="143"/>
      <c r="W107" s="143"/>
      <c r="X107" s="143"/>
      <c r="Y107" s="145" t="str">
        <f>IFERROR(IF(AND(R106="Probabilidad",R107="Probabilidad"),(AA106-(+AA106*U107)),IF(R107="Probabilidad",(I106-(+I106*U107)),IF(R107="Impacto",AA106,""))),"")</f>
        <v/>
      </c>
      <c r="Z107" s="146" t="str">
        <f t="shared" si="15"/>
        <v/>
      </c>
      <c r="AA107" s="144" t="str">
        <f t="shared" si="16"/>
        <v/>
      </c>
      <c r="AB107" s="146" t="str">
        <f t="shared" si="17"/>
        <v/>
      </c>
      <c r="AC107" s="144" t="str">
        <f>IFERROR(IF(AND(R106="Impacto",R107="Impacto"),(AC106-(+AC106*U107)),IF(R107="Impacto",($M$106-(+$M$106*U107)),IF(R107="Probabilidad",AC106,""))),"")</f>
        <v/>
      </c>
      <c r="AD107" s="147" t="str">
        <f t="shared" si="18"/>
        <v/>
      </c>
      <c r="AE107" s="143"/>
      <c r="AF107" s="143"/>
      <c r="AG107" s="148"/>
      <c r="AH107" s="149"/>
      <c r="AI107" s="149"/>
      <c r="AJ107" s="108"/>
      <c r="AK107" s="141"/>
      <c r="AL107" s="28"/>
      <c r="AM107" s="28"/>
      <c r="AN107" s="104"/>
      <c r="AO107" s="104"/>
      <c r="AP107" s="104"/>
      <c r="AQ107" s="104"/>
      <c r="AR107" s="104"/>
      <c r="AS107" s="104"/>
      <c r="AT107" s="104"/>
      <c r="AU107" s="104"/>
      <c r="AV107" s="104"/>
      <c r="AW107" s="105"/>
      <c r="AX107" s="2"/>
      <c r="AY107" s="2"/>
      <c r="AZ107" s="2"/>
      <c r="BA107" s="2"/>
      <c r="BB107" s="2"/>
      <c r="BC107" s="2"/>
      <c r="BD107" s="2"/>
      <c r="BE107" s="2"/>
      <c r="BF107" s="2"/>
      <c r="BG107" s="2"/>
      <c r="BH107" s="2"/>
      <c r="BI107" s="2"/>
      <c r="BJ107" s="2"/>
      <c r="BK107" s="2"/>
      <c r="BL107" s="2"/>
      <c r="BM107" s="2"/>
      <c r="BN107" s="2"/>
      <c r="BO107" s="2"/>
      <c r="BP107" s="2"/>
    </row>
    <row r="108" spans="1:68" ht="39" customHeight="1" x14ac:dyDescent="0.25">
      <c r="A108" s="227"/>
      <c r="B108" s="221"/>
      <c r="C108" s="221"/>
      <c r="D108" s="221"/>
      <c r="E108" s="221"/>
      <c r="F108" s="221"/>
      <c r="G108" s="221"/>
      <c r="H108" s="221"/>
      <c r="I108" s="221"/>
      <c r="J108" s="221"/>
      <c r="K108" s="221"/>
      <c r="L108" s="221"/>
      <c r="M108" s="221"/>
      <c r="N108" s="221"/>
      <c r="O108" s="141">
        <v>3</v>
      </c>
      <c r="P108" s="142"/>
      <c r="Q108" s="142"/>
      <c r="R108" s="141" t="str">
        <f t="shared" si="13"/>
        <v/>
      </c>
      <c r="S108" s="143"/>
      <c r="T108" s="143"/>
      <c r="U108" s="144" t="str">
        <f t="shared" si="25"/>
        <v/>
      </c>
      <c r="V108" s="143"/>
      <c r="W108" s="143"/>
      <c r="X108" s="143"/>
      <c r="Y108" s="145" t="str">
        <f t="shared" ref="Y108:Y115" si="34">IFERROR(IF(AND(R107="Probabilidad",R108="Probabilidad"),(AA107-(+AA107*U108)),IF(AND(R107="Impacto",R108="Probabilidad"),(AA106-(+AA106*U108)),IF(R108="Impacto",AA107,""))),"")</f>
        <v/>
      </c>
      <c r="Z108" s="146" t="str">
        <f t="shared" si="15"/>
        <v/>
      </c>
      <c r="AA108" s="144" t="str">
        <f t="shared" si="16"/>
        <v/>
      </c>
      <c r="AB108" s="146" t="str">
        <f t="shared" si="17"/>
        <v/>
      </c>
      <c r="AC108" s="144" t="str">
        <f t="shared" ref="AC108:AC115" si="35">IFERROR(IF(AND(R107="Impacto",R108="Impacto"),(AC107-(+AC107*U108)),IF(AND(R107="Probabilidad",R108="Impacto"),(AC106-(+AC106*U108)),IF(R108="Probabilidad",AC107,""))),"")</f>
        <v/>
      </c>
      <c r="AD108" s="147" t="str">
        <f t="shared" si="18"/>
        <v/>
      </c>
      <c r="AE108" s="143"/>
      <c r="AF108" s="143"/>
      <c r="AG108" s="142"/>
      <c r="AH108" s="149"/>
      <c r="AI108" s="149"/>
      <c r="AJ108" s="108"/>
      <c r="AK108" s="141"/>
      <c r="AL108" s="28"/>
      <c r="AM108" s="28"/>
      <c r="AN108" s="104"/>
      <c r="AO108" s="104"/>
      <c r="AP108" s="104"/>
      <c r="AQ108" s="104"/>
      <c r="AR108" s="104"/>
      <c r="AS108" s="104"/>
      <c r="AT108" s="104"/>
      <c r="AU108" s="104"/>
      <c r="AV108" s="104"/>
      <c r="AW108" s="105"/>
      <c r="AX108" s="2"/>
      <c r="AY108" s="2"/>
      <c r="AZ108" s="2"/>
      <c r="BA108" s="2"/>
      <c r="BB108" s="2"/>
      <c r="BC108" s="2"/>
      <c r="BD108" s="2"/>
      <c r="BE108" s="2"/>
      <c r="BF108" s="2"/>
      <c r="BG108" s="2"/>
      <c r="BH108" s="2"/>
      <c r="BI108" s="2"/>
      <c r="BJ108" s="2"/>
      <c r="BK108" s="2"/>
      <c r="BL108" s="2"/>
      <c r="BM108" s="2"/>
      <c r="BN108" s="2"/>
      <c r="BO108" s="2"/>
      <c r="BP108" s="2"/>
    </row>
    <row r="109" spans="1:68" ht="39" customHeight="1" x14ac:dyDescent="0.25">
      <c r="A109" s="227"/>
      <c r="B109" s="221"/>
      <c r="C109" s="221"/>
      <c r="D109" s="221"/>
      <c r="E109" s="221"/>
      <c r="F109" s="221"/>
      <c r="G109" s="221"/>
      <c r="H109" s="221"/>
      <c r="I109" s="221"/>
      <c r="J109" s="221"/>
      <c r="K109" s="221"/>
      <c r="L109" s="221"/>
      <c r="M109" s="221"/>
      <c r="N109" s="221"/>
      <c r="O109" s="141">
        <v>4</v>
      </c>
      <c r="P109" s="142"/>
      <c r="Q109" s="142"/>
      <c r="R109" s="141" t="str">
        <f t="shared" si="13"/>
        <v/>
      </c>
      <c r="S109" s="143"/>
      <c r="T109" s="143"/>
      <c r="U109" s="144" t="str">
        <f t="shared" si="25"/>
        <v/>
      </c>
      <c r="V109" s="143"/>
      <c r="W109" s="143"/>
      <c r="X109" s="143"/>
      <c r="Y109" s="145" t="str">
        <f t="shared" si="34"/>
        <v/>
      </c>
      <c r="Z109" s="146" t="str">
        <f t="shared" si="15"/>
        <v/>
      </c>
      <c r="AA109" s="144" t="str">
        <f t="shared" si="16"/>
        <v/>
      </c>
      <c r="AB109" s="146" t="str">
        <f t="shared" si="17"/>
        <v/>
      </c>
      <c r="AC109" s="144" t="str">
        <f t="shared" si="35"/>
        <v/>
      </c>
      <c r="AD109" s="147" t="str">
        <f t="shared" si="18"/>
        <v/>
      </c>
      <c r="AE109" s="143"/>
      <c r="AF109" s="143"/>
      <c r="AG109" s="142"/>
      <c r="AH109" s="149"/>
      <c r="AI109" s="149"/>
      <c r="AJ109" s="108"/>
      <c r="AK109" s="141"/>
      <c r="AL109" s="28"/>
      <c r="AM109" s="28"/>
      <c r="AN109" s="104"/>
      <c r="AO109" s="104"/>
      <c r="AP109" s="104"/>
      <c r="AQ109" s="104"/>
      <c r="AR109" s="104"/>
      <c r="AS109" s="104"/>
      <c r="AT109" s="104"/>
      <c r="AU109" s="104"/>
      <c r="AV109" s="104"/>
      <c r="AW109" s="105"/>
      <c r="AX109" s="2"/>
      <c r="AY109" s="2"/>
      <c r="AZ109" s="2"/>
      <c r="BA109" s="2"/>
      <c r="BB109" s="2"/>
      <c r="BC109" s="2"/>
      <c r="BD109" s="2"/>
      <c r="BE109" s="2"/>
      <c r="BF109" s="2"/>
      <c r="BG109" s="2"/>
      <c r="BH109" s="2"/>
      <c r="BI109" s="2"/>
      <c r="BJ109" s="2"/>
      <c r="BK109" s="2"/>
      <c r="BL109" s="2"/>
      <c r="BM109" s="2"/>
      <c r="BN109" s="2"/>
      <c r="BO109" s="2"/>
      <c r="BP109" s="2"/>
    </row>
    <row r="110" spans="1:68" ht="39" customHeight="1" x14ac:dyDescent="0.25">
      <c r="A110" s="227"/>
      <c r="B110" s="221"/>
      <c r="C110" s="221"/>
      <c r="D110" s="221"/>
      <c r="E110" s="221"/>
      <c r="F110" s="221"/>
      <c r="G110" s="221"/>
      <c r="H110" s="221"/>
      <c r="I110" s="221"/>
      <c r="J110" s="221"/>
      <c r="K110" s="221"/>
      <c r="L110" s="221"/>
      <c r="M110" s="221"/>
      <c r="N110" s="221"/>
      <c r="O110" s="141">
        <v>5</v>
      </c>
      <c r="P110" s="142"/>
      <c r="Q110" s="142"/>
      <c r="R110" s="141" t="str">
        <f t="shared" si="13"/>
        <v/>
      </c>
      <c r="S110" s="143"/>
      <c r="T110" s="143"/>
      <c r="U110" s="144" t="str">
        <f t="shared" si="25"/>
        <v/>
      </c>
      <c r="V110" s="143"/>
      <c r="W110" s="143"/>
      <c r="X110" s="143"/>
      <c r="Y110" s="145" t="str">
        <f t="shared" si="34"/>
        <v/>
      </c>
      <c r="Z110" s="146" t="str">
        <f t="shared" si="15"/>
        <v/>
      </c>
      <c r="AA110" s="144" t="str">
        <f t="shared" si="16"/>
        <v/>
      </c>
      <c r="AB110" s="146" t="str">
        <f t="shared" si="17"/>
        <v/>
      </c>
      <c r="AC110" s="144" t="str">
        <f t="shared" si="35"/>
        <v/>
      </c>
      <c r="AD110" s="147" t="str">
        <f t="shared" si="18"/>
        <v/>
      </c>
      <c r="AE110" s="143"/>
      <c r="AF110" s="143"/>
      <c r="AG110" s="142"/>
      <c r="AH110" s="149"/>
      <c r="AI110" s="149"/>
      <c r="AJ110" s="108"/>
      <c r="AK110" s="141"/>
      <c r="AL110" s="28"/>
      <c r="AM110" s="28"/>
      <c r="AN110" s="104"/>
      <c r="AO110" s="104"/>
      <c r="AP110" s="104"/>
      <c r="AQ110" s="104"/>
      <c r="AR110" s="104"/>
      <c r="AS110" s="104"/>
      <c r="AT110" s="104"/>
      <c r="AU110" s="104"/>
      <c r="AV110" s="104"/>
      <c r="AW110" s="105"/>
      <c r="AX110" s="2"/>
      <c r="AY110" s="2"/>
      <c r="AZ110" s="2"/>
      <c r="BA110" s="2"/>
      <c r="BB110" s="2"/>
      <c r="BC110" s="2"/>
      <c r="BD110" s="2"/>
      <c r="BE110" s="2"/>
      <c r="BF110" s="2"/>
      <c r="BG110" s="2"/>
      <c r="BH110" s="2"/>
      <c r="BI110" s="2"/>
      <c r="BJ110" s="2"/>
      <c r="BK110" s="2"/>
      <c r="BL110" s="2"/>
      <c r="BM110" s="2"/>
      <c r="BN110" s="2"/>
      <c r="BO110" s="2"/>
      <c r="BP110" s="2"/>
    </row>
    <row r="111" spans="1:68" ht="39" customHeight="1" x14ac:dyDescent="0.25">
      <c r="A111" s="227"/>
      <c r="B111" s="221"/>
      <c r="C111" s="221"/>
      <c r="D111" s="221"/>
      <c r="E111" s="221"/>
      <c r="F111" s="221"/>
      <c r="G111" s="221"/>
      <c r="H111" s="221"/>
      <c r="I111" s="221"/>
      <c r="J111" s="221"/>
      <c r="K111" s="221"/>
      <c r="L111" s="221"/>
      <c r="M111" s="221"/>
      <c r="N111" s="221"/>
      <c r="O111" s="141">
        <v>6</v>
      </c>
      <c r="P111" s="142"/>
      <c r="Q111" s="142"/>
      <c r="R111" s="141" t="str">
        <f t="shared" si="13"/>
        <v/>
      </c>
      <c r="S111" s="143"/>
      <c r="T111" s="143"/>
      <c r="U111" s="144" t="str">
        <f t="shared" si="25"/>
        <v/>
      </c>
      <c r="V111" s="143"/>
      <c r="W111" s="143"/>
      <c r="X111" s="143"/>
      <c r="Y111" s="145" t="str">
        <f t="shared" si="34"/>
        <v/>
      </c>
      <c r="Z111" s="146" t="str">
        <f t="shared" si="15"/>
        <v/>
      </c>
      <c r="AA111" s="144" t="str">
        <f t="shared" si="16"/>
        <v/>
      </c>
      <c r="AB111" s="146" t="str">
        <f t="shared" si="17"/>
        <v/>
      </c>
      <c r="AC111" s="144" t="str">
        <f t="shared" si="35"/>
        <v/>
      </c>
      <c r="AD111" s="147" t="str">
        <f t="shared" si="18"/>
        <v/>
      </c>
      <c r="AE111" s="143"/>
      <c r="AF111" s="143"/>
      <c r="AG111" s="142"/>
      <c r="AH111" s="149"/>
      <c r="AI111" s="149"/>
      <c r="AJ111" s="108"/>
      <c r="AK111" s="141"/>
      <c r="AL111" s="28"/>
      <c r="AM111" s="28"/>
      <c r="AN111" s="104"/>
      <c r="AO111" s="104"/>
      <c r="AP111" s="104"/>
      <c r="AQ111" s="104"/>
      <c r="AR111" s="104"/>
      <c r="AS111" s="104"/>
      <c r="AT111" s="104"/>
      <c r="AU111" s="104"/>
      <c r="AV111" s="104"/>
      <c r="AW111" s="105"/>
      <c r="AX111" s="2"/>
      <c r="AY111" s="2"/>
      <c r="AZ111" s="2"/>
      <c r="BA111" s="2"/>
      <c r="BB111" s="2"/>
      <c r="BC111" s="2"/>
      <c r="BD111" s="2"/>
      <c r="BE111" s="2"/>
      <c r="BF111" s="2"/>
      <c r="BG111" s="2"/>
      <c r="BH111" s="2"/>
      <c r="BI111" s="2"/>
      <c r="BJ111" s="2"/>
      <c r="BK111" s="2"/>
      <c r="BL111" s="2"/>
      <c r="BM111" s="2"/>
      <c r="BN111" s="2"/>
      <c r="BO111" s="2"/>
      <c r="BP111" s="2"/>
    </row>
    <row r="112" spans="1:68" ht="39" customHeight="1" x14ac:dyDescent="0.25">
      <c r="A112" s="227"/>
      <c r="B112" s="221"/>
      <c r="C112" s="221"/>
      <c r="D112" s="221"/>
      <c r="E112" s="221"/>
      <c r="F112" s="221"/>
      <c r="G112" s="221"/>
      <c r="H112" s="221"/>
      <c r="I112" s="221"/>
      <c r="J112" s="221"/>
      <c r="K112" s="221"/>
      <c r="L112" s="221"/>
      <c r="M112" s="221"/>
      <c r="N112" s="221"/>
      <c r="O112" s="141">
        <v>7</v>
      </c>
      <c r="P112" s="142"/>
      <c r="Q112" s="142"/>
      <c r="R112" s="141" t="str">
        <f t="shared" si="13"/>
        <v/>
      </c>
      <c r="S112" s="143"/>
      <c r="T112" s="143"/>
      <c r="U112" s="144" t="str">
        <f t="shared" si="25"/>
        <v/>
      </c>
      <c r="V112" s="143"/>
      <c r="W112" s="143"/>
      <c r="X112" s="143"/>
      <c r="Y112" s="145" t="str">
        <f t="shared" si="34"/>
        <v/>
      </c>
      <c r="Z112" s="146" t="str">
        <f t="shared" si="15"/>
        <v/>
      </c>
      <c r="AA112" s="144" t="str">
        <f t="shared" si="16"/>
        <v/>
      </c>
      <c r="AB112" s="146" t="str">
        <f t="shared" si="17"/>
        <v/>
      </c>
      <c r="AC112" s="144" t="str">
        <f t="shared" si="35"/>
        <v/>
      </c>
      <c r="AD112" s="147" t="str">
        <f t="shared" si="18"/>
        <v/>
      </c>
      <c r="AE112" s="143"/>
      <c r="AF112" s="143"/>
      <c r="AG112" s="142"/>
      <c r="AH112" s="149"/>
      <c r="AI112" s="149"/>
      <c r="AJ112" s="108"/>
      <c r="AK112" s="141"/>
      <c r="AL112" s="28"/>
      <c r="AM112" s="28"/>
      <c r="AN112" s="104"/>
      <c r="AO112" s="104"/>
      <c r="AP112" s="104"/>
      <c r="AQ112" s="104"/>
      <c r="AR112" s="104"/>
      <c r="AS112" s="104"/>
      <c r="AT112" s="104"/>
      <c r="AU112" s="104"/>
      <c r="AV112" s="104"/>
      <c r="AW112" s="105"/>
      <c r="AX112" s="2"/>
      <c r="AY112" s="2"/>
      <c r="AZ112" s="2"/>
      <c r="BA112" s="2"/>
      <c r="BB112" s="2"/>
      <c r="BC112" s="2"/>
      <c r="BD112" s="2"/>
      <c r="BE112" s="2"/>
      <c r="BF112" s="2"/>
      <c r="BG112" s="2"/>
      <c r="BH112" s="2"/>
      <c r="BI112" s="2"/>
      <c r="BJ112" s="2"/>
      <c r="BK112" s="2"/>
      <c r="BL112" s="2"/>
      <c r="BM112" s="2"/>
      <c r="BN112" s="2"/>
      <c r="BO112" s="2"/>
      <c r="BP112" s="2"/>
    </row>
    <row r="113" spans="1:68" ht="39" customHeight="1" x14ac:dyDescent="0.25">
      <c r="A113" s="227"/>
      <c r="B113" s="221"/>
      <c r="C113" s="221"/>
      <c r="D113" s="221"/>
      <c r="E113" s="221"/>
      <c r="F113" s="221"/>
      <c r="G113" s="221"/>
      <c r="H113" s="221"/>
      <c r="I113" s="221"/>
      <c r="J113" s="221"/>
      <c r="K113" s="221"/>
      <c r="L113" s="221"/>
      <c r="M113" s="221"/>
      <c r="N113" s="221"/>
      <c r="O113" s="141">
        <v>8</v>
      </c>
      <c r="P113" s="142"/>
      <c r="Q113" s="142"/>
      <c r="R113" s="141" t="str">
        <f t="shared" si="13"/>
        <v/>
      </c>
      <c r="S113" s="143"/>
      <c r="T113" s="143"/>
      <c r="U113" s="144" t="str">
        <f t="shared" si="25"/>
        <v/>
      </c>
      <c r="V113" s="143"/>
      <c r="W113" s="143"/>
      <c r="X113" s="143"/>
      <c r="Y113" s="145" t="str">
        <f t="shared" si="34"/>
        <v/>
      </c>
      <c r="Z113" s="146" t="str">
        <f t="shared" si="15"/>
        <v/>
      </c>
      <c r="AA113" s="144" t="str">
        <f t="shared" si="16"/>
        <v/>
      </c>
      <c r="AB113" s="146" t="str">
        <f t="shared" si="17"/>
        <v/>
      </c>
      <c r="AC113" s="144" t="str">
        <f t="shared" si="35"/>
        <v/>
      </c>
      <c r="AD113" s="147" t="str">
        <f t="shared" si="18"/>
        <v/>
      </c>
      <c r="AE113" s="143"/>
      <c r="AF113" s="143"/>
      <c r="AG113" s="142"/>
      <c r="AH113" s="149"/>
      <c r="AI113" s="149"/>
      <c r="AJ113" s="108"/>
      <c r="AK113" s="141"/>
      <c r="AL113" s="28"/>
      <c r="AM113" s="28"/>
      <c r="AN113" s="104"/>
      <c r="AO113" s="104"/>
      <c r="AP113" s="104"/>
      <c r="AQ113" s="104"/>
      <c r="AR113" s="104"/>
      <c r="AS113" s="104"/>
      <c r="AT113" s="104"/>
      <c r="AU113" s="104"/>
      <c r="AV113" s="104"/>
      <c r="AW113" s="105"/>
      <c r="AX113" s="2"/>
      <c r="AY113" s="2"/>
      <c r="AZ113" s="2"/>
      <c r="BA113" s="2"/>
      <c r="BB113" s="2"/>
      <c r="BC113" s="2"/>
      <c r="BD113" s="2"/>
      <c r="BE113" s="2"/>
      <c r="BF113" s="2"/>
      <c r="BG113" s="2"/>
      <c r="BH113" s="2"/>
      <c r="BI113" s="2"/>
      <c r="BJ113" s="2"/>
      <c r="BK113" s="2"/>
      <c r="BL113" s="2"/>
      <c r="BM113" s="2"/>
      <c r="BN113" s="2"/>
      <c r="BO113" s="2"/>
      <c r="BP113" s="2"/>
    </row>
    <row r="114" spans="1:68" ht="39" customHeight="1" x14ac:dyDescent="0.25">
      <c r="A114" s="227"/>
      <c r="B114" s="221"/>
      <c r="C114" s="221"/>
      <c r="D114" s="221"/>
      <c r="E114" s="221"/>
      <c r="F114" s="221"/>
      <c r="G114" s="221"/>
      <c r="H114" s="221"/>
      <c r="I114" s="221"/>
      <c r="J114" s="221"/>
      <c r="K114" s="221"/>
      <c r="L114" s="221"/>
      <c r="M114" s="221"/>
      <c r="N114" s="221"/>
      <c r="O114" s="141">
        <v>9</v>
      </c>
      <c r="P114" s="142"/>
      <c r="Q114" s="142"/>
      <c r="R114" s="141" t="str">
        <f t="shared" si="13"/>
        <v/>
      </c>
      <c r="S114" s="143"/>
      <c r="T114" s="143"/>
      <c r="U114" s="144" t="str">
        <f t="shared" si="25"/>
        <v/>
      </c>
      <c r="V114" s="143"/>
      <c r="W114" s="143"/>
      <c r="X114" s="143"/>
      <c r="Y114" s="145" t="str">
        <f t="shared" si="34"/>
        <v/>
      </c>
      <c r="Z114" s="146" t="str">
        <f t="shared" si="15"/>
        <v/>
      </c>
      <c r="AA114" s="144" t="str">
        <f t="shared" si="16"/>
        <v/>
      </c>
      <c r="AB114" s="146" t="str">
        <f t="shared" si="17"/>
        <v/>
      </c>
      <c r="AC114" s="144" t="str">
        <f t="shared" si="35"/>
        <v/>
      </c>
      <c r="AD114" s="147" t="str">
        <f t="shared" si="18"/>
        <v/>
      </c>
      <c r="AE114" s="143"/>
      <c r="AF114" s="143"/>
      <c r="AG114" s="142"/>
      <c r="AH114" s="149"/>
      <c r="AI114" s="149"/>
      <c r="AJ114" s="108"/>
      <c r="AK114" s="141"/>
      <c r="AL114" s="28"/>
      <c r="AM114" s="28"/>
      <c r="AN114" s="104"/>
      <c r="AO114" s="104"/>
      <c r="AP114" s="104"/>
      <c r="AQ114" s="104"/>
      <c r="AR114" s="104"/>
      <c r="AS114" s="104"/>
      <c r="AT114" s="104"/>
      <c r="AU114" s="104"/>
      <c r="AV114" s="104"/>
      <c r="AW114" s="105"/>
      <c r="AX114" s="2"/>
      <c r="AY114" s="2"/>
      <c r="AZ114" s="2"/>
      <c r="BA114" s="2"/>
      <c r="BB114" s="2"/>
      <c r="BC114" s="2"/>
      <c r="BD114" s="2"/>
      <c r="BE114" s="2"/>
      <c r="BF114" s="2"/>
      <c r="BG114" s="2"/>
      <c r="BH114" s="2"/>
      <c r="BI114" s="2"/>
      <c r="BJ114" s="2"/>
      <c r="BK114" s="2"/>
      <c r="BL114" s="2"/>
      <c r="BM114" s="2"/>
      <c r="BN114" s="2"/>
      <c r="BO114" s="2"/>
      <c r="BP114" s="2"/>
    </row>
    <row r="115" spans="1:68" ht="39" customHeight="1" x14ac:dyDescent="0.25">
      <c r="A115" s="228"/>
      <c r="B115" s="222"/>
      <c r="C115" s="222"/>
      <c r="D115" s="222"/>
      <c r="E115" s="222"/>
      <c r="F115" s="222"/>
      <c r="G115" s="222"/>
      <c r="H115" s="222"/>
      <c r="I115" s="222"/>
      <c r="J115" s="222"/>
      <c r="K115" s="222"/>
      <c r="L115" s="222"/>
      <c r="M115" s="222"/>
      <c r="N115" s="222"/>
      <c r="O115" s="150">
        <v>10</v>
      </c>
      <c r="P115" s="151"/>
      <c r="Q115" s="151"/>
      <c r="R115" s="141" t="str">
        <f t="shared" si="13"/>
        <v/>
      </c>
      <c r="S115" s="143"/>
      <c r="T115" s="143"/>
      <c r="U115" s="144" t="str">
        <f t="shared" si="25"/>
        <v/>
      </c>
      <c r="V115" s="143"/>
      <c r="W115" s="143"/>
      <c r="X115" s="143"/>
      <c r="Y115" s="145" t="str">
        <f t="shared" si="34"/>
        <v/>
      </c>
      <c r="Z115" s="146" t="str">
        <f t="shared" si="15"/>
        <v/>
      </c>
      <c r="AA115" s="144" t="str">
        <f t="shared" si="16"/>
        <v/>
      </c>
      <c r="AB115" s="146" t="str">
        <f t="shared" si="17"/>
        <v/>
      </c>
      <c r="AC115" s="144" t="str">
        <f t="shared" si="35"/>
        <v/>
      </c>
      <c r="AD115" s="147" t="str">
        <f t="shared" si="18"/>
        <v/>
      </c>
      <c r="AE115" s="143"/>
      <c r="AF115" s="152"/>
      <c r="AG115" s="151"/>
      <c r="AH115" s="153"/>
      <c r="AI115" s="153"/>
      <c r="AJ115" s="154"/>
      <c r="AK115" s="150"/>
      <c r="AL115" s="44"/>
      <c r="AM115" s="44"/>
      <c r="AN115" s="106"/>
      <c r="AO115" s="106"/>
      <c r="AP115" s="106"/>
      <c r="AQ115" s="106"/>
      <c r="AR115" s="106"/>
      <c r="AS115" s="106"/>
      <c r="AT115" s="106"/>
      <c r="AU115" s="106"/>
      <c r="AV115" s="106"/>
      <c r="AW115" s="107"/>
      <c r="AX115" s="2"/>
      <c r="AY115" s="2"/>
      <c r="AZ115" s="2"/>
      <c r="BA115" s="2"/>
      <c r="BB115" s="2"/>
      <c r="BC115" s="2"/>
      <c r="BD115" s="2"/>
      <c r="BE115" s="2"/>
      <c r="BF115" s="2"/>
      <c r="BG115" s="2"/>
      <c r="BH115" s="2"/>
      <c r="BI115" s="2"/>
      <c r="BJ115" s="2"/>
      <c r="BK115" s="2"/>
      <c r="BL115" s="2"/>
      <c r="BM115" s="2"/>
      <c r="BN115" s="2"/>
      <c r="BO115" s="2"/>
      <c r="BP115" s="2"/>
    </row>
    <row r="116" spans="1:68" ht="39" customHeight="1" x14ac:dyDescent="0.25">
      <c r="A116" s="226">
        <v>12</v>
      </c>
      <c r="B116" s="230"/>
      <c r="C116" s="224"/>
      <c r="D116" s="224"/>
      <c r="E116" s="224"/>
      <c r="F116" s="224"/>
      <c r="G116" s="229"/>
      <c r="H116" s="220" t="str">
        <f>IF(G116&lt;=0,"",IF(G116&lt;=2,"Muy Baja",IF(G116&lt;=24,"Baja",IF(G116&lt;=500,"Media",IF(G116&lt;=5000,"Alta","Muy Alta")))))</f>
        <v/>
      </c>
      <c r="I116" s="223" t="str">
        <f>IF(H116="","",IF(H116="Muy Baja",0.2,IF(H116="Baja",0.4,IF(H116="Media",0.6,IF(H116="Alta",0.8,IF(H116="Muy Alta",1,))))))</f>
        <v/>
      </c>
      <c r="J116" s="223"/>
      <c r="K116" s="223" t="e">
        <f>IF(J116=#REF!,#REF!,IF(J116=#REF!,#REF!,IF(J116=#REF!,#REF!)))</f>
        <v>#REF!</v>
      </c>
      <c r="L116" s="220" t="e">
        <f>IF(J116=#REF!,"Moderado",IF(J116=#REF!,"Mayor",IF(J116=#REF!,"Catastrófico")))</f>
        <v>#REF!</v>
      </c>
      <c r="M116" s="223" t="e">
        <f>IF(L116="","",IF(L116="Leve",0.2,IF(L116="Menor",0.4,IF(L116="Moderado",0.6,IF(L116="Mayor",0.8,IF(L116="Catastrófico",1,))))))</f>
        <v>#REF!</v>
      </c>
      <c r="N116" s="225" t="e">
        <f>IF(OR(AND(H116="Muy Baja",L116="Leve"),AND(H116="Muy Baja",L116="Menor"),AND(H116="Baja",L116="Leve")),"Bajo",IF(OR(AND(H116="Muy baja",L116="Moderado"),AND(H116="Baja",L116="Menor"),AND(H116="Baja",L116="Moderado"),AND(H116="Media",L116="Leve"),AND(H116="Media",L116="Menor"),AND(H116="Media",L116="Moderado"),AND(H116="Alta",L116="Leve"),AND(H116="Alta",L116="Menor")),"Moderado",IF(OR(AND(H116="Muy Baja",L116="Mayor"),AND(H116="Baja",L116="Mayor"),AND(H116="Media",L116="Mayor"),AND(H116="Alta",L116="Moderado"),AND(H116="Alta",L116="Mayor"),AND(H116="Muy Alta",L116="Leve"),AND(H116="Muy Alta",L116="Menor"),AND(H116="Muy Alta",L116="Moderado"),AND(H116="Muy Alta",L116="Mayor")),"Alto",IF(OR(AND(H116="Muy Baja",L116="Catastrófico"),AND(H116="Baja",L116="Catastrófico"),AND(H116="Media",L116="Catastrófico"),AND(H116="Alta",L116="Catastrófico"),AND(H116="Muy Alta",L116="Catastrófico")),"Extremo",""))))</f>
        <v>#REF!</v>
      </c>
      <c r="O116" s="155">
        <v>1</v>
      </c>
      <c r="P116" s="156"/>
      <c r="Q116" s="156"/>
      <c r="R116" s="155" t="str">
        <f t="shared" si="13"/>
        <v/>
      </c>
      <c r="S116" s="157"/>
      <c r="T116" s="157"/>
      <c r="U116" s="158" t="str">
        <f t="shared" si="25"/>
        <v/>
      </c>
      <c r="V116" s="157"/>
      <c r="W116" s="157"/>
      <c r="X116" s="157"/>
      <c r="Y116" s="159" t="str">
        <f>IFERROR(IF(R116="Probabilidad",(I116-(+I116*U116)),IF(R116="Impacto",I116,"")),"")</f>
        <v/>
      </c>
      <c r="Z116" s="160" t="str">
        <f t="shared" si="15"/>
        <v/>
      </c>
      <c r="AA116" s="158" t="str">
        <f t="shared" si="16"/>
        <v/>
      </c>
      <c r="AB116" s="160" t="str">
        <f t="shared" si="17"/>
        <v/>
      </c>
      <c r="AC116" s="158" t="str">
        <f>IFERROR(IF(R116="Impacto",(M116-(+M116*U116)),IF(R116="Probabilidad",M116,"")),"")</f>
        <v/>
      </c>
      <c r="AD116" s="161" t="str">
        <f t="shared" si="18"/>
        <v/>
      </c>
      <c r="AE116" s="157"/>
      <c r="AF116" s="157"/>
      <c r="AG116" s="156"/>
      <c r="AH116" s="162"/>
      <c r="AI116" s="162"/>
      <c r="AJ116" s="163"/>
      <c r="AK116" s="155"/>
      <c r="AL116" s="10"/>
      <c r="AM116" s="10"/>
      <c r="AN116" s="164"/>
      <c r="AO116" s="164"/>
      <c r="AP116" s="164"/>
      <c r="AQ116" s="164"/>
      <c r="AR116" s="164"/>
      <c r="AS116" s="164"/>
      <c r="AT116" s="164"/>
      <c r="AU116" s="164"/>
      <c r="AV116" s="164"/>
      <c r="AW116" s="165"/>
      <c r="AX116" s="2"/>
      <c r="AY116" s="2"/>
      <c r="AZ116" s="2"/>
      <c r="BA116" s="2"/>
      <c r="BB116" s="2"/>
      <c r="BC116" s="2"/>
      <c r="BD116" s="2"/>
      <c r="BE116" s="2"/>
      <c r="BF116" s="2"/>
      <c r="BG116" s="2"/>
      <c r="BH116" s="2"/>
      <c r="BI116" s="2"/>
      <c r="BJ116" s="2"/>
      <c r="BK116" s="2"/>
      <c r="BL116" s="2"/>
      <c r="BM116" s="2"/>
      <c r="BN116" s="2"/>
      <c r="BO116" s="2"/>
      <c r="BP116" s="2"/>
    </row>
    <row r="117" spans="1:68" ht="39" customHeight="1" x14ac:dyDescent="0.25">
      <c r="A117" s="227"/>
      <c r="B117" s="221"/>
      <c r="C117" s="221"/>
      <c r="D117" s="221"/>
      <c r="E117" s="221"/>
      <c r="F117" s="221"/>
      <c r="G117" s="221"/>
      <c r="H117" s="221"/>
      <c r="I117" s="221"/>
      <c r="J117" s="221"/>
      <c r="K117" s="221"/>
      <c r="L117" s="221"/>
      <c r="M117" s="221"/>
      <c r="N117" s="221"/>
      <c r="O117" s="141">
        <v>2</v>
      </c>
      <c r="P117" s="142"/>
      <c r="Q117" s="142"/>
      <c r="R117" s="141" t="str">
        <f t="shared" si="13"/>
        <v/>
      </c>
      <c r="S117" s="143"/>
      <c r="T117" s="143"/>
      <c r="U117" s="144" t="str">
        <f t="shared" si="25"/>
        <v/>
      </c>
      <c r="V117" s="143"/>
      <c r="W117" s="143"/>
      <c r="X117" s="143"/>
      <c r="Y117" s="145" t="str">
        <f>IFERROR(IF(AND(R116="Probabilidad",R117="Probabilidad"),(AA116-(+AA116*U117)),IF(R117="Probabilidad",(I116-(+I116*U117)),IF(R117="Impacto",AA116,""))),"")</f>
        <v/>
      </c>
      <c r="Z117" s="146" t="str">
        <f t="shared" si="15"/>
        <v/>
      </c>
      <c r="AA117" s="144" t="str">
        <f t="shared" si="16"/>
        <v/>
      </c>
      <c r="AB117" s="146" t="str">
        <f t="shared" si="17"/>
        <v/>
      </c>
      <c r="AC117" s="144" t="str">
        <f>IFERROR(IF(AND(R116="Impacto",R117="Impacto"),(AC116-(+AC116*U117)),IF(R117="Impacto",($M$116-(+$M$116*U117)),IF(R117="Probabilidad",AC116,""))),"")</f>
        <v/>
      </c>
      <c r="AD117" s="147" t="str">
        <f t="shared" si="18"/>
        <v/>
      </c>
      <c r="AE117" s="143"/>
      <c r="AF117" s="143"/>
      <c r="AG117" s="142"/>
      <c r="AH117" s="149"/>
      <c r="AI117" s="149"/>
      <c r="AJ117" s="108"/>
      <c r="AK117" s="141"/>
      <c r="AL117" s="28"/>
      <c r="AM117" s="28"/>
      <c r="AN117" s="104"/>
      <c r="AO117" s="104"/>
      <c r="AP117" s="104"/>
      <c r="AQ117" s="104"/>
      <c r="AR117" s="104"/>
      <c r="AS117" s="104"/>
      <c r="AT117" s="104"/>
      <c r="AU117" s="104"/>
      <c r="AV117" s="104"/>
      <c r="AW117" s="105"/>
      <c r="AX117" s="2"/>
      <c r="AY117" s="2"/>
      <c r="AZ117" s="2"/>
      <c r="BA117" s="2"/>
      <c r="BB117" s="2"/>
      <c r="BC117" s="2"/>
      <c r="BD117" s="2"/>
      <c r="BE117" s="2"/>
      <c r="BF117" s="2"/>
      <c r="BG117" s="2"/>
      <c r="BH117" s="2"/>
      <c r="BI117" s="2"/>
      <c r="BJ117" s="2"/>
      <c r="BK117" s="2"/>
      <c r="BL117" s="2"/>
      <c r="BM117" s="2"/>
      <c r="BN117" s="2"/>
      <c r="BO117" s="2"/>
      <c r="BP117" s="2"/>
    </row>
    <row r="118" spans="1:68" ht="39" customHeight="1" x14ac:dyDescent="0.25">
      <c r="A118" s="227"/>
      <c r="B118" s="221"/>
      <c r="C118" s="221"/>
      <c r="D118" s="221"/>
      <c r="E118" s="221"/>
      <c r="F118" s="221"/>
      <c r="G118" s="221"/>
      <c r="H118" s="221"/>
      <c r="I118" s="221"/>
      <c r="J118" s="221"/>
      <c r="K118" s="221"/>
      <c r="L118" s="221"/>
      <c r="M118" s="221"/>
      <c r="N118" s="221"/>
      <c r="O118" s="141">
        <v>3</v>
      </c>
      <c r="P118" s="142"/>
      <c r="Q118" s="142"/>
      <c r="R118" s="141" t="str">
        <f t="shared" si="13"/>
        <v/>
      </c>
      <c r="S118" s="143"/>
      <c r="T118" s="143"/>
      <c r="U118" s="144" t="str">
        <f t="shared" si="25"/>
        <v/>
      </c>
      <c r="V118" s="143"/>
      <c r="W118" s="143"/>
      <c r="X118" s="143"/>
      <c r="Y118" s="145" t="str">
        <f t="shared" ref="Y118:Y125" si="36">IFERROR(IF(AND(R117="Probabilidad",R118="Probabilidad"),(AA117-(+AA117*U118)),IF(AND(R117="Impacto",R118="Probabilidad"),(AA116-(+AA116*U118)),IF(R118="Impacto",AA117,""))),"")</f>
        <v/>
      </c>
      <c r="Z118" s="146" t="str">
        <f t="shared" si="15"/>
        <v/>
      </c>
      <c r="AA118" s="144" t="str">
        <f t="shared" si="16"/>
        <v/>
      </c>
      <c r="AB118" s="146" t="str">
        <f t="shared" si="17"/>
        <v/>
      </c>
      <c r="AC118" s="144" t="str">
        <f t="shared" ref="AC118:AC125" si="37">IFERROR(IF(AND(R117="Impacto",R118="Impacto"),(AC117-(+AC117*U118)),IF(AND(R117="Probabilidad",R118="Impacto"),(AC116-(+AC116*U118)),IF(R118="Probabilidad",AC117,""))),"")</f>
        <v/>
      </c>
      <c r="AD118" s="147" t="str">
        <f t="shared" si="18"/>
        <v/>
      </c>
      <c r="AE118" s="143"/>
      <c r="AF118" s="143"/>
      <c r="AG118" s="142"/>
      <c r="AH118" s="149"/>
      <c r="AI118" s="149"/>
      <c r="AJ118" s="108"/>
      <c r="AK118" s="141"/>
      <c r="AL118" s="28"/>
      <c r="AM118" s="28"/>
      <c r="AN118" s="104"/>
      <c r="AO118" s="104"/>
      <c r="AP118" s="104"/>
      <c r="AQ118" s="104"/>
      <c r="AR118" s="104"/>
      <c r="AS118" s="104"/>
      <c r="AT118" s="104"/>
      <c r="AU118" s="104"/>
      <c r="AV118" s="104"/>
      <c r="AW118" s="105"/>
      <c r="AX118" s="2"/>
      <c r="AY118" s="2"/>
      <c r="AZ118" s="2"/>
      <c r="BA118" s="2"/>
      <c r="BB118" s="2"/>
      <c r="BC118" s="2"/>
      <c r="BD118" s="2"/>
      <c r="BE118" s="2"/>
      <c r="BF118" s="2"/>
      <c r="BG118" s="2"/>
      <c r="BH118" s="2"/>
      <c r="BI118" s="2"/>
      <c r="BJ118" s="2"/>
      <c r="BK118" s="2"/>
      <c r="BL118" s="2"/>
      <c r="BM118" s="2"/>
      <c r="BN118" s="2"/>
      <c r="BO118" s="2"/>
      <c r="BP118" s="2"/>
    </row>
    <row r="119" spans="1:68" ht="39" customHeight="1" x14ac:dyDescent="0.25">
      <c r="A119" s="227"/>
      <c r="B119" s="221"/>
      <c r="C119" s="221"/>
      <c r="D119" s="221"/>
      <c r="E119" s="221"/>
      <c r="F119" s="221"/>
      <c r="G119" s="221"/>
      <c r="H119" s="221"/>
      <c r="I119" s="221"/>
      <c r="J119" s="221"/>
      <c r="K119" s="221"/>
      <c r="L119" s="221"/>
      <c r="M119" s="221"/>
      <c r="N119" s="221"/>
      <c r="O119" s="141">
        <v>4</v>
      </c>
      <c r="P119" s="142"/>
      <c r="Q119" s="142"/>
      <c r="R119" s="141" t="str">
        <f t="shared" si="13"/>
        <v/>
      </c>
      <c r="S119" s="143"/>
      <c r="T119" s="143"/>
      <c r="U119" s="144" t="str">
        <f t="shared" si="25"/>
        <v/>
      </c>
      <c r="V119" s="143"/>
      <c r="W119" s="143"/>
      <c r="X119" s="143"/>
      <c r="Y119" s="145" t="str">
        <f t="shared" si="36"/>
        <v/>
      </c>
      <c r="Z119" s="146" t="str">
        <f t="shared" si="15"/>
        <v/>
      </c>
      <c r="AA119" s="144" t="str">
        <f t="shared" si="16"/>
        <v/>
      </c>
      <c r="AB119" s="146" t="str">
        <f t="shared" si="17"/>
        <v/>
      </c>
      <c r="AC119" s="144" t="str">
        <f t="shared" si="37"/>
        <v/>
      </c>
      <c r="AD119" s="147" t="str">
        <f t="shared" si="18"/>
        <v/>
      </c>
      <c r="AE119" s="143"/>
      <c r="AF119" s="143"/>
      <c r="AG119" s="142"/>
      <c r="AH119" s="149"/>
      <c r="AI119" s="149"/>
      <c r="AJ119" s="108"/>
      <c r="AK119" s="141"/>
      <c r="AL119" s="28"/>
      <c r="AM119" s="28"/>
      <c r="AN119" s="104"/>
      <c r="AO119" s="104"/>
      <c r="AP119" s="104"/>
      <c r="AQ119" s="104"/>
      <c r="AR119" s="104"/>
      <c r="AS119" s="104"/>
      <c r="AT119" s="104"/>
      <c r="AU119" s="104"/>
      <c r="AV119" s="104"/>
      <c r="AW119" s="105"/>
      <c r="AX119" s="2"/>
      <c r="AY119" s="2"/>
      <c r="AZ119" s="2"/>
      <c r="BA119" s="2"/>
      <c r="BB119" s="2"/>
      <c r="BC119" s="2"/>
      <c r="BD119" s="2"/>
      <c r="BE119" s="2"/>
      <c r="BF119" s="2"/>
      <c r="BG119" s="2"/>
      <c r="BH119" s="2"/>
      <c r="BI119" s="2"/>
      <c r="BJ119" s="2"/>
      <c r="BK119" s="2"/>
      <c r="BL119" s="2"/>
      <c r="BM119" s="2"/>
      <c r="BN119" s="2"/>
      <c r="BO119" s="2"/>
      <c r="BP119" s="2"/>
    </row>
    <row r="120" spans="1:68" ht="39" customHeight="1" x14ac:dyDescent="0.25">
      <c r="A120" s="227"/>
      <c r="B120" s="221"/>
      <c r="C120" s="221"/>
      <c r="D120" s="221"/>
      <c r="E120" s="221"/>
      <c r="F120" s="221"/>
      <c r="G120" s="221"/>
      <c r="H120" s="221"/>
      <c r="I120" s="221"/>
      <c r="J120" s="221"/>
      <c r="K120" s="221"/>
      <c r="L120" s="221"/>
      <c r="M120" s="221"/>
      <c r="N120" s="221"/>
      <c r="O120" s="141">
        <v>5</v>
      </c>
      <c r="P120" s="142"/>
      <c r="Q120" s="142"/>
      <c r="R120" s="141" t="str">
        <f t="shared" si="13"/>
        <v/>
      </c>
      <c r="S120" s="143"/>
      <c r="T120" s="143"/>
      <c r="U120" s="144" t="str">
        <f t="shared" si="25"/>
        <v/>
      </c>
      <c r="V120" s="143"/>
      <c r="W120" s="143"/>
      <c r="X120" s="143"/>
      <c r="Y120" s="145" t="str">
        <f t="shared" si="36"/>
        <v/>
      </c>
      <c r="Z120" s="146" t="str">
        <f t="shared" si="15"/>
        <v/>
      </c>
      <c r="AA120" s="144" t="str">
        <f t="shared" si="16"/>
        <v/>
      </c>
      <c r="AB120" s="146" t="str">
        <f t="shared" si="17"/>
        <v/>
      </c>
      <c r="AC120" s="144" t="str">
        <f t="shared" si="37"/>
        <v/>
      </c>
      <c r="AD120" s="147" t="str">
        <f t="shared" si="18"/>
        <v/>
      </c>
      <c r="AE120" s="143"/>
      <c r="AF120" s="143"/>
      <c r="AG120" s="142"/>
      <c r="AH120" s="149"/>
      <c r="AI120" s="149"/>
      <c r="AJ120" s="108"/>
      <c r="AK120" s="141"/>
      <c r="AL120" s="28"/>
      <c r="AM120" s="28"/>
      <c r="AN120" s="104"/>
      <c r="AO120" s="104"/>
      <c r="AP120" s="104"/>
      <c r="AQ120" s="104"/>
      <c r="AR120" s="104"/>
      <c r="AS120" s="104"/>
      <c r="AT120" s="104"/>
      <c r="AU120" s="104"/>
      <c r="AV120" s="104"/>
      <c r="AW120" s="105"/>
      <c r="AX120" s="2"/>
      <c r="AY120" s="2"/>
      <c r="AZ120" s="2"/>
      <c r="BA120" s="2"/>
      <c r="BB120" s="2"/>
      <c r="BC120" s="2"/>
      <c r="BD120" s="2"/>
      <c r="BE120" s="2"/>
      <c r="BF120" s="2"/>
      <c r="BG120" s="2"/>
      <c r="BH120" s="2"/>
      <c r="BI120" s="2"/>
      <c r="BJ120" s="2"/>
      <c r="BK120" s="2"/>
      <c r="BL120" s="2"/>
      <c r="BM120" s="2"/>
      <c r="BN120" s="2"/>
      <c r="BO120" s="2"/>
      <c r="BP120" s="2"/>
    </row>
    <row r="121" spans="1:68" ht="39" customHeight="1" x14ac:dyDescent="0.25">
      <c r="A121" s="227"/>
      <c r="B121" s="221"/>
      <c r="C121" s="221"/>
      <c r="D121" s="221"/>
      <c r="E121" s="221"/>
      <c r="F121" s="221"/>
      <c r="G121" s="221"/>
      <c r="H121" s="221"/>
      <c r="I121" s="221"/>
      <c r="J121" s="221"/>
      <c r="K121" s="221"/>
      <c r="L121" s="221"/>
      <c r="M121" s="221"/>
      <c r="N121" s="221"/>
      <c r="O121" s="141">
        <v>6</v>
      </c>
      <c r="P121" s="142"/>
      <c r="Q121" s="142"/>
      <c r="R121" s="141" t="str">
        <f t="shared" si="13"/>
        <v/>
      </c>
      <c r="S121" s="143"/>
      <c r="T121" s="143"/>
      <c r="U121" s="144" t="str">
        <f t="shared" si="25"/>
        <v/>
      </c>
      <c r="V121" s="143"/>
      <c r="W121" s="143"/>
      <c r="X121" s="143"/>
      <c r="Y121" s="145" t="str">
        <f t="shared" si="36"/>
        <v/>
      </c>
      <c r="Z121" s="146" t="str">
        <f t="shared" si="15"/>
        <v/>
      </c>
      <c r="AA121" s="144" t="str">
        <f t="shared" si="16"/>
        <v/>
      </c>
      <c r="AB121" s="146" t="str">
        <f t="shared" si="17"/>
        <v/>
      </c>
      <c r="AC121" s="144" t="str">
        <f t="shared" si="37"/>
        <v/>
      </c>
      <c r="AD121" s="147" t="str">
        <f t="shared" si="18"/>
        <v/>
      </c>
      <c r="AE121" s="143"/>
      <c r="AF121" s="143"/>
      <c r="AG121" s="142"/>
      <c r="AH121" s="149"/>
      <c r="AI121" s="149"/>
      <c r="AJ121" s="108"/>
      <c r="AK121" s="141"/>
      <c r="AL121" s="28"/>
      <c r="AM121" s="28"/>
      <c r="AN121" s="104"/>
      <c r="AO121" s="104"/>
      <c r="AP121" s="104"/>
      <c r="AQ121" s="104"/>
      <c r="AR121" s="104"/>
      <c r="AS121" s="104"/>
      <c r="AT121" s="104"/>
      <c r="AU121" s="104"/>
      <c r="AV121" s="104"/>
      <c r="AW121" s="105"/>
      <c r="AX121" s="2"/>
      <c r="AY121" s="2"/>
      <c r="AZ121" s="2"/>
      <c r="BA121" s="2"/>
      <c r="BB121" s="2"/>
      <c r="BC121" s="2"/>
      <c r="BD121" s="2"/>
      <c r="BE121" s="2"/>
      <c r="BF121" s="2"/>
      <c r="BG121" s="2"/>
      <c r="BH121" s="2"/>
      <c r="BI121" s="2"/>
      <c r="BJ121" s="2"/>
      <c r="BK121" s="2"/>
      <c r="BL121" s="2"/>
      <c r="BM121" s="2"/>
      <c r="BN121" s="2"/>
      <c r="BO121" s="2"/>
      <c r="BP121" s="2"/>
    </row>
    <row r="122" spans="1:68" ht="39" customHeight="1" x14ac:dyDescent="0.25">
      <c r="A122" s="227"/>
      <c r="B122" s="221"/>
      <c r="C122" s="221"/>
      <c r="D122" s="221"/>
      <c r="E122" s="221"/>
      <c r="F122" s="221"/>
      <c r="G122" s="221"/>
      <c r="H122" s="221"/>
      <c r="I122" s="221"/>
      <c r="J122" s="221"/>
      <c r="K122" s="221"/>
      <c r="L122" s="221"/>
      <c r="M122" s="221"/>
      <c r="N122" s="221"/>
      <c r="O122" s="141">
        <v>7</v>
      </c>
      <c r="P122" s="142"/>
      <c r="Q122" s="142"/>
      <c r="R122" s="141" t="str">
        <f t="shared" si="13"/>
        <v/>
      </c>
      <c r="S122" s="143"/>
      <c r="T122" s="143"/>
      <c r="U122" s="144" t="str">
        <f t="shared" si="25"/>
        <v/>
      </c>
      <c r="V122" s="143"/>
      <c r="W122" s="143"/>
      <c r="X122" s="143"/>
      <c r="Y122" s="145" t="str">
        <f t="shared" si="36"/>
        <v/>
      </c>
      <c r="Z122" s="146" t="str">
        <f t="shared" si="15"/>
        <v/>
      </c>
      <c r="AA122" s="144" t="str">
        <f t="shared" si="16"/>
        <v/>
      </c>
      <c r="AB122" s="146" t="str">
        <f t="shared" si="17"/>
        <v/>
      </c>
      <c r="AC122" s="144" t="str">
        <f t="shared" si="37"/>
        <v/>
      </c>
      <c r="AD122" s="147" t="str">
        <f t="shared" si="18"/>
        <v/>
      </c>
      <c r="AE122" s="143"/>
      <c r="AF122" s="143"/>
      <c r="AG122" s="142"/>
      <c r="AH122" s="149"/>
      <c r="AI122" s="149"/>
      <c r="AJ122" s="108"/>
      <c r="AK122" s="141"/>
      <c r="AL122" s="28"/>
      <c r="AM122" s="28"/>
      <c r="AN122" s="104"/>
      <c r="AO122" s="104"/>
      <c r="AP122" s="104"/>
      <c r="AQ122" s="104"/>
      <c r="AR122" s="104"/>
      <c r="AS122" s="104"/>
      <c r="AT122" s="104"/>
      <c r="AU122" s="104"/>
      <c r="AV122" s="104"/>
      <c r="AW122" s="105"/>
      <c r="AX122" s="2"/>
      <c r="AY122" s="2"/>
      <c r="AZ122" s="2"/>
      <c r="BA122" s="2"/>
      <c r="BB122" s="2"/>
      <c r="BC122" s="2"/>
      <c r="BD122" s="2"/>
      <c r="BE122" s="2"/>
      <c r="BF122" s="2"/>
      <c r="BG122" s="2"/>
      <c r="BH122" s="2"/>
      <c r="BI122" s="2"/>
      <c r="BJ122" s="2"/>
      <c r="BK122" s="2"/>
      <c r="BL122" s="2"/>
      <c r="BM122" s="2"/>
      <c r="BN122" s="2"/>
      <c r="BO122" s="2"/>
      <c r="BP122" s="2"/>
    </row>
    <row r="123" spans="1:68" ht="39" customHeight="1" x14ac:dyDescent="0.25">
      <c r="A123" s="227"/>
      <c r="B123" s="221"/>
      <c r="C123" s="221"/>
      <c r="D123" s="221"/>
      <c r="E123" s="221"/>
      <c r="F123" s="221"/>
      <c r="G123" s="221"/>
      <c r="H123" s="221"/>
      <c r="I123" s="221"/>
      <c r="J123" s="221"/>
      <c r="K123" s="221"/>
      <c r="L123" s="221"/>
      <c r="M123" s="221"/>
      <c r="N123" s="221"/>
      <c r="O123" s="141">
        <v>8</v>
      </c>
      <c r="P123" s="142"/>
      <c r="Q123" s="142"/>
      <c r="R123" s="141" t="str">
        <f t="shared" si="13"/>
        <v/>
      </c>
      <c r="S123" s="143"/>
      <c r="T123" s="143"/>
      <c r="U123" s="144" t="str">
        <f t="shared" si="25"/>
        <v/>
      </c>
      <c r="V123" s="143"/>
      <c r="W123" s="143"/>
      <c r="X123" s="143"/>
      <c r="Y123" s="145" t="str">
        <f t="shared" si="36"/>
        <v/>
      </c>
      <c r="Z123" s="146" t="str">
        <f t="shared" si="15"/>
        <v/>
      </c>
      <c r="AA123" s="144" t="str">
        <f t="shared" si="16"/>
        <v/>
      </c>
      <c r="AB123" s="146" t="str">
        <f t="shared" si="17"/>
        <v/>
      </c>
      <c r="AC123" s="144" t="str">
        <f t="shared" si="37"/>
        <v/>
      </c>
      <c r="AD123" s="147" t="str">
        <f t="shared" si="18"/>
        <v/>
      </c>
      <c r="AE123" s="143"/>
      <c r="AF123" s="143"/>
      <c r="AG123" s="142"/>
      <c r="AH123" s="149"/>
      <c r="AI123" s="149"/>
      <c r="AJ123" s="108"/>
      <c r="AK123" s="141"/>
      <c r="AL123" s="28"/>
      <c r="AM123" s="28"/>
      <c r="AN123" s="104"/>
      <c r="AO123" s="104"/>
      <c r="AP123" s="104"/>
      <c r="AQ123" s="104"/>
      <c r="AR123" s="104"/>
      <c r="AS123" s="104"/>
      <c r="AT123" s="104"/>
      <c r="AU123" s="104"/>
      <c r="AV123" s="104"/>
      <c r="AW123" s="105"/>
      <c r="AX123" s="2"/>
      <c r="AY123" s="2"/>
      <c r="AZ123" s="2"/>
      <c r="BA123" s="2"/>
      <c r="BB123" s="2"/>
      <c r="BC123" s="2"/>
      <c r="BD123" s="2"/>
      <c r="BE123" s="2"/>
      <c r="BF123" s="2"/>
      <c r="BG123" s="2"/>
      <c r="BH123" s="2"/>
      <c r="BI123" s="2"/>
      <c r="BJ123" s="2"/>
      <c r="BK123" s="2"/>
      <c r="BL123" s="2"/>
      <c r="BM123" s="2"/>
      <c r="BN123" s="2"/>
      <c r="BO123" s="2"/>
      <c r="BP123" s="2"/>
    </row>
    <row r="124" spans="1:68" ht="39" customHeight="1" x14ac:dyDescent="0.25">
      <c r="A124" s="227"/>
      <c r="B124" s="221"/>
      <c r="C124" s="221"/>
      <c r="D124" s="221"/>
      <c r="E124" s="221"/>
      <c r="F124" s="221"/>
      <c r="G124" s="221"/>
      <c r="H124" s="221"/>
      <c r="I124" s="221"/>
      <c r="J124" s="221"/>
      <c r="K124" s="221"/>
      <c r="L124" s="221"/>
      <c r="M124" s="221"/>
      <c r="N124" s="221"/>
      <c r="O124" s="141">
        <v>9</v>
      </c>
      <c r="P124" s="142"/>
      <c r="Q124" s="142"/>
      <c r="R124" s="141" t="str">
        <f t="shared" si="13"/>
        <v/>
      </c>
      <c r="S124" s="143"/>
      <c r="T124" s="143"/>
      <c r="U124" s="144" t="str">
        <f t="shared" si="25"/>
        <v/>
      </c>
      <c r="V124" s="143"/>
      <c r="W124" s="143"/>
      <c r="X124" s="143"/>
      <c r="Y124" s="145" t="str">
        <f t="shared" si="36"/>
        <v/>
      </c>
      <c r="Z124" s="146" t="str">
        <f t="shared" si="15"/>
        <v/>
      </c>
      <c r="AA124" s="144" t="str">
        <f t="shared" si="16"/>
        <v/>
      </c>
      <c r="AB124" s="146" t="str">
        <f t="shared" si="17"/>
        <v/>
      </c>
      <c r="AC124" s="144" t="str">
        <f t="shared" si="37"/>
        <v/>
      </c>
      <c r="AD124" s="147" t="str">
        <f t="shared" si="18"/>
        <v/>
      </c>
      <c r="AE124" s="143"/>
      <c r="AF124" s="143"/>
      <c r="AG124" s="142"/>
      <c r="AH124" s="149"/>
      <c r="AI124" s="149"/>
      <c r="AJ124" s="108"/>
      <c r="AK124" s="141"/>
      <c r="AL124" s="28"/>
      <c r="AM124" s="28"/>
      <c r="AN124" s="104"/>
      <c r="AO124" s="104"/>
      <c r="AP124" s="104"/>
      <c r="AQ124" s="104"/>
      <c r="AR124" s="104"/>
      <c r="AS124" s="104"/>
      <c r="AT124" s="104"/>
      <c r="AU124" s="104"/>
      <c r="AV124" s="104"/>
      <c r="AW124" s="105"/>
      <c r="AX124" s="2"/>
      <c r="AY124" s="2"/>
      <c r="AZ124" s="2"/>
      <c r="BA124" s="2"/>
      <c r="BB124" s="2"/>
      <c r="BC124" s="2"/>
      <c r="BD124" s="2"/>
      <c r="BE124" s="2"/>
      <c r="BF124" s="2"/>
      <c r="BG124" s="2"/>
      <c r="BH124" s="2"/>
      <c r="BI124" s="2"/>
      <c r="BJ124" s="2"/>
      <c r="BK124" s="2"/>
      <c r="BL124" s="2"/>
      <c r="BM124" s="2"/>
      <c r="BN124" s="2"/>
      <c r="BO124" s="2"/>
      <c r="BP124" s="2"/>
    </row>
    <row r="125" spans="1:68" ht="39" customHeight="1" x14ac:dyDescent="0.25">
      <c r="A125" s="228"/>
      <c r="B125" s="222"/>
      <c r="C125" s="222"/>
      <c r="D125" s="222"/>
      <c r="E125" s="222"/>
      <c r="F125" s="222"/>
      <c r="G125" s="222"/>
      <c r="H125" s="222"/>
      <c r="I125" s="222"/>
      <c r="J125" s="222"/>
      <c r="K125" s="222"/>
      <c r="L125" s="222"/>
      <c r="M125" s="222"/>
      <c r="N125" s="222"/>
      <c r="O125" s="150">
        <v>10</v>
      </c>
      <c r="P125" s="151"/>
      <c r="Q125" s="151"/>
      <c r="R125" s="141" t="str">
        <f t="shared" si="13"/>
        <v/>
      </c>
      <c r="S125" s="143"/>
      <c r="T125" s="143"/>
      <c r="U125" s="144" t="str">
        <f t="shared" si="25"/>
        <v/>
      </c>
      <c r="V125" s="143"/>
      <c r="W125" s="143"/>
      <c r="X125" s="143"/>
      <c r="Y125" s="145" t="str">
        <f t="shared" si="36"/>
        <v/>
      </c>
      <c r="Z125" s="146" t="str">
        <f t="shared" si="15"/>
        <v/>
      </c>
      <c r="AA125" s="144" t="str">
        <f t="shared" si="16"/>
        <v/>
      </c>
      <c r="AB125" s="146" t="str">
        <f t="shared" si="17"/>
        <v/>
      </c>
      <c r="AC125" s="144" t="str">
        <f t="shared" si="37"/>
        <v/>
      </c>
      <c r="AD125" s="147" t="str">
        <f t="shared" si="18"/>
        <v/>
      </c>
      <c r="AE125" s="143"/>
      <c r="AF125" s="152"/>
      <c r="AG125" s="151"/>
      <c r="AH125" s="153"/>
      <c r="AI125" s="153"/>
      <c r="AJ125" s="154"/>
      <c r="AK125" s="150"/>
      <c r="AL125" s="44"/>
      <c r="AM125" s="44"/>
      <c r="AN125" s="106"/>
      <c r="AO125" s="106"/>
      <c r="AP125" s="106"/>
      <c r="AQ125" s="106"/>
      <c r="AR125" s="106"/>
      <c r="AS125" s="106"/>
      <c r="AT125" s="106"/>
      <c r="AU125" s="106"/>
      <c r="AV125" s="106"/>
      <c r="AW125" s="107"/>
      <c r="AX125" s="2"/>
      <c r="AY125" s="2"/>
      <c r="AZ125" s="2"/>
      <c r="BA125" s="2"/>
      <c r="BB125" s="2"/>
      <c r="BC125" s="2"/>
      <c r="BD125" s="2"/>
      <c r="BE125" s="2"/>
      <c r="BF125" s="2"/>
      <c r="BG125" s="2"/>
      <c r="BH125" s="2"/>
      <c r="BI125" s="2"/>
      <c r="BJ125" s="2"/>
      <c r="BK125" s="2"/>
      <c r="BL125" s="2"/>
      <c r="BM125" s="2"/>
      <c r="BN125" s="2"/>
      <c r="BO125" s="2"/>
      <c r="BP125" s="2"/>
    </row>
    <row r="126" spans="1:68" ht="39" customHeight="1" x14ac:dyDescent="0.25">
      <c r="A126" s="226">
        <v>13</v>
      </c>
      <c r="B126" s="230"/>
      <c r="C126" s="224"/>
      <c r="D126" s="224"/>
      <c r="E126" s="224"/>
      <c r="F126" s="224"/>
      <c r="G126" s="229"/>
      <c r="H126" s="220" t="str">
        <f>IF(G126&lt;=0,"",IF(G126&lt;=2,"Muy Baja",IF(G126&lt;=24,"Baja",IF(G126&lt;=500,"Media",IF(G126&lt;=5000,"Alta","Muy Alta")))))</f>
        <v/>
      </c>
      <c r="I126" s="223" t="str">
        <f>IF(H126="","",IF(H126="Muy Baja",0.2,IF(H126="Baja",0.4,IF(H126="Media",0.6,IF(H126="Alta",0.8,IF(H126="Muy Alta",1,))))))</f>
        <v/>
      </c>
      <c r="J126" s="223"/>
      <c r="K126" s="223" t="e">
        <f>IF(J126=#REF!,#REF!,IF(J126=#REF!,#REF!,IF(J126=#REF!,#REF!)))</f>
        <v>#REF!</v>
      </c>
      <c r="L126" s="220" t="e">
        <f>IF(J126=#REF!,"Moderado",IF(J126=#REF!,"Mayor",IF(J126=#REF!,"Catastrófico")))</f>
        <v>#REF!</v>
      </c>
      <c r="M126" s="223" t="e">
        <f>IF(L126="","",IF(L126="Leve",0.2,IF(L126="Menor",0.4,IF(L126="Moderado",0.6,IF(L126="Mayor",0.8,IF(L126="Catastrófico",1,))))))</f>
        <v>#REF!</v>
      </c>
      <c r="N126" s="225" t="e">
        <f>IF(OR(AND(H126="Muy Baja",L126="Leve"),AND(H126="Muy Baja",L126="Menor"),AND(H126="Baja",L126="Leve")),"Bajo",IF(OR(AND(H126="Muy baja",L126="Moderado"),AND(H126="Baja",L126="Menor"),AND(H126="Baja",L126="Moderado"),AND(H126="Media",L126="Leve"),AND(H126="Media",L126="Menor"),AND(H126="Media",L126="Moderado"),AND(H126="Alta",L126="Leve"),AND(H126="Alta",L126="Menor")),"Moderado",IF(OR(AND(H126="Muy Baja",L126="Mayor"),AND(H126="Baja",L126="Mayor"),AND(H126="Media",L126="Mayor"),AND(H126="Alta",L126="Moderado"),AND(H126="Alta",L126="Mayor"),AND(H126="Muy Alta",L126="Leve"),AND(H126="Muy Alta",L126="Menor"),AND(H126="Muy Alta",L126="Moderado"),AND(H126="Muy Alta",L126="Mayor")),"Alto",IF(OR(AND(H126="Muy Baja",L126="Catastrófico"),AND(H126="Baja",L126="Catastrófico"),AND(H126="Media",L126="Catastrófico"),AND(H126="Alta",L126="Catastrófico"),AND(H126="Muy Alta",L126="Catastrófico")),"Extremo",""))))</f>
        <v>#REF!</v>
      </c>
      <c r="O126" s="155">
        <v>1</v>
      </c>
      <c r="P126" s="156"/>
      <c r="Q126" s="156"/>
      <c r="R126" s="155" t="str">
        <f t="shared" si="13"/>
        <v/>
      </c>
      <c r="S126" s="157"/>
      <c r="T126" s="157"/>
      <c r="U126" s="158" t="str">
        <f t="shared" si="25"/>
        <v/>
      </c>
      <c r="V126" s="157"/>
      <c r="W126" s="157"/>
      <c r="X126" s="157"/>
      <c r="Y126" s="159" t="str">
        <f>IFERROR(IF(R126="Probabilidad",(I126-(+I126*U126)),IF(R126="Impacto",I126,"")),"")</f>
        <v/>
      </c>
      <c r="Z126" s="160" t="str">
        <f t="shared" si="15"/>
        <v/>
      </c>
      <c r="AA126" s="158" t="str">
        <f t="shared" si="16"/>
        <v/>
      </c>
      <c r="AB126" s="160" t="str">
        <f t="shared" si="17"/>
        <v/>
      </c>
      <c r="AC126" s="158" t="str">
        <f>IFERROR(IF(R126="Impacto",(M126-(+M126*U126)),IF(R126="Probabilidad",M126,"")),"")</f>
        <v/>
      </c>
      <c r="AD126" s="161" t="str">
        <f t="shared" si="18"/>
        <v/>
      </c>
      <c r="AE126" s="157"/>
      <c r="AF126" s="157"/>
      <c r="AG126" s="156"/>
      <c r="AH126" s="162"/>
      <c r="AI126" s="162"/>
      <c r="AJ126" s="163"/>
      <c r="AK126" s="155"/>
      <c r="AL126" s="10"/>
      <c r="AM126" s="10"/>
      <c r="AN126" s="164"/>
      <c r="AO126" s="164"/>
      <c r="AP126" s="164"/>
      <c r="AQ126" s="164"/>
      <c r="AR126" s="164"/>
      <c r="AS126" s="164"/>
      <c r="AT126" s="164"/>
      <c r="AU126" s="164"/>
      <c r="AV126" s="164"/>
      <c r="AW126" s="165"/>
      <c r="AX126" s="2"/>
      <c r="AY126" s="2"/>
      <c r="AZ126" s="2"/>
      <c r="BA126" s="2"/>
      <c r="BB126" s="2"/>
      <c r="BC126" s="2"/>
      <c r="BD126" s="2"/>
      <c r="BE126" s="2"/>
      <c r="BF126" s="2"/>
      <c r="BG126" s="2"/>
      <c r="BH126" s="2"/>
      <c r="BI126" s="2"/>
      <c r="BJ126" s="2"/>
      <c r="BK126" s="2"/>
      <c r="BL126" s="2"/>
      <c r="BM126" s="2"/>
      <c r="BN126" s="2"/>
      <c r="BO126" s="2"/>
      <c r="BP126" s="2"/>
    </row>
    <row r="127" spans="1:68" ht="39" customHeight="1" x14ac:dyDescent="0.25">
      <c r="A127" s="227"/>
      <c r="B127" s="221"/>
      <c r="C127" s="221"/>
      <c r="D127" s="221"/>
      <c r="E127" s="221"/>
      <c r="F127" s="221"/>
      <c r="G127" s="221"/>
      <c r="H127" s="221"/>
      <c r="I127" s="221"/>
      <c r="J127" s="221"/>
      <c r="K127" s="221"/>
      <c r="L127" s="221"/>
      <c r="M127" s="221"/>
      <c r="N127" s="221"/>
      <c r="O127" s="141">
        <v>2</v>
      </c>
      <c r="P127" s="142"/>
      <c r="Q127" s="142"/>
      <c r="R127" s="141" t="str">
        <f t="shared" si="13"/>
        <v/>
      </c>
      <c r="S127" s="143"/>
      <c r="T127" s="143"/>
      <c r="U127" s="144" t="str">
        <f t="shared" si="25"/>
        <v/>
      </c>
      <c r="V127" s="143"/>
      <c r="W127" s="143"/>
      <c r="X127" s="143"/>
      <c r="Y127" s="145" t="str">
        <f>IFERROR(IF(AND(R126="Probabilidad",R127="Probabilidad"),(AA126-(+AA126*U127)),IF(R127="Probabilidad",(I126-(+I126*U127)),IF(R127="Impacto",AA126,""))),"")</f>
        <v/>
      </c>
      <c r="Z127" s="146" t="str">
        <f t="shared" si="15"/>
        <v/>
      </c>
      <c r="AA127" s="144" t="str">
        <f t="shared" si="16"/>
        <v/>
      </c>
      <c r="AB127" s="146" t="str">
        <f t="shared" si="17"/>
        <v/>
      </c>
      <c r="AC127" s="144" t="str">
        <f>IFERROR(IF(AND(R126="Impacto",R127="Impacto"),(AC126-(+AC126*U127)),IF(R127="Impacto",($M$126-(+$M$126*U127)),IF(R127="Probabilidad",AC126,""))),"")</f>
        <v/>
      </c>
      <c r="AD127" s="147" t="str">
        <f t="shared" si="18"/>
        <v/>
      </c>
      <c r="AE127" s="143"/>
      <c r="AF127" s="143"/>
      <c r="AG127" s="142"/>
      <c r="AH127" s="149"/>
      <c r="AI127" s="149"/>
      <c r="AJ127" s="108"/>
      <c r="AK127" s="141"/>
      <c r="AL127" s="28"/>
      <c r="AM127" s="28"/>
      <c r="AN127" s="104"/>
      <c r="AO127" s="104"/>
      <c r="AP127" s="104"/>
      <c r="AQ127" s="104"/>
      <c r="AR127" s="104"/>
      <c r="AS127" s="104"/>
      <c r="AT127" s="104"/>
      <c r="AU127" s="104"/>
      <c r="AV127" s="104"/>
      <c r="AW127" s="105"/>
      <c r="AX127" s="2"/>
      <c r="AY127" s="2"/>
      <c r="AZ127" s="2"/>
      <c r="BA127" s="2"/>
      <c r="BB127" s="2"/>
      <c r="BC127" s="2"/>
      <c r="BD127" s="2"/>
      <c r="BE127" s="2"/>
      <c r="BF127" s="2"/>
      <c r="BG127" s="2"/>
      <c r="BH127" s="2"/>
      <c r="BI127" s="2"/>
      <c r="BJ127" s="2"/>
      <c r="BK127" s="2"/>
      <c r="BL127" s="2"/>
      <c r="BM127" s="2"/>
      <c r="BN127" s="2"/>
      <c r="BO127" s="2"/>
      <c r="BP127" s="2"/>
    </row>
    <row r="128" spans="1:68" ht="39" customHeight="1" x14ac:dyDescent="0.25">
      <c r="A128" s="227"/>
      <c r="B128" s="221"/>
      <c r="C128" s="221"/>
      <c r="D128" s="221"/>
      <c r="E128" s="221"/>
      <c r="F128" s="221"/>
      <c r="G128" s="221"/>
      <c r="H128" s="221"/>
      <c r="I128" s="221"/>
      <c r="J128" s="221"/>
      <c r="K128" s="221"/>
      <c r="L128" s="221"/>
      <c r="M128" s="221"/>
      <c r="N128" s="221"/>
      <c r="O128" s="141">
        <v>3</v>
      </c>
      <c r="P128" s="142"/>
      <c r="Q128" s="142"/>
      <c r="R128" s="141" t="str">
        <f t="shared" si="13"/>
        <v/>
      </c>
      <c r="S128" s="143"/>
      <c r="T128" s="143"/>
      <c r="U128" s="144" t="str">
        <f t="shared" si="25"/>
        <v/>
      </c>
      <c r="V128" s="143"/>
      <c r="W128" s="143"/>
      <c r="X128" s="143"/>
      <c r="Y128" s="145" t="str">
        <f t="shared" ref="Y128:Y135" si="38">IFERROR(IF(AND(R127="Probabilidad",R128="Probabilidad"),(AA127-(+AA127*U128)),IF(AND(R127="Impacto",R128="Probabilidad"),(AA126-(+AA126*U128)),IF(R128="Impacto",AA127,""))),"")</f>
        <v/>
      </c>
      <c r="Z128" s="146" t="str">
        <f t="shared" si="15"/>
        <v/>
      </c>
      <c r="AA128" s="144" t="str">
        <f t="shared" si="16"/>
        <v/>
      </c>
      <c r="AB128" s="146" t="str">
        <f t="shared" si="17"/>
        <v/>
      </c>
      <c r="AC128" s="144" t="str">
        <f t="shared" ref="AC128:AC135" si="39">IFERROR(IF(AND(R127="Impacto",R128="Impacto"),(AC127-(+AC127*U128)),IF(AND(R127="Probabilidad",R128="Impacto"),(AC126-(+AC126*U128)),IF(R128="Probabilidad",AC127,""))),"")</f>
        <v/>
      </c>
      <c r="AD128" s="147" t="str">
        <f t="shared" si="18"/>
        <v/>
      </c>
      <c r="AE128" s="143"/>
      <c r="AF128" s="143"/>
      <c r="AG128" s="142"/>
      <c r="AH128" s="149"/>
      <c r="AI128" s="149"/>
      <c r="AJ128" s="108"/>
      <c r="AK128" s="141"/>
      <c r="AL128" s="28"/>
      <c r="AM128" s="28"/>
      <c r="AN128" s="104"/>
      <c r="AO128" s="104"/>
      <c r="AP128" s="104"/>
      <c r="AQ128" s="104"/>
      <c r="AR128" s="104"/>
      <c r="AS128" s="104"/>
      <c r="AT128" s="104"/>
      <c r="AU128" s="104"/>
      <c r="AV128" s="104"/>
      <c r="AW128" s="105"/>
      <c r="AX128" s="2"/>
      <c r="AY128" s="2"/>
      <c r="AZ128" s="2"/>
      <c r="BA128" s="2"/>
      <c r="BB128" s="2"/>
      <c r="BC128" s="2"/>
      <c r="BD128" s="2"/>
      <c r="BE128" s="2"/>
      <c r="BF128" s="2"/>
      <c r="BG128" s="2"/>
      <c r="BH128" s="2"/>
      <c r="BI128" s="2"/>
      <c r="BJ128" s="2"/>
      <c r="BK128" s="2"/>
      <c r="BL128" s="2"/>
      <c r="BM128" s="2"/>
      <c r="BN128" s="2"/>
      <c r="BO128" s="2"/>
      <c r="BP128" s="2"/>
    </row>
    <row r="129" spans="1:68" ht="39" customHeight="1" x14ac:dyDescent="0.25">
      <c r="A129" s="227"/>
      <c r="B129" s="221"/>
      <c r="C129" s="221"/>
      <c r="D129" s="221"/>
      <c r="E129" s="221"/>
      <c r="F129" s="221"/>
      <c r="G129" s="221"/>
      <c r="H129" s="221"/>
      <c r="I129" s="221"/>
      <c r="J129" s="221"/>
      <c r="K129" s="221"/>
      <c r="L129" s="221"/>
      <c r="M129" s="221"/>
      <c r="N129" s="221"/>
      <c r="O129" s="141">
        <v>4</v>
      </c>
      <c r="P129" s="142"/>
      <c r="Q129" s="142"/>
      <c r="R129" s="141" t="str">
        <f t="shared" si="13"/>
        <v/>
      </c>
      <c r="S129" s="143"/>
      <c r="T129" s="143"/>
      <c r="U129" s="144" t="str">
        <f t="shared" si="25"/>
        <v/>
      </c>
      <c r="V129" s="143"/>
      <c r="W129" s="143"/>
      <c r="X129" s="143"/>
      <c r="Y129" s="145" t="str">
        <f t="shared" si="38"/>
        <v/>
      </c>
      <c r="Z129" s="146" t="str">
        <f t="shared" si="15"/>
        <v/>
      </c>
      <c r="AA129" s="144" t="str">
        <f t="shared" si="16"/>
        <v/>
      </c>
      <c r="AB129" s="146" t="str">
        <f t="shared" si="17"/>
        <v/>
      </c>
      <c r="AC129" s="144" t="str">
        <f t="shared" si="39"/>
        <v/>
      </c>
      <c r="AD129" s="147" t="str">
        <f t="shared" si="18"/>
        <v/>
      </c>
      <c r="AE129" s="143"/>
      <c r="AF129" s="143"/>
      <c r="AG129" s="142"/>
      <c r="AH129" s="149"/>
      <c r="AI129" s="149"/>
      <c r="AJ129" s="108"/>
      <c r="AK129" s="141"/>
      <c r="AL129" s="28"/>
      <c r="AM129" s="28"/>
      <c r="AN129" s="104"/>
      <c r="AO129" s="104"/>
      <c r="AP129" s="104"/>
      <c r="AQ129" s="104"/>
      <c r="AR129" s="104"/>
      <c r="AS129" s="104"/>
      <c r="AT129" s="104"/>
      <c r="AU129" s="104"/>
      <c r="AV129" s="104"/>
      <c r="AW129" s="105"/>
      <c r="AX129" s="2"/>
      <c r="AY129" s="2"/>
      <c r="AZ129" s="2"/>
      <c r="BA129" s="2"/>
      <c r="BB129" s="2"/>
      <c r="BC129" s="2"/>
      <c r="BD129" s="2"/>
      <c r="BE129" s="2"/>
      <c r="BF129" s="2"/>
      <c r="BG129" s="2"/>
      <c r="BH129" s="2"/>
      <c r="BI129" s="2"/>
      <c r="BJ129" s="2"/>
      <c r="BK129" s="2"/>
      <c r="BL129" s="2"/>
      <c r="BM129" s="2"/>
      <c r="BN129" s="2"/>
      <c r="BO129" s="2"/>
      <c r="BP129" s="2"/>
    </row>
    <row r="130" spans="1:68" ht="39" customHeight="1" x14ac:dyDescent="0.25">
      <c r="A130" s="227"/>
      <c r="B130" s="221"/>
      <c r="C130" s="221"/>
      <c r="D130" s="221"/>
      <c r="E130" s="221"/>
      <c r="F130" s="221"/>
      <c r="G130" s="221"/>
      <c r="H130" s="221"/>
      <c r="I130" s="221"/>
      <c r="J130" s="221"/>
      <c r="K130" s="221"/>
      <c r="L130" s="221"/>
      <c r="M130" s="221"/>
      <c r="N130" s="221"/>
      <c r="O130" s="141">
        <v>5</v>
      </c>
      <c r="P130" s="142"/>
      <c r="Q130" s="142"/>
      <c r="R130" s="141" t="str">
        <f t="shared" si="13"/>
        <v/>
      </c>
      <c r="S130" s="143"/>
      <c r="T130" s="143"/>
      <c r="U130" s="144" t="str">
        <f t="shared" si="25"/>
        <v/>
      </c>
      <c r="V130" s="143"/>
      <c r="W130" s="143"/>
      <c r="X130" s="143"/>
      <c r="Y130" s="145" t="str">
        <f t="shared" si="38"/>
        <v/>
      </c>
      <c r="Z130" s="146" t="str">
        <f t="shared" si="15"/>
        <v/>
      </c>
      <c r="AA130" s="144" t="str">
        <f t="shared" si="16"/>
        <v/>
      </c>
      <c r="AB130" s="146" t="str">
        <f t="shared" si="17"/>
        <v/>
      </c>
      <c r="AC130" s="144" t="str">
        <f t="shared" si="39"/>
        <v/>
      </c>
      <c r="AD130" s="147" t="str">
        <f t="shared" si="18"/>
        <v/>
      </c>
      <c r="AE130" s="143"/>
      <c r="AF130" s="143"/>
      <c r="AG130" s="142"/>
      <c r="AH130" s="149"/>
      <c r="AI130" s="149"/>
      <c r="AJ130" s="108"/>
      <c r="AK130" s="141"/>
      <c r="AL130" s="28"/>
      <c r="AM130" s="28"/>
      <c r="AN130" s="104"/>
      <c r="AO130" s="104"/>
      <c r="AP130" s="104"/>
      <c r="AQ130" s="104"/>
      <c r="AR130" s="104"/>
      <c r="AS130" s="104"/>
      <c r="AT130" s="104"/>
      <c r="AU130" s="104"/>
      <c r="AV130" s="104"/>
      <c r="AW130" s="105"/>
      <c r="AX130" s="2"/>
      <c r="AY130" s="2"/>
      <c r="AZ130" s="2"/>
      <c r="BA130" s="2"/>
      <c r="BB130" s="2"/>
      <c r="BC130" s="2"/>
      <c r="BD130" s="2"/>
      <c r="BE130" s="2"/>
      <c r="BF130" s="2"/>
      <c r="BG130" s="2"/>
      <c r="BH130" s="2"/>
      <c r="BI130" s="2"/>
      <c r="BJ130" s="2"/>
      <c r="BK130" s="2"/>
      <c r="BL130" s="2"/>
      <c r="BM130" s="2"/>
      <c r="BN130" s="2"/>
      <c r="BO130" s="2"/>
      <c r="BP130" s="2"/>
    </row>
    <row r="131" spans="1:68" ht="39" customHeight="1" x14ac:dyDescent="0.25">
      <c r="A131" s="227"/>
      <c r="B131" s="221"/>
      <c r="C131" s="221"/>
      <c r="D131" s="221"/>
      <c r="E131" s="221"/>
      <c r="F131" s="221"/>
      <c r="G131" s="221"/>
      <c r="H131" s="221"/>
      <c r="I131" s="221"/>
      <c r="J131" s="221"/>
      <c r="K131" s="221"/>
      <c r="L131" s="221"/>
      <c r="M131" s="221"/>
      <c r="N131" s="221"/>
      <c r="O131" s="141">
        <v>6</v>
      </c>
      <c r="P131" s="142"/>
      <c r="Q131" s="142"/>
      <c r="R131" s="141" t="str">
        <f t="shared" si="13"/>
        <v/>
      </c>
      <c r="S131" s="143"/>
      <c r="T131" s="143"/>
      <c r="U131" s="144" t="str">
        <f t="shared" si="25"/>
        <v/>
      </c>
      <c r="V131" s="143"/>
      <c r="W131" s="143"/>
      <c r="X131" s="143"/>
      <c r="Y131" s="145" t="str">
        <f t="shared" si="38"/>
        <v/>
      </c>
      <c r="Z131" s="146" t="str">
        <f t="shared" si="15"/>
        <v/>
      </c>
      <c r="AA131" s="144" t="str">
        <f t="shared" si="16"/>
        <v/>
      </c>
      <c r="AB131" s="146" t="str">
        <f t="shared" si="17"/>
        <v/>
      </c>
      <c r="AC131" s="144" t="str">
        <f t="shared" si="39"/>
        <v/>
      </c>
      <c r="AD131" s="147" t="str">
        <f t="shared" si="18"/>
        <v/>
      </c>
      <c r="AE131" s="143"/>
      <c r="AF131" s="143"/>
      <c r="AG131" s="142"/>
      <c r="AH131" s="149"/>
      <c r="AI131" s="149"/>
      <c r="AJ131" s="108"/>
      <c r="AK131" s="141"/>
      <c r="AL131" s="28"/>
      <c r="AM131" s="28"/>
      <c r="AN131" s="104"/>
      <c r="AO131" s="104"/>
      <c r="AP131" s="104"/>
      <c r="AQ131" s="104"/>
      <c r="AR131" s="104"/>
      <c r="AS131" s="104"/>
      <c r="AT131" s="104"/>
      <c r="AU131" s="104"/>
      <c r="AV131" s="104"/>
      <c r="AW131" s="105"/>
      <c r="AX131" s="2"/>
      <c r="AY131" s="2"/>
      <c r="AZ131" s="2"/>
      <c r="BA131" s="2"/>
      <c r="BB131" s="2"/>
      <c r="BC131" s="2"/>
      <c r="BD131" s="2"/>
      <c r="BE131" s="2"/>
      <c r="BF131" s="2"/>
      <c r="BG131" s="2"/>
      <c r="BH131" s="2"/>
      <c r="BI131" s="2"/>
      <c r="BJ131" s="2"/>
      <c r="BK131" s="2"/>
      <c r="BL131" s="2"/>
      <c r="BM131" s="2"/>
      <c r="BN131" s="2"/>
      <c r="BO131" s="2"/>
      <c r="BP131" s="2"/>
    </row>
    <row r="132" spans="1:68" ht="39" customHeight="1" x14ac:dyDescent="0.25">
      <c r="A132" s="227"/>
      <c r="B132" s="221"/>
      <c r="C132" s="221"/>
      <c r="D132" s="221"/>
      <c r="E132" s="221"/>
      <c r="F132" s="221"/>
      <c r="G132" s="221"/>
      <c r="H132" s="221"/>
      <c r="I132" s="221"/>
      <c r="J132" s="221"/>
      <c r="K132" s="221"/>
      <c r="L132" s="221"/>
      <c r="M132" s="221"/>
      <c r="N132" s="221"/>
      <c r="O132" s="141">
        <v>7</v>
      </c>
      <c r="P132" s="142"/>
      <c r="Q132" s="142"/>
      <c r="R132" s="141" t="str">
        <f t="shared" si="13"/>
        <v/>
      </c>
      <c r="S132" s="143"/>
      <c r="T132" s="143"/>
      <c r="U132" s="144" t="str">
        <f t="shared" si="25"/>
        <v/>
      </c>
      <c r="V132" s="143"/>
      <c r="W132" s="143"/>
      <c r="X132" s="143"/>
      <c r="Y132" s="145" t="str">
        <f t="shared" si="38"/>
        <v/>
      </c>
      <c r="Z132" s="146" t="str">
        <f t="shared" si="15"/>
        <v/>
      </c>
      <c r="AA132" s="144" t="str">
        <f t="shared" si="16"/>
        <v/>
      </c>
      <c r="AB132" s="146" t="str">
        <f t="shared" si="17"/>
        <v/>
      </c>
      <c r="AC132" s="144" t="str">
        <f t="shared" si="39"/>
        <v/>
      </c>
      <c r="AD132" s="147" t="str">
        <f t="shared" si="18"/>
        <v/>
      </c>
      <c r="AE132" s="143"/>
      <c r="AF132" s="143"/>
      <c r="AG132" s="142"/>
      <c r="AH132" s="149"/>
      <c r="AI132" s="149"/>
      <c r="AJ132" s="108"/>
      <c r="AK132" s="141"/>
      <c r="AL132" s="28"/>
      <c r="AM132" s="28"/>
      <c r="AN132" s="104"/>
      <c r="AO132" s="104"/>
      <c r="AP132" s="104"/>
      <c r="AQ132" s="104"/>
      <c r="AR132" s="104"/>
      <c r="AS132" s="104"/>
      <c r="AT132" s="104"/>
      <c r="AU132" s="104"/>
      <c r="AV132" s="104"/>
      <c r="AW132" s="105"/>
      <c r="AX132" s="2"/>
      <c r="AY132" s="2"/>
      <c r="AZ132" s="2"/>
      <c r="BA132" s="2"/>
      <c r="BB132" s="2"/>
      <c r="BC132" s="2"/>
      <c r="BD132" s="2"/>
      <c r="BE132" s="2"/>
      <c r="BF132" s="2"/>
      <c r="BG132" s="2"/>
      <c r="BH132" s="2"/>
      <c r="BI132" s="2"/>
      <c r="BJ132" s="2"/>
      <c r="BK132" s="2"/>
      <c r="BL132" s="2"/>
      <c r="BM132" s="2"/>
      <c r="BN132" s="2"/>
      <c r="BO132" s="2"/>
      <c r="BP132" s="2"/>
    </row>
    <row r="133" spans="1:68" ht="39" customHeight="1" x14ac:dyDescent="0.25">
      <c r="A133" s="227"/>
      <c r="B133" s="221"/>
      <c r="C133" s="221"/>
      <c r="D133" s="221"/>
      <c r="E133" s="221"/>
      <c r="F133" s="221"/>
      <c r="G133" s="221"/>
      <c r="H133" s="221"/>
      <c r="I133" s="221"/>
      <c r="J133" s="221"/>
      <c r="K133" s="221"/>
      <c r="L133" s="221"/>
      <c r="M133" s="221"/>
      <c r="N133" s="221"/>
      <c r="O133" s="141">
        <v>8</v>
      </c>
      <c r="P133" s="142"/>
      <c r="Q133" s="142"/>
      <c r="R133" s="141" t="str">
        <f t="shared" si="13"/>
        <v/>
      </c>
      <c r="S133" s="143"/>
      <c r="T133" s="143"/>
      <c r="U133" s="144" t="str">
        <f t="shared" si="25"/>
        <v/>
      </c>
      <c r="V133" s="143"/>
      <c r="W133" s="143"/>
      <c r="X133" s="143"/>
      <c r="Y133" s="145" t="str">
        <f t="shared" si="38"/>
        <v/>
      </c>
      <c r="Z133" s="146" t="str">
        <f t="shared" si="15"/>
        <v/>
      </c>
      <c r="AA133" s="144" t="str">
        <f t="shared" si="16"/>
        <v/>
      </c>
      <c r="AB133" s="146" t="str">
        <f t="shared" si="17"/>
        <v/>
      </c>
      <c r="AC133" s="144" t="str">
        <f t="shared" si="39"/>
        <v/>
      </c>
      <c r="AD133" s="147" t="str">
        <f t="shared" si="18"/>
        <v/>
      </c>
      <c r="AE133" s="143"/>
      <c r="AF133" s="143"/>
      <c r="AG133" s="142"/>
      <c r="AH133" s="149"/>
      <c r="AI133" s="149"/>
      <c r="AJ133" s="108"/>
      <c r="AK133" s="141"/>
      <c r="AL133" s="28"/>
      <c r="AM133" s="28"/>
      <c r="AN133" s="104"/>
      <c r="AO133" s="104"/>
      <c r="AP133" s="104"/>
      <c r="AQ133" s="104"/>
      <c r="AR133" s="104"/>
      <c r="AS133" s="104"/>
      <c r="AT133" s="104"/>
      <c r="AU133" s="104"/>
      <c r="AV133" s="104"/>
      <c r="AW133" s="105"/>
      <c r="AX133" s="2"/>
      <c r="AY133" s="2"/>
      <c r="AZ133" s="2"/>
      <c r="BA133" s="2"/>
      <c r="BB133" s="2"/>
      <c r="BC133" s="2"/>
      <c r="BD133" s="2"/>
      <c r="BE133" s="2"/>
      <c r="BF133" s="2"/>
      <c r="BG133" s="2"/>
      <c r="BH133" s="2"/>
      <c r="BI133" s="2"/>
      <c r="BJ133" s="2"/>
      <c r="BK133" s="2"/>
      <c r="BL133" s="2"/>
      <c r="BM133" s="2"/>
      <c r="BN133" s="2"/>
      <c r="BO133" s="2"/>
      <c r="BP133" s="2"/>
    </row>
    <row r="134" spans="1:68" ht="39" customHeight="1" x14ac:dyDescent="0.25">
      <c r="A134" s="227"/>
      <c r="B134" s="221"/>
      <c r="C134" s="221"/>
      <c r="D134" s="221"/>
      <c r="E134" s="221"/>
      <c r="F134" s="221"/>
      <c r="G134" s="221"/>
      <c r="H134" s="221"/>
      <c r="I134" s="221"/>
      <c r="J134" s="221"/>
      <c r="K134" s="221"/>
      <c r="L134" s="221"/>
      <c r="M134" s="221"/>
      <c r="N134" s="221"/>
      <c r="O134" s="141">
        <v>9</v>
      </c>
      <c r="P134" s="142"/>
      <c r="Q134" s="142"/>
      <c r="R134" s="141" t="str">
        <f t="shared" si="13"/>
        <v/>
      </c>
      <c r="S134" s="143"/>
      <c r="T134" s="143"/>
      <c r="U134" s="144" t="str">
        <f t="shared" si="25"/>
        <v/>
      </c>
      <c r="V134" s="143"/>
      <c r="W134" s="143"/>
      <c r="X134" s="143"/>
      <c r="Y134" s="145" t="str">
        <f t="shared" si="38"/>
        <v/>
      </c>
      <c r="Z134" s="146" t="str">
        <f t="shared" si="15"/>
        <v/>
      </c>
      <c r="AA134" s="144" t="str">
        <f t="shared" si="16"/>
        <v/>
      </c>
      <c r="AB134" s="146" t="str">
        <f t="shared" si="17"/>
        <v/>
      </c>
      <c r="AC134" s="144" t="str">
        <f t="shared" si="39"/>
        <v/>
      </c>
      <c r="AD134" s="147" t="str">
        <f t="shared" si="18"/>
        <v/>
      </c>
      <c r="AE134" s="143"/>
      <c r="AF134" s="143"/>
      <c r="AG134" s="142"/>
      <c r="AH134" s="149"/>
      <c r="AI134" s="149"/>
      <c r="AJ134" s="108"/>
      <c r="AK134" s="141"/>
      <c r="AL134" s="28"/>
      <c r="AM134" s="28"/>
      <c r="AN134" s="104"/>
      <c r="AO134" s="104"/>
      <c r="AP134" s="104"/>
      <c r="AQ134" s="104"/>
      <c r="AR134" s="104"/>
      <c r="AS134" s="104"/>
      <c r="AT134" s="104"/>
      <c r="AU134" s="104"/>
      <c r="AV134" s="104"/>
      <c r="AW134" s="105"/>
      <c r="AX134" s="2"/>
      <c r="AY134" s="2"/>
      <c r="AZ134" s="2"/>
      <c r="BA134" s="2"/>
      <c r="BB134" s="2"/>
      <c r="BC134" s="2"/>
      <c r="BD134" s="2"/>
      <c r="BE134" s="2"/>
      <c r="BF134" s="2"/>
      <c r="BG134" s="2"/>
      <c r="BH134" s="2"/>
      <c r="BI134" s="2"/>
      <c r="BJ134" s="2"/>
      <c r="BK134" s="2"/>
      <c r="BL134" s="2"/>
      <c r="BM134" s="2"/>
      <c r="BN134" s="2"/>
      <c r="BO134" s="2"/>
      <c r="BP134" s="2"/>
    </row>
    <row r="135" spans="1:68" ht="39" customHeight="1" x14ac:dyDescent="0.25">
      <c r="A135" s="228"/>
      <c r="B135" s="222"/>
      <c r="C135" s="222"/>
      <c r="D135" s="222"/>
      <c r="E135" s="222"/>
      <c r="F135" s="222"/>
      <c r="G135" s="222"/>
      <c r="H135" s="222"/>
      <c r="I135" s="222"/>
      <c r="J135" s="222"/>
      <c r="K135" s="222"/>
      <c r="L135" s="222"/>
      <c r="M135" s="222"/>
      <c r="N135" s="222"/>
      <c r="O135" s="150">
        <v>10</v>
      </c>
      <c r="P135" s="151"/>
      <c r="Q135" s="151"/>
      <c r="R135" s="141" t="str">
        <f t="shared" si="13"/>
        <v/>
      </c>
      <c r="S135" s="143"/>
      <c r="T135" s="143"/>
      <c r="U135" s="144" t="str">
        <f t="shared" si="25"/>
        <v/>
      </c>
      <c r="V135" s="143"/>
      <c r="W135" s="143"/>
      <c r="X135" s="143"/>
      <c r="Y135" s="145" t="str">
        <f t="shared" si="38"/>
        <v/>
      </c>
      <c r="Z135" s="146" t="str">
        <f t="shared" si="15"/>
        <v/>
      </c>
      <c r="AA135" s="144" t="str">
        <f t="shared" si="16"/>
        <v/>
      </c>
      <c r="AB135" s="146" t="str">
        <f t="shared" si="17"/>
        <v/>
      </c>
      <c r="AC135" s="144" t="str">
        <f t="shared" si="39"/>
        <v/>
      </c>
      <c r="AD135" s="147" t="str">
        <f t="shared" si="18"/>
        <v/>
      </c>
      <c r="AE135" s="143"/>
      <c r="AF135" s="152"/>
      <c r="AG135" s="151"/>
      <c r="AH135" s="153"/>
      <c r="AI135" s="153"/>
      <c r="AJ135" s="154"/>
      <c r="AK135" s="150"/>
      <c r="AL135" s="44"/>
      <c r="AM135" s="44"/>
      <c r="AN135" s="106"/>
      <c r="AO135" s="106"/>
      <c r="AP135" s="106"/>
      <c r="AQ135" s="106"/>
      <c r="AR135" s="106"/>
      <c r="AS135" s="106"/>
      <c r="AT135" s="106"/>
      <c r="AU135" s="106"/>
      <c r="AV135" s="106"/>
      <c r="AW135" s="107"/>
      <c r="AX135" s="2"/>
      <c r="AY135" s="2"/>
      <c r="AZ135" s="2"/>
      <c r="BA135" s="2"/>
      <c r="BB135" s="2"/>
      <c r="BC135" s="2"/>
      <c r="BD135" s="2"/>
      <c r="BE135" s="2"/>
      <c r="BF135" s="2"/>
      <c r="BG135" s="2"/>
      <c r="BH135" s="2"/>
      <c r="BI135" s="2"/>
      <c r="BJ135" s="2"/>
      <c r="BK135" s="2"/>
      <c r="BL135" s="2"/>
      <c r="BM135" s="2"/>
      <c r="BN135" s="2"/>
      <c r="BO135" s="2"/>
      <c r="BP135" s="2"/>
    </row>
    <row r="136" spans="1:68" ht="39" customHeight="1" x14ac:dyDescent="0.25">
      <c r="A136" s="226">
        <v>14</v>
      </c>
      <c r="B136" s="230"/>
      <c r="C136" s="224"/>
      <c r="D136" s="224"/>
      <c r="E136" s="224"/>
      <c r="F136" s="224"/>
      <c r="G136" s="229"/>
      <c r="H136" s="220" t="str">
        <f>IF(G136&lt;=0,"",IF(G136&lt;=2,"Muy Baja",IF(G136&lt;=24,"Baja",IF(G136&lt;=500,"Media",IF(G136&lt;=5000,"Alta","Muy Alta")))))</f>
        <v/>
      </c>
      <c r="I136" s="223" t="str">
        <f>IF(H136="","",IF(H136="Muy Baja",0.2,IF(H136="Baja",0.4,IF(H136="Media",0.6,IF(H136="Alta",0.8,IF(H136="Muy Alta",1,))))))</f>
        <v/>
      </c>
      <c r="J136" s="223"/>
      <c r="K136" s="223" t="e">
        <f>IF(J136=#REF!,#REF!,IF(J136=#REF!,#REF!,IF(J136=#REF!,#REF!)))</f>
        <v>#REF!</v>
      </c>
      <c r="L136" s="220" t="e">
        <f>IF(J136=#REF!,"Moderado",IF(J136=#REF!,"Mayor",IF(J136=#REF!,"Catastrófico")))</f>
        <v>#REF!</v>
      </c>
      <c r="M136" s="223" t="e">
        <f>IF(L136="","",IF(L136="Leve",0.2,IF(L136="Menor",0.4,IF(L136="Moderado",0.6,IF(L136="Mayor",0.8,IF(L136="Catastrófico",1,))))))</f>
        <v>#REF!</v>
      </c>
      <c r="N136" s="225" t="e">
        <f>IF(OR(AND(H136="Muy Baja",L136="Leve"),AND(H136="Muy Baja",L136="Menor"),AND(H136="Baja",L136="Leve")),"Bajo",IF(OR(AND(H136="Muy baja",L136="Moderado"),AND(H136="Baja",L136="Menor"),AND(H136="Baja",L136="Moderado"),AND(H136="Media",L136="Leve"),AND(H136="Media",L136="Menor"),AND(H136="Media",L136="Moderado"),AND(H136="Alta",L136="Leve"),AND(H136="Alta",L136="Menor")),"Moderado",IF(OR(AND(H136="Muy Baja",L136="Mayor"),AND(H136="Baja",L136="Mayor"),AND(H136="Media",L136="Mayor"),AND(H136="Alta",L136="Moderado"),AND(H136="Alta",L136="Mayor"),AND(H136="Muy Alta",L136="Leve"),AND(H136="Muy Alta",L136="Menor"),AND(H136="Muy Alta",L136="Moderado"),AND(H136="Muy Alta",L136="Mayor")),"Alto",IF(OR(AND(H136="Muy Baja",L136="Catastrófico"),AND(H136="Baja",L136="Catastrófico"),AND(H136="Media",L136="Catastrófico"),AND(H136="Alta",L136="Catastrófico"),AND(H136="Muy Alta",L136="Catastrófico")),"Extremo",""))))</f>
        <v>#REF!</v>
      </c>
      <c r="O136" s="155">
        <v>1</v>
      </c>
      <c r="P136" s="156"/>
      <c r="Q136" s="156"/>
      <c r="R136" s="155" t="str">
        <f t="shared" si="13"/>
        <v/>
      </c>
      <c r="S136" s="157"/>
      <c r="T136" s="157"/>
      <c r="U136" s="158" t="str">
        <f t="shared" si="25"/>
        <v/>
      </c>
      <c r="V136" s="157"/>
      <c r="W136" s="157"/>
      <c r="X136" s="157"/>
      <c r="Y136" s="159" t="str">
        <f>IFERROR(IF(R136="Probabilidad",(I136-(+I136*U136)),IF(R136="Impacto",I136,"")),"")</f>
        <v/>
      </c>
      <c r="Z136" s="160" t="str">
        <f t="shared" si="15"/>
        <v/>
      </c>
      <c r="AA136" s="158" t="str">
        <f t="shared" si="16"/>
        <v/>
      </c>
      <c r="AB136" s="160" t="str">
        <f t="shared" si="17"/>
        <v/>
      </c>
      <c r="AC136" s="158" t="str">
        <f>IFERROR(IF(R136="Impacto",(M136-(+M136*U136)),IF(R136="Probabilidad",M136,"")),"")</f>
        <v/>
      </c>
      <c r="AD136" s="161" t="str">
        <f t="shared" si="18"/>
        <v/>
      </c>
      <c r="AE136" s="157"/>
      <c r="AF136" s="157"/>
      <c r="AG136" s="156"/>
      <c r="AH136" s="162"/>
      <c r="AI136" s="162"/>
      <c r="AJ136" s="163"/>
      <c r="AK136" s="155"/>
      <c r="AL136" s="10"/>
      <c r="AM136" s="10"/>
      <c r="AN136" s="164"/>
      <c r="AO136" s="164"/>
      <c r="AP136" s="164"/>
      <c r="AQ136" s="164"/>
      <c r="AR136" s="164"/>
      <c r="AS136" s="164"/>
      <c r="AT136" s="164"/>
      <c r="AU136" s="164"/>
      <c r="AV136" s="164"/>
      <c r="AW136" s="165"/>
      <c r="AX136" s="2"/>
      <c r="AY136" s="2"/>
      <c r="AZ136" s="2"/>
      <c r="BA136" s="2"/>
      <c r="BB136" s="2"/>
      <c r="BC136" s="2"/>
      <c r="BD136" s="2"/>
      <c r="BE136" s="2"/>
      <c r="BF136" s="2"/>
      <c r="BG136" s="2"/>
      <c r="BH136" s="2"/>
      <c r="BI136" s="2"/>
      <c r="BJ136" s="2"/>
      <c r="BK136" s="2"/>
      <c r="BL136" s="2"/>
      <c r="BM136" s="2"/>
      <c r="BN136" s="2"/>
      <c r="BO136" s="2"/>
      <c r="BP136" s="2"/>
    </row>
    <row r="137" spans="1:68" ht="39" customHeight="1" x14ac:dyDescent="0.25">
      <c r="A137" s="227"/>
      <c r="B137" s="221"/>
      <c r="C137" s="221"/>
      <c r="D137" s="221"/>
      <c r="E137" s="221"/>
      <c r="F137" s="221"/>
      <c r="G137" s="221"/>
      <c r="H137" s="221"/>
      <c r="I137" s="221"/>
      <c r="J137" s="221"/>
      <c r="K137" s="221"/>
      <c r="L137" s="221"/>
      <c r="M137" s="221"/>
      <c r="N137" s="221"/>
      <c r="O137" s="141">
        <v>2</v>
      </c>
      <c r="P137" s="142"/>
      <c r="Q137" s="142"/>
      <c r="R137" s="141" t="str">
        <f t="shared" si="13"/>
        <v/>
      </c>
      <c r="S137" s="143"/>
      <c r="T137" s="143"/>
      <c r="U137" s="144" t="str">
        <f t="shared" si="25"/>
        <v/>
      </c>
      <c r="V137" s="143"/>
      <c r="W137" s="143"/>
      <c r="X137" s="143"/>
      <c r="Y137" s="145" t="str">
        <f>IFERROR(IF(AND(R136="Probabilidad",R137="Probabilidad"),(AA136-(+AA136*U137)),IF(R137="Probabilidad",(I136-(+I136*U137)),IF(R137="Impacto",AA136,""))),"")</f>
        <v/>
      </c>
      <c r="Z137" s="146" t="str">
        <f t="shared" si="15"/>
        <v/>
      </c>
      <c r="AA137" s="144" t="str">
        <f t="shared" si="16"/>
        <v/>
      </c>
      <c r="AB137" s="146" t="str">
        <f t="shared" si="17"/>
        <v/>
      </c>
      <c r="AC137" s="144" t="str">
        <f>IFERROR(IF(AND(R136="Impacto",R137="Impacto"),(AC136-(+AC136*U137)),IF(R137="Impacto",($M$136-(+$M$136*U137)),IF(R137="Probabilidad",AC136,""))),"")</f>
        <v/>
      </c>
      <c r="AD137" s="147" t="str">
        <f t="shared" si="18"/>
        <v/>
      </c>
      <c r="AE137" s="143"/>
      <c r="AF137" s="143"/>
      <c r="AG137" s="142"/>
      <c r="AH137" s="149"/>
      <c r="AI137" s="149"/>
      <c r="AJ137" s="108"/>
      <c r="AK137" s="141"/>
      <c r="AL137" s="28"/>
      <c r="AM137" s="28"/>
      <c r="AN137" s="104"/>
      <c r="AO137" s="104"/>
      <c r="AP137" s="104"/>
      <c r="AQ137" s="104"/>
      <c r="AR137" s="104"/>
      <c r="AS137" s="104"/>
      <c r="AT137" s="104"/>
      <c r="AU137" s="104"/>
      <c r="AV137" s="104"/>
      <c r="AW137" s="105"/>
      <c r="AX137" s="2"/>
      <c r="AY137" s="2"/>
      <c r="AZ137" s="2"/>
      <c r="BA137" s="2"/>
      <c r="BB137" s="2"/>
      <c r="BC137" s="2"/>
      <c r="BD137" s="2"/>
      <c r="BE137" s="2"/>
      <c r="BF137" s="2"/>
      <c r="BG137" s="2"/>
      <c r="BH137" s="2"/>
      <c r="BI137" s="2"/>
      <c r="BJ137" s="2"/>
      <c r="BK137" s="2"/>
      <c r="BL137" s="2"/>
      <c r="BM137" s="2"/>
      <c r="BN137" s="2"/>
      <c r="BO137" s="2"/>
      <c r="BP137" s="2"/>
    </row>
    <row r="138" spans="1:68" ht="39" customHeight="1" x14ac:dyDescent="0.25">
      <c r="A138" s="227"/>
      <c r="B138" s="221"/>
      <c r="C138" s="221"/>
      <c r="D138" s="221"/>
      <c r="E138" s="221"/>
      <c r="F138" s="221"/>
      <c r="G138" s="221"/>
      <c r="H138" s="221"/>
      <c r="I138" s="221"/>
      <c r="J138" s="221"/>
      <c r="K138" s="221"/>
      <c r="L138" s="221"/>
      <c r="M138" s="221"/>
      <c r="N138" s="221"/>
      <c r="O138" s="141">
        <v>3</v>
      </c>
      <c r="P138" s="142"/>
      <c r="Q138" s="142"/>
      <c r="R138" s="141" t="str">
        <f t="shared" si="13"/>
        <v/>
      </c>
      <c r="S138" s="143"/>
      <c r="T138" s="143"/>
      <c r="U138" s="144" t="str">
        <f t="shared" si="25"/>
        <v/>
      </c>
      <c r="V138" s="143"/>
      <c r="W138" s="143"/>
      <c r="X138" s="143"/>
      <c r="Y138" s="145" t="str">
        <f t="shared" ref="Y138:Y145" si="40">IFERROR(IF(AND(R137="Probabilidad",R138="Probabilidad"),(AA137-(+AA137*U138)),IF(AND(R137="Impacto",R138="Probabilidad"),(AA136-(+AA136*U138)),IF(R138="Impacto",AA137,""))),"")</f>
        <v/>
      </c>
      <c r="Z138" s="146" t="str">
        <f t="shared" si="15"/>
        <v/>
      </c>
      <c r="AA138" s="144" t="str">
        <f t="shared" si="16"/>
        <v/>
      </c>
      <c r="AB138" s="146" t="str">
        <f t="shared" si="17"/>
        <v/>
      </c>
      <c r="AC138" s="144" t="str">
        <f t="shared" ref="AC138:AC145" si="41">IFERROR(IF(AND(R137="Impacto",R138="Impacto"),(AC137-(+AC137*U138)),IF(AND(R137="Probabilidad",R138="Impacto"),(AC136-(+AC136*U138)),IF(R138="Probabilidad",AC137,""))),"")</f>
        <v/>
      </c>
      <c r="AD138" s="147" t="str">
        <f t="shared" si="18"/>
        <v/>
      </c>
      <c r="AE138" s="143"/>
      <c r="AF138" s="143"/>
      <c r="AG138" s="142"/>
      <c r="AH138" s="149"/>
      <c r="AI138" s="149"/>
      <c r="AJ138" s="108"/>
      <c r="AK138" s="141"/>
      <c r="AL138" s="28"/>
      <c r="AM138" s="28"/>
      <c r="AN138" s="104"/>
      <c r="AO138" s="104"/>
      <c r="AP138" s="104"/>
      <c r="AQ138" s="104"/>
      <c r="AR138" s="104"/>
      <c r="AS138" s="104"/>
      <c r="AT138" s="104"/>
      <c r="AU138" s="104"/>
      <c r="AV138" s="104"/>
      <c r="AW138" s="105"/>
      <c r="AX138" s="2"/>
      <c r="AY138" s="2"/>
      <c r="AZ138" s="2"/>
      <c r="BA138" s="2"/>
      <c r="BB138" s="2"/>
      <c r="BC138" s="2"/>
      <c r="BD138" s="2"/>
      <c r="BE138" s="2"/>
      <c r="BF138" s="2"/>
      <c r="BG138" s="2"/>
      <c r="BH138" s="2"/>
      <c r="BI138" s="2"/>
      <c r="BJ138" s="2"/>
      <c r="BK138" s="2"/>
      <c r="BL138" s="2"/>
      <c r="BM138" s="2"/>
      <c r="BN138" s="2"/>
      <c r="BO138" s="2"/>
      <c r="BP138" s="2"/>
    </row>
    <row r="139" spans="1:68" ht="39" customHeight="1" x14ac:dyDescent="0.25">
      <c r="A139" s="227"/>
      <c r="B139" s="221"/>
      <c r="C139" s="221"/>
      <c r="D139" s="221"/>
      <c r="E139" s="221"/>
      <c r="F139" s="221"/>
      <c r="G139" s="221"/>
      <c r="H139" s="221"/>
      <c r="I139" s="221"/>
      <c r="J139" s="221"/>
      <c r="K139" s="221"/>
      <c r="L139" s="221"/>
      <c r="M139" s="221"/>
      <c r="N139" s="221"/>
      <c r="O139" s="141">
        <v>4</v>
      </c>
      <c r="P139" s="142"/>
      <c r="Q139" s="142"/>
      <c r="R139" s="141" t="str">
        <f t="shared" si="13"/>
        <v/>
      </c>
      <c r="S139" s="143"/>
      <c r="T139" s="143"/>
      <c r="U139" s="144" t="str">
        <f t="shared" si="25"/>
        <v/>
      </c>
      <c r="V139" s="143"/>
      <c r="W139" s="143"/>
      <c r="X139" s="143"/>
      <c r="Y139" s="145" t="str">
        <f t="shared" si="40"/>
        <v/>
      </c>
      <c r="Z139" s="146" t="str">
        <f t="shared" si="15"/>
        <v/>
      </c>
      <c r="AA139" s="144" t="str">
        <f t="shared" si="16"/>
        <v/>
      </c>
      <c r="AB139" s="146" t="str">
        <f t="shared" si="17"/>
        <v/>
      </c>
      <c r="AC139" s="144" t="str">
        <f t="shared" si="41"/>
        <v/>
      </c>
      <c r="AD139" s="147" t="str">
        <f t="shared" si="18"/>
        <v/>
      </c>
      <c r="AE139" s="143"/>
      <c r="AF139" s="143"/>
      <c r="AG139" s="142"/>
      <c r="AH139" s="149"/>
      <c r="AI139" s="149"/>
      <c r="AJ139" s="108"/>
      <c r="AK139" s="141"/>
      <c r="AL139" s="28"/>
      <c r="AM139" s="28"/>
      <c r="AN139" s="104"/>
      <c r="AO139" s="104"/>
      <c r="AP139" s="104"/>
      <c r="AQ139" s="104"/>
      <c r="AR139" s="104"/>
      <c r="AS139" s="104"/>
      <c r="AT139" s="104"/>
      <c r="AU139" s="104"/>
      <c r="AV139" s="104"/>
      <c r="AW139" s="105"/>
      <c r="AX139" s="2"/>
      <c r="AY139" s="2"/>
      <c r="AZ139" s="2"/>
      <c r="BA139" s="2"/>
      <c r="BB139" s="2"/>
      <c r="BC139" s="2"/>
      <c r="BD139" s="2"/>
      <c r="BE139" s="2"/>
      <c r="BF139" s="2"/>
      <c r="BG139" s="2"/>
      <c r="BH139" s="2"/>
      <c r="BI139" s="2"/>
      <c r="BJ139" s="2"/>
      <c r="BK139" s="2"/>
      <c r="BL139" s="2"/>
      <c r="BM139" s="2"/>
      <c r="BN139" s="2"/>
      <c r="BO139" s="2"/>
      <c r="BP139" s="2"/>
    </row>
    <row r="140" spans="1:68" ht="39" customHeight="1" x14ac:dyDescent="0.25">
      <c r="A140" s="227"/>
      <c r="B140" s="221"/>
      <c r="C140" s="221"/>
      <c r="D140" s="221"/>
      <c r="E140" s="221"/>
      <c r="F140" s="221"/>
      <c r="G140" s="221"/>
      <c r="H140" s="221"/>
      <c r="I140" s="221"/>
      <c r="J140" s="221"/>
      <c r="K140" s="221"/>
      <c r="L140" s="221"/>
      <c r="M140" s="221"/>
      <c r="N140" s="221"/>
      <c r="O140" s="141">
        <v>5</v>
      </c>
      <c r="P140" s="142"/>
      <c r="Q140" s="142"/>
      <c r="R140" s="141" t="str">
        <f t="shared" si="13"/>
        <v/>
      </c>
      <c r="S140" s="143"/>
      <c r="T140" s="143"/>
      <c r="U140" s="144" t="str">
        <f t="shared" si="25"/>
        <v/>
      </c>
      <c r="V140" s="143"/>
      <c r="W140" s="143"/>
      <c r="X140" s="143"/>
      <c r="Y140" s="145" t="str">
        <f t="shared" si="40"/>
        <v/>
      </c>
      <c r="Z140" s="146" t="str">
        <f t="shared" si="15"/>
        <v/>
      </c>
      <c r="AA140" s="144" t="str">
        <f t="shared" si="16"/>
        <v/>
      </c>
      <c r="AB140" s="146" t="str">
        <f t="shared" si="17"/>
        <v/>
      </c>
      <c r="AC140" s="144" t="str">
        <f t="shared" si="41"/>
        <v/>
      </c>
      <c r="AD140" s="147" t="str">
        <f t="shared" si="18"/>
        <v/>
      </c>
      <c r="AE140" s="143"/>
      <c r="AF140" s="143"/>
      <c r="AG140" s="142"/>
      <c r="AH140" s="149"/>
      <c r="AI140" s="149"/>
      <c r="AJ140" s="108"/>
      <c r="AK140" s="141"/>
      <c r="AL140" s="28"/>
      <c r="AM140" s="28"/>
      <c r="AN140" s="104"/>
      <c r="AO140" s="104"/>
      <c r="AP140" s="104"/>
      <c r="AQ140" s="104"/>
      <c r="AR140" s="104"/>
      <c r="AS140" s="104"/>
      <c r="AT140" s="104"/>
      <c r="AU140" s="104"/>
      <c r="AV140" s="104"/>
      <c r="AW140" s="105"/>
      <c r="AX140" s="2"/>
      <c r="AY140" s="2"/>
      <c r="AZ140" s="2"/>
      <c r="BA140" s="2"/>
      <c r="BB140" s="2"/>
      <c r="BC140" s="2"/>
      <c r="BD140" s="2"/>
      <c r="BE140" s="2"/>
      <c r="BF140" s="2"/>
      <c r="BG140" s="2"/>
      <c r="BH140" s="2"/>
      <c r="BI140" s="2"/>
      <c r="BJ140" s="2"/>
      <c r="BK140" s="2"/>
      <c r="BL140" s="2"/>
      <c r="BM140" s="2"/>
      <c r="BN140" s="2"/>
      <c r="BO140" s="2"/>
      <c r="BP140" s="2"/>
    </row>
    <row r="141" spans="1:68" ht="39" customHeight="1" x14ac:dyDescent="0.25">
      <c r="A141" s="227"/>
      <c r="B141" s="221"/>
      <c r="C141" s="221"/>
      <c r="D141" s="221"/>
      <c r="E141" s="221"/>
      <c r="F141" s="221"/>
      <c r="G141" s="221"/>
      <c r="H141" s="221"/>
      <c r="I141" s="221"/>
      <c r="J141" s="221"/>
      <c r="K141" s="221"/>
      <c r="L141" s="221"/>
      <c r="M141" s="221"/>
      <c r="N141" s="221"/>
      <c r="O141" s="141">
        <v>6</v>
      </c>
      <c r="P141" s="142"/>
      <c r="Q141" s="142"/>
      <c r="R141" s="141" t="str">
        <f t="shared" si="13"/>
        <v/>
      </c>
      <c r="S141" s="143"/>
      <c r="T141" s="143"/>
      <c r="U141" s="144" t="str">
        <f t="shared" si="25"/>
        <v/>
      </c>
      <c r="V141" s="143"/>
      <c r="W141" s="143"/>
      <c r="X141" s="143"/>
      <c r="Y141" s="145" t="str">
        <f t="shared" si="40"/>
        <v/>
      </c>
      <c r="Z141" s="146" t="str">
        <f t="shared" si="15"/>
        <v/>
      </c>
      <c r="AA141" s="144" t="str">
        <f t="shared" si="16"/>
        <v/>
      </c>
      <c r="AB141" s="146" t="str">
        <f t="shared" si="17"/>
        <v/>
      </c>
      <c r="AC141" s="144" t="str">
        <f t="shared" si="41"/>
        <v/>
      </c>
      <c r="AD141" s="147" t="str">
        <f t="shared" si="18"/>
        <v/>
      </c>
      <c r="AE141" s="143"/>
      <c r="AF141" s="143"/>
      <c r="AG141" s="142"/>
      <c r="AH141" s="149"/>
      <c r="AI141" s="149"/>
      <c r="AJ141" s="108"/>
      <c r="AK141" s="141"/>
      <c r="AL141" s="28"/>
      <c r="AM141" s="28"/>
      <c r="AN141" s="104"/>
      <c r="AO141" s="104"/>
      <c r="AP141" s="104"/>
      <c r="AQ141" s="104"/>
      <c r="AR141" s="104"/>
      <c r="AS141" s="104"/>
      <c r="AT141" s="104"/>
      <c r="AU141" s="104"/>
      <c r="AV141" s="104"/>
      <c r="AW141" s="105"/>
      <c r="AX141" s="2"/>
      <c r="AY141" s="2"/>
      <c r="AZ141" s="2"/>
      <c r="BA141" s="2"/>
      <c r="BB141" s="2"/>
      <c r="BC141" s="2"/>
      <c r="BD141" s="2"/>
      <c r="BE141" s="2"/>
      <c r="BF141" s="2"/>
      <c r="BG141" s="2"/>
      <c r="BH141" s="2"/>
      <c r="BI141" s="2"/>
      <c r="BJ141" s="2"/>
      <c r="BK141" s="2"/>
      <c r="BL141" s="2"/>
      <c r="BM141" s="2"/>
      <c r="BN141" s="2"/>
      <c r="BO141" s="2"/>
      <c r="BP141" s="2"/>
    </row>
    <row r="142" spans="1:68" ht="39" customHeight="1" x14ac:dyDescent="0.25">
      <c r="A142" s="227"/>
      <c r="B142" s="221"/>
      <c r="C142" s="221"/>
      <c r="D142" s="221"/>
      <c r="E142" s="221"/>
      <c r="F142" s="221"/>
      <c r="G142" s="221"/>
      <c r="H142" s="221"/>
      <c r="I142" s="221"/>
      <c r="J142" s="221"/>
      <c r="K142" s="221"/>
      <c r="L142" s="221"/>
      <c r="M142" s="221"/>
      <c r="N142" s="221"/>
      <c r="O142" s="141">
        <v>7</v>
      </c>
      <c r="P142" s="142"/>
      <c r="Q142" s="142"/>
      <c r="R142" s="141" t="str">
        <f t="shared" si="13"/>
        <v/>
      </c>
      <c r="S142" s="143"/>
      <c r="T142" s="143"/>
      <c r="U142" s="144" t="str">
        <f t="shared" si="25"/>
        <v/>
      </c>
      <c r="V142" s="143"/>
      <c r="W142" s="143"/>
      <c r="X142" s="143"/>
      <c r="Y142" s="145" t="str">
        <f t="shared" si="40"/>
        <v/>
      </c>
      <c r="Z142" s="146" t="str">
        <f t="shared" si="15"/>
        <v/>
      </c>
      <c r="AA142" s="144" t="str">
        <f t="shared" si="16"/>
        <v/>
      </c>
      <c r="AB142" s="146" t="str">
        <f t="shared" si="17"/>
        <v/>
      </c>
      <c r="AC142" s="144" t="str">
        <f t="shared" si="41"/>
        <v/>
      </c>
      <c r="AD142" s="147" t="str">
        <f t="shared" si="18"/>
        <v/>
      </c>
      <c r="AE142" s="143"/>
      <c r="AF142" s="143"/>
      <c r="AG142" s="142"/>
      <c r="AH142" s="149"/>
      <c r="AI142" s="149"/>
      <c r="AJ142" s="108"/>
      <c r="AK142" s="141"/>
      <c r="AL142" s="28"/>
      <c r="AM142" s="28"/>
      <c r="AN142" s="104"/>
      <c r="AO142" s="104"/>
      <c r="AP142" s="104"/>
      <c r="AQ142" s="104"/>
      <c r="AR142" s="104"/>
      <c r="AS142" s="104"/>
      <c r="AT142" s="104"/>
      <c r="AU142" s="104"/>
      <c r="AV142" s="104"/>
      <c r="AW142" s="105"/>
      <c r="AX142" s="2"/>
      <c r="AY142" s="2"/>
      <c r="AZ142" s="2"/>
      <c r="BA142" s="2"/>
      <c r="BB142" s="2"/>
      <c r="BC142" s="2"/>
      <c r="BD142" s="2"/>
      <c r="BE142" s="2"/>
      <c r="BF142" s="2"/>
      <c r="BG142" s="2"/>
      <c r="BH142" s="2"/>
      <c r="BI142" s="2"/>
      <c r="BJ142" s="2"/>
      <c r="BK142" s="2"/>
      <c r="BL142" s="2"/>
      <c r="BM142" s="2"/>
      <c r="BN142" s="2"/>
      <c r="BO142" s="2"/>
      <c r="BP142" s="2"/>
    </row>
    <row r="143" spans="1:68" ht="39" customHeight="1" x14ac:dyDescent="0.25">
      <c r="A143" s="227"/>
      <c r="B143" s="221"/>
      <c r="C143" s="221"/>
      <c r="D143" s="221"/>
      <c r="E143" s="221"/>
      <c r="F143" s="221"/>
      <c r="G143" s="221"/>
      <c r="H143" s="221"/>
      <c r="I143" s="221"/>
      <c r="J143" s="221"/>
      <c r="K143" s="221"/>
      <c r="L143" s="221"/>
      <c r="M143" s="221"/>
      <c r="N143" s="221"/>
      <c r="O143" s="141">
        <v>8</v>
      </c>
      <c r="P143" s="142"/>
      <c r="Q143" s="142"/>
      <c r="R143" s="141" t="str">
        <f t="shared" si="13"/>
        <v/>
      </c>
      <c r="S143" s="143"/>
      <c r="T143" s="143"/>
      <c r="U143" s="144" t="str">
        <f t="shared" si="25"/>
        <v/>
      </c>
      <c r="V143" s="143"/>
      <c r="W143" s="143"/>
      <c r="X143" s="143"/>
      <c r="Y143" s="145" t="str">
        <f t="shared" si="40"/>
        <v/>
      </c>
      <c r="Z143" s="146" t="str">
        <f t="shared" si="15"/>
        <v/>
      </c>
      <c r="AA143" s="144" t="str">
        <f t="shared" si="16"/>
        <v/>
      </c>
      <c r="AB143" s="146" t="str">
        <f t="shared" si="17"/>
        <v/>
      </c>
      <c r="AC143" s="144" t="str">
        <f t="shared" si="41"/>
        <v/>
      </c>
      <c r="AD143" s="147" t="str">
        <f t="shared" si="18"/>
        <v/>
      </c>
      <c r="AE143" s="143"/>
      <c r="AF143" s="143"/>
      <c r="AG143" s="142"/>
      <c r="AH143" s="149"/>
      <c r="AI143" s="149"/>
      <c r="AJ143" s="108"/>
      <c r="AK143" s="141"/>
      <c r="AL143" s="28"/>
      <c r="AM143" s="28"/>
      <c r="AN143" s="104"/>
      <c r="AO143" s="104"/>
      <c r="AP143" s="104"/>
      <c r="AQ143" s="104"/>
      <c r="AR143" s="104"/>
      <c r="AS143" s="104"/>
      <c r="AT143" s="104"/>
      <c r="AU143" s="104"/>
      <c r="AV143" s="104"/>
      <c r="AW143" s="105"/>
      <c r="AX143" s="2"/>
      <c r="AY143" s="2"/>
      <c r="AZ143" s="2"/>
      <c r="BA143" s="2"/>
      <c r="BB143" s="2"/>
      <c r="BC143" s="2"/>
      <c r="BD143" s="2"/>
      <c r="BE143" s="2"/>
      <c r="BF143" s="2"/>
      <c r="BG143" s="2"/>
      <c r="BH143" s="2"/>
      <c r="BI143" s="2"/>
      <c r="BJ143" s="2"/>
      <c r="BK143" s="2"/>
      <c r="BL143" s="2"/>
      <c r="BM143" s="2"/>
      <c r="BN143" s="2"/>
      <c r="BO143" s="2"/>
      <c r="BP143" s="2"/>
    </row>
    <row r="144" spans="1:68" ht="39" customHeight="1" x14ac:dyDescent="0.25">
      <c r="A144" s="227"/>
      <c r="B144" s="221"/>
      <c r="C144" s="221"/>
      <c r="D144" s="221"/>
      <c r="E144" s="221"/>
      <c r="F144" s="221"/>
      <c r="G144" s="221"/>
      <c r="H144" s="221"/>
      <c r="I144" s="221"/>
      <c r="J144" s="221"/>
      <c r="K144" s="221"/>
      <c r="L144" s="221"/>
      <c r="M144" s="221"/>
      <c r="N144" s="221"/>
      <c r="O144" s="141">
        <v>9</v>
      </c>
      <c r="P144" s="142"/>
      <c r="Q144" s="142"/>
      <c r="R144" s="141" t="str">
        <f t="shared" si="13"/>
        <v/>
      </c>
      <c r="S144" s="143"/>
      <c r="T144" s="143"/>
      <c r="U144" s="144" t="str">
        <f t="shared" si="25"/>
        <v/>
      </c>
      <c r="V144" s="143"/>
      <c r="W144" s="143"/>
      <c r="X144" s="143"/>
      <c r="Y144" s="145" t="str">
        <f t="shared" si="40"/>
        <v/>
      </c>
      <c r="Z144" s="146" t="str">
        <f t="shared" si="15"/>
        <v/>
      </c>
      <c r="AA144" s="144" t="str">
        <f t="shared" si="16"/>
        <v/>
      </c>
      <c r="AB144" s="146" t="str">
        <f t="shared" si="17"/>
        <v/>
      </c>
      <c r="AC144" s="144" t="str">
        <f t="shared" si="41"/>
        <v/>
      </c>
      <c r="AD144" s="147" t="str">
        <f t="shared" si="18"/>
        <v/>
      </c>
      <c r="AE144" s="143"/>
      <c r="AF144" s="143"/>
      <c r="AG144" s="142"/>
      <c r="AH144" s="149"/>
      <c r="AI144" s="149"/>
      <c r="AJ144" s="108"/>
      <c r="AK144" s="141"/>
      <c r="AL144" s="28"/>
      <c r="AM144" s="28"/>
      <c r="AN144" s="104"/>
      <c r="AO144" s="104"/>
      <c r="AP144" s="104"/>
      <c r="AQ144" s="104"/>
      <c r="AR144" s="104"/>
      <c r="AS144" s="104"/>
      <c r="AT144" s="104"/>
      <c r="AU144" s="104"/>
      <c r="AV144" s="104"/>
      <c r="AW144" s="105"/>
      <c r="AX144" s="2"/>
      <c r="AY144" s="2"/>
      <c r="AZ144" s="2"/>
      <c r="BA144" s="2"/>
      <c r="BB144" s="2"/>
      <c r="BC144" s="2"/>
      <c r="BD144" s="2"/>
      <c r="BE144" s="2"/>
      <c r="BF144" s="2"/>
      <c r="BG144" s="2"/>
      <c r="BH144" s="2"/>
      <c r="BI144" s="2"/>
      <c r="BJ144" s="2"/>
      <c r="BK144" s="2"/>
      <c r="BL144" s="2"/>
      <c r="BM144" s="2"/>
      <c r="BN144" s="2"/>
      <c r="BO144" s="2"/>
      <c r="BP144" s="2"/>
    </row>
    <row r="145" spans="1:68" ht="39" customHeight="1" x14ac:dyDescent="0.25">
      <c r="A145" s="228"/>
      <c r="B145" s="222"/>
      <c r="C145" s="222"/>
      <c r="D145" s="222"/>
      <c r="E145" s="222"/>
      <c r="F145" s="222"/>
      <c r="G145" s="222"/>
      <c r="H145" s="222"/>
      <c r="I145" s="222"/>
      <c r="J145" s="222"/>
      <c r="K145" s="222"/>
      <c r="L145" s="222"/>
      <c r="M145" s="222"/>
      <c r="N145" s="222"/>
      <c r="O145" s="150">
        <v>10</v>
      </c>
      <c r="P145" s="151"/>
      <c r="Q145" s="151"/>
      <c r="R145" s="141" t="str">
        <f t="shared" si="13"/>
        <v/>
      </c>
      <c r="S145" s="143"/>
      <c r="T145" s="143"/>
      <c r="U145" s="144" t="str">
        <f t="shared" si="25"/>
        <v/>
      </c>
      <c r="V145" s="143"/>
      <c r="W145" s="143"/>
      <c r="X145" s="143"/>
      <c r="Y145" s="145" t="str">
        <f t="shared" si="40"/>
        <v/>
      </c>
      <c r="Z145" s="146" t="str">
        <f t="shared" si="15"/>
        <v/>
      </c>
      <c r="AA145" s="144" t="str">
        <f t="shared" si="16"/>
        <v/>
      </c>
      <c r="AB145" s="146" t="str">
        <f t="shared" si="17"/>
        <v/>
      </c>
      <c r="AC145" s="144" t="str">
        <f t="shared" si="41"/>
        <v/>
      </c>
      <c r="AD145" s="147" t="str">
        <f t="shared" si="18"/>
        <v/>
      </c>
      <c r="AE145" s="143"/>
      <c r="AF145" s="152"/>
      <c r="AG145" s="151"/>
      <c r="AH145" s="153"/>
      <c r="AI145" s="153"/>
      <c r="AJ145" s="154"/>
      <c r="AK145" s="150"/>
      <c r="AL145" s="44"/>
      <c r="AM145" s="44"/>
      <c r="AN145" s="106"/>
      <c r="AO145" s="106"/>
      <c r="AP145" s="106"/>
      <c r="AQ145" s="106"/>
      <c r="AR145" s="106"/>
      <c r="AS145" s="106"/>
      <c r="AT145" s="106"/>
      <c r="AU145" s="106"/>
      <c r="AV145" s="106"/>
      <c r="AW145" s="107"/>
      <c r="AX145" s="2"/>
      <c r="AY145" s="2"/>
      <c r="AZ145" s="2"/>
      <c r="BA145" s="2"/>
      <c r="BB145" s="2"/>
      <c r="BC145" s="2"/>
      <c r="BD145" s="2"/>
      <c r="BE145" s="2"/>
      <c r="BF145" s="2"/>
      <c r="BG145" s="2"/>
      <c r="BH145" s="2"/>
      <c r="BI145" s="2"/>
      <c r="BJ145" s="2"/>
      <c r="BK145" s="2"/>
      <c r="BL145" s="2"/>
      <c r="BM145" s="2"/>
      <c r="BN145" s="2"/>
      <c r="BO145" s="2"/>
      <c r="BP145" s="2"/>
    </row>
    <row r="146" spans="1:68" ht="39" customHeight="1" x14ac:dyDescent="0.25">
      <c r="A146" s="226">
        <v>15</v>
      </c>
      <c r="B146" s="230"/>
      <c r="C146" s="224"/>
      <c r="D146" s="224"/>
      <c r="E146" s="224"/>
      <c r="F146" s="224"/>
      <c r="G146" s="229"/>
      <c r="H146" s="220" t="str">
        <f>IF(G146&lt;=0,"",IF(G146&lt;=2,"Muy Baja",IF(G146&lt;=24,"Baja",IF(G146&lt;=500,"Media",IF(G146&lt;=5000,"Alta","Muy Alta")))))</f>
        <v/>
      </c>
      <c r="I146" s="223" t="str">
        <f>IF(H146="","",IF(H146="Muy Baja",0.2,IF(H146="Baja",0.4,IF(H146="Media",0.6,IF(H146="Alta",0.8,IF(H146="Muy Alta",1,))))))</f>
        <v/>
      </c>
      <c r="J146" s="223"/>
      <c r="K146" s="223" t="e">
        <f>IF(J146=#REF!,#REF!,IF(J146=#REF!,#REF!,IF(J146=#REF!,#REF!)))</f>
        <v>#REF!</v>
      </c>
      <c r="L146" s="220" t="e">
        <f>IF(J146=#REF!,"Moderado",IF(J146=#REF!,"Mayor",IF(J146=#REF!,"Catastrófico")))</f>
        <v>#REF!</v>
      </c>
      <c r="M146" s="223" t="e">
        <f>IF(L146="","",IF(L146="Leve",0.2,IF(L146="Menor",0.4,IF(L146="Moderado",0.6,IF(L146="Mayor",0.8,IF(L146="Catastrófico",1,))))))</f>
        <v>#REF!</v>
      </c>
      <c r="N146" s="225" t="e">
        <f>IF(OR(AND(H146="Muy Baja",L146="Leve"),AND(H146="Muy Baja",L146="Menor"),AND(H146="Baja",L146="Leve")),"Bajo",IF(OR(AND(H146="Muy baja",L146="Moderado"),AND(H146="Baja",L146="Menor"),AND(H146="Baja",L146="Moderado"),AND(H146="Media",L146="Leve"),AND(H146="Media",L146="Menor"),AND(H146="Media",L146="Moderado"),AND(H146="Alta",L146="Leve"),AND(H146="Alta",L146="Menor")),"Moderado",IF(OR(AND(H146="Muy Baja",L146="Mayor"),AND(H146="Baja",L146="Mayor"),AND(H146="Media",L146="Mayor"),AND(H146="Alta",L146="Moderado"),AND(H146="Alta",L146="Mayor"),AND(H146="Muy Alta",L146="Leve"),AND(H146="Muy Alta",L146="Menor"),AND(H146="Muy Alta",L146="Moderado"),AND(H146="Muy Alta",L146="Mayor")),"Alto",IF(OR(AND(H146="Muy Baja",L146="Catastrófico"),AND(H146="Baja",L146="Catastrófico"),AND(H146="Media",L146="Catastrófico"),AND(H146="Alta",L146="Catastrófico"),AND(H146="Muy Alta",L146="Catastrófico")),"Extremo",""))))</f>
        <v>#REF!</v>
      </c>
      <c r="O146" s="155">
        <v>1</v>
      </c>
      <c r="P146" s="156"/>
      <c r="Q146" s="156"/>
      <c r="R146" s="155" t="str">
        <f t="shared" si="13"/>
        <v/>
      </c>
      <c r="S146" s="157"/>
      <c r="T146" s="157"/>
      <c r="U146" s="158" t="str">
        <f t="shared" si="25"/>
        <v/>
      </c>
      <c r="V146" s="157"/>
      <c r="W146" s="157"/>
      <c r="X146" s="157"/>
      <c r="Y146" s="159" t="str">
        <f>IFERROR(IF(R146="Probabilidad",(I146-(+I146*U146)),IF(R146="Impacto",I146,"")),"")</f>
        <v/>
      </c>
      <c r="Z146" s="160" t="str">
        <f t="shared" si="15"/>
        <v/>
      </c>
      <c r="AA146" s="158" t="str">
        <f t="shared" si="16"/>
        <v/>
      </c>
      <c r="AB146" s="160" t="str">
        <f t="shared" si="17"/>
        <v/>
      </c>
      <c r="AC146" s="158" t="str">
        <f>IFERROR(IF(R146="Impacto",(M146-(+M146*U146)),IF(R146="Probabilidad",M146,"")),"")</f>
        <v/>
      </c>
      <c r="AD146" s="161" t="str">
        <f t="shared" si="18"/>
        <v/>
      </c>
      <c r="AE146" s="157"/>
      <c r="AF146" s="157"/>
      <c r="AG146" s="156"/>
      <c r="AH146" s="162"/>
      <c r="AI146" s="162"/>
      <c r="AJ146" s="163"/>
      <c r="AK146" s="155"/>
      <c r="AL146" s="10"/>
      <c r="AM146" s="10"/>
      <c r="AN146" s="164"/>
      <c r="AO146" s="164"/>
      <c r="AP146" s="164"/>
      <c r="AQ146" s="164"/>
      <c r="AR146" s="164"/>
      <c r="AS146" s="164"/>
      <c r="AT146" s="164"/>
      <c r="AU146" s="164"/>
      <c r="AV146" s="164"/>
      <c r="AW146" s="165"/>
      <c r="AX146" s="2"/>
      <c r="AY146" s="2"/>
      <c r="AZ146" s="2"/>
      <c r="BA146" s="2"/>
      <c r="BB146" s="2"/>
      <c r="BC146" s="2"/>
      <c r="BD146" s="2"/>
      <c r="BE146" s="2"/>
      <c r="BF146" s="2"/>
      <c r="BG146" s="2"/>
      <c r="BH146" s="2"/>
      <c r="BI146" s="2"/>
      <c r="BJ146" s="2"/>
      <c r="BK146" s="2"/>
      <c r="BL146" s="2"/>
      <c r="BM146" s="2"/>
      <c r="BN146" s="2"/>
      <c r="BO146" s="2"/>
      <c r="BP146" s="2"/>
    </row>
    <row r="147" spans="1:68" ht="39" customHeight="1" x14ac:dyDescent="0.25">
      <c r="A147" s="227"/>
      <c r="B147" s="221"/>
      <c r="C147" s="221"/>
      <c r="D147" s="221"/>
      <c r="E147" s="221"/>
      <c r="F147" s="221"/>
      <c r="G147" s="221"/>
      <c r="H147" s="221"/>
      <c r="I147" s="221"/>
      <c r="J147" s="221"/>
      <c r="K147" s="221"/>
      <c r="L147" s="221"/>
      <c r="M147" s="221"/>
      <c r="N147" s="221"/>
      <c r="O147" s="141">
        <v>2</v>
      </c>
      <c r="P147" s="142"/>
      <c r="Q147" s="142"/>
      <c r="R147" s="141" t="str">
        <f t="shared" si="13"/>
        <v/>
      </c>
      <c r="S147" s="143"/>
      <c r="T147" s="143"/>
      <c r="U147" s="144" t="str">
        <f t="shared" si="25"/>
        <v/>
      </c>
      <c r="V147" s="143"/>
      <c r="W147" s="143"/>
      <c r="X147" s="143"/>
      <c r="Y147" s="145" t="str">
        <f>IFERROR(IF(AND(R146="Probabilidad",R147="Probabilidad"),(AA146-(+AA146*U147)),IF(R147="Probabilidad",(I146-(+I146*U147)),IF(R147="Impacto",AA146,""))),"")</f>
        <v/>
      </c>
      <c r="Z147" s="146" t="str">
        <f t="shared" si="15"/>
        <v/>
      </c>
      <c r="AA147" s="144" t="str">
        <f t="shared" si="16"/>
        <v/>
      </c>
      <c r="AB147" s="146" t="str">
        <f t="shared" si="17"/>
        <v/>
      </c>
      <c r="AC147" s="144" t="str">
        <f>IFERROR(IF(AND(R146="Impacto",R147="Impacto"),(AC146-(+AC146*U147)),IF(R147="Impacto",($M$146-(+$M$146*U147)),IF(R147="Probabilidad",AC146,""))),"")</f>
        <v/>
      </c>
      <c r="AD147" s="147" t="str">
        <f t="shared" si="18"/>
        <v/>
      </c>
      <c r="AE147" s="143"/>
      <c r="AF147" s="143"/>
      <c r="AG147" s="142"/>
      <c r="AH147" s="149"/>
      <c r="AI147" s="149"/>
      <c r="AJ147" s="108"/>
      <c r="AK147" s="141"/>
      <c r="AL147" s="28"/>
      <c r="AM147" s="28"/>
      <c r="AN147" s="104"/>
      <c r="AO147" s="104"/>
      <c r="AP147" s="104"/>
      <c r="AQ147" s="104"/>
      <c r="AR147" s="104"/>
      <c r="AS147" s="104"/>
      <c r="AT147" s="104"/>
      <c r="AU147" s="104"/>
      <c r="AV147" s="104"/>
      <c r="AW147" s="105"/>
      <c r="AX147" s="2"/>
      <c r="AY147" s="2"/>
      <c r="AZ147" s="2"/>
      <c r="BA147" s="2"/>
      <c r="BB147" s="2"/>
      <c r="BC147" s="2"/>
      <c r="BD147" s="2"/>
      <c r="BE147" s="2"/>
      <c r="BF147" s="2"/>
      <c r="BG147" s="2"/>
      <c r="BH147" s="2"/>
      <c r="BI147" s="2"/>
      <c r="BJ147" s="2"/>
      <c r="BK147" s="2"/>
      <c r="BL147" s="2"/>
      <c r="BM147" s="2"/>
      <c r="BN147" s="2"/>
      <c r="BO147" s="2"/>
      <c r="BP147" s="2"/>
    </row>
    <row r="148" spans="1:68" ht="39" customHeight="1" x14ac:dyDescent="0.25">
      <c r="A148" s="227"/>
      <c r="B148" s="221"/>
      <c r="C148" s="221"/>
      <c r="D148" s="221"/>
      <c r="E148" s="221"/>
      <c r="F148" s="221"/>
      <c r="G148" s="221"/>
      <c r="H148" s="221"/>
      <c r="I148" s="221"/>
      <c r="J148" s="221"/>
      <c r="K148" s="221"/>
      <c r="L148" s="221"/>
      <c r="M148" s="221"/>
      <c r="N148" s="221"/>
      <c r="O148" s="141">
        <v>3</v>
      </c>
      <c r="P148" s="142"/>
      <c r="Q148" s="142"/>
      <c r="R148" s="141" t="str">
        <f t="shared" si="13"/>
        <v/>
      </c>
      <c r="S148" s="143"/>
      <c r="T148" s="143"/>
      <c r="U148" s="144" t="str">
        <f t="shared" si="25"/>
        <v/>
      </c>
      <c r="V148" s="143"/>
      <c r="W148" s="143"/>
      <c r="X148" s="143"/>
      <c r="Y148" s="145" t="str">
        <f t="shared" ref="Y148:Y155" si="42">IFERROR(IF(AND(R147="Probabilidad",R148="Probabilidad"),(AA147-(+AA147*U148)),IF(AND(R147="Impacto",R148="Probabilidad"),(AA146-(+AA146*U148)),IF(R148="Impacto",AA147,""))),"")</f>
        <v/>
      </c>
      <c r="Z148" s="146" t="str">
        <f t="shared" si="15"/>
        <v/>
      </c>
      <c r="AA148" s="144" t="str">
        <f t="shared" si="16"/>
        <v/>
      </c>
      <c r="AB148" s="146" t="str">
        <f t="shared" si="17"/>
        <v/>
      </c>
      <c r="AC148" s="144" t="str">
        <f t="shared" ref="AC148:AC155" si="43">IFERROR(IF(AND(R147="Impacto",R148="Impacto"),(AC147-(+AC147*U148)),IF(AND(R147="Probabilidad",R148="Impacto"),(AC146-(+AC146*U148)),IF(R148="Probabilidad",AC147,""))),"")</f>
        <v/>
      </c>
      <c r="AD148" s="147" t="str">
        <f t="shared" si="18"/>
        <v/>
      </c>
      <c r="AE148" s="143"/>
      <c r="AF148" s="143"/>
      <c r="AG148" s="142"/>
      <c r="AH148" s="149"/>
      <c r="AI148" s="149"/>
      <c r="AJ148" s="108"/>
      <c r="AK148" s="141"/>
      <c r="AL148" s="28"/>
      <c r="AM148" s="28"/>
      <c r="AN148" s="104"/>
      <c r="AO148" s="104"/>
      <c r="AP148" s="104"/>
      <c r="AQ148" s="104"/>
      <c r="AR148" s="104"/>
      <c r="AS148" s="104"/>
      <c r="AT148" s="104"/>
      <c r="AU148" s="104"/>
      <c r="AV148" s="104"/>
      <c r="AW148" s="105"/>
      <c r="AX148" s="2"/>
      <c r="AY148" s="2"/>
      <c r="AZ148" s="2"/>
      <c r="BA148" s="2"/>
      <c r="BB148" s="2"/>
      <c r="BC148" s="2"/>
      <c r="BD148" s="2"/>
      <c r="BE148" s="2"/>
      <c r="BF148" s="2"/>
      <c r="BG148" s="2"/>
      <c r="BH148" s="2"/>
      <c r="BI148" s="2"/>
      <c r="BJ148" s="2"/>
      <c r="BK148" s="2"/>
      <c r="BL148" s="2"/>
      <c r="BM148" s="2"/>
      <c r="BN148" s="2"/>
      <c r="BO148" s="2"/>
      <c r="BP148" s="2"/>
    </row>
    <row r="149" spans="1:68" ht="39" customHeight="1" x14ac:dyDescent="0.25">
      <c r="A149" s="227"/>
      <c r="B149" s="221"/>
      <c r="C149" s="221"/>
      <c r="D149" s="221"/>
      <c r="E149" s="221"/>
      <c r="F149" s="221"/>
      <c r="G149" s="221"/>
      <c r="H149" s="221"/>
      <c r="I149" s="221"/>
      <c r="J149" s="221"/>
      <c r="K149" s="221"/>
      <c r="L149" s="221"/>
      <c r="M149" s="221"/>
      <c r="N149" s="221"/>
      <c r="O149" s="141">
        <v>4</v>
      </c>
      <c r="P149" s="142"/>
      <c r="Q149" s="142"/>
      <c r="R149" s="141" t="str">
        <f t="shared" si="13"/>
        <v/>
      </c>
      <c r="S149" s="143"/>
      <c r="T149" s="143"/>
      <c r="U149" s="144" t="str">
        <f t="shared" si="25"/>
        <v/>
      </c>
      <c r="V149" s="143"/>
      <c r="W149" s="143"/>
      <c r="X149" s="143"/>
      <c r="Y149" s="145" t="str">
        <f t="shared" si="42"/>
        <v/>
      </c>
      <c r="Z149" s="146" t="str">
        <f t="shared" si="15"/>
        <v/>
      </c>
      <c r="AA149" s="144" t="str">
        <f t="shared" si="16"/>
        <v/>
      </c>
      <c r="AB149" s="146" t="str">
        <f t="shared" si="17"/>
        <v/>
      </c>
      <c r="AC149" s="144" t="str">
        <f t="shared" si="43"/>
        <v/>
      </c>
      <c r="AD149" s="147" t="str">
        <f t="shared" si="18"/>
        <v/>
      </c>
      <c r="AE149" s="143"/>
      <c r="AF149" s="143"/>
      <c r="AG149" s="142"/>
      <c r="AH149" s="149"/>
      <c r="AI149" s="149"/>
      <c r="AJ149" s="108"/>
      <c r="AK149" s="141"/>
      <c r="AL149" s="28"/>
      <c r="AM149" s="28"/>
      <c r="AN149" s="104"/>
      <c r="AO149" s="104"/>
      <c r="AP149" s="104"/>
      <c r="AQ149" s="104"/>
      <c r="AR149" s="104"/>
      <c r="AS149" s="104"/>
      <c r="AT149" s="104"/>
      <c r="AU149" s="104"/>
      <c r="AV149" s="104"/>
      <c r="AW149" s="105"/>
      <c r="AX149" s="2"/>
      <c r="AY149" s="2"/>
      <c r="AZ149" s="2"/>
      <c r="BA149" s="2"/>
      <c r="BB149" s="2"/>
      <c r="BC149" s="2"/>
      <c r="BD149" s="2"/>
      <c r="BE149" s="2"/>
      <c r="BF149" s="2"/>
      <c r="BG149" s="2"/>
      <c r="BH149" s="2"/>
      <c r="BI149" s="2"/>
      <c r="BJ149" s="2"/>
      <c r="BK149" s="2"/>
      <c r="BL149" s="2"/>
      <c r="BM149" s="2"/>
      <c r="BN149" s="2"/>
      <c r="BO149" s="2"/>
      <c r="BP149" s="2"/>
    </row>
    <row r="150" spans="1:68" ht="39" customHeight="1" x14ac:dyDescent="0.25">
      <c r="A150" s="227"/>
      <c r="B150" s="221"/>
      <c r="C150" s="221"/>
      <c r="D150" s="221"/>
      <c r="E150" s="221"/>
      <c r="F150" s="221"/>
      <c r="G150" s="221"/>
      <c r="H150" s="221"/>
      <c r="I150" s="221"/>
      <c r="J150" s="221"/>
      <c r="K150" s="221"/>
      <c r="L150" s="221"/>
      <c r="M150" s="221"/>
      <c r="N150" s="221"/>
      <c r="O150" s="141">
        <v>5</v>
      </c>
      <c r="P150" s="142"/>
      <c r="Q150" s="142"/>
      <c r="R150" s="141" t="str">
        <f t="shared" si="13"/>
        <v/>
      </c>
      <c r="S150" s="143"/>
      <c r="T150" s="143"/>
      <c r="U150" s="144" t="str">
        <f t="shared" si="25"/>
        <v/>
      </c>
      <c r="V150" s="143"/>
      <c r="W150" s="143"/>
      <c r="X150" s="143"/>
      <c r="Y150" s="145" t="str">
        <f t="shared" si="42"/>
        <v/>
      </c>
      <c r="Z150" s="146" t="str">
        <f t="shared" si="15"/>
        <v/>
      </c>
      <c r="AA150" s="144" t="str">
        <f t="shared" si="16"/>
        <v/>
      </c>
      <c r="AB150" s="146" t="str">
        <f t="shared" si="17"/>
        <v/>
      </c>
      <c r="AC150" s="144" t="str">
        <f t="shared" si="43"/>
        <v/>
      </c>
      <c r="AD150" s="147" t="str">
        <f t="shared" si="18"/>
        <v/>
      </c>
      <c r="AE150" s="143"/>
      <c r="AF150" s="143"/>
      <c r="AG150" s="142"/>
      <c r="AH150" s="149"/>
      <c r="AI150" s="149"/>
      <c r="AJ150" s="108"/>
      <c r="AK150" s="141"/>
      <c r="AL150" s="28"/>
      <c r="AM150" s="28"/>
      <c r="AN150" s="104"/>
      <c r="AO150" s="104"/>
      <c r="AP150" s="104"/>
      <c r="AQ150" s="104"/>
      <c r="AR150" s="104"/>
      <c r="AS150" s="104"/>
      <c r="AT150" s="104"/>
      <c r="AU150" s="104"/>
      <c r="AV150" s="104"/>
      <c r="AW150" s="105"/>
      <c r="AX150" s="2"/>
      <c r="AY150" s="2"/>
      <c r="AZ150" s="2"/>
      <c r="BA150" s="2"/>
      <c r="BB150" s="2"/>
      <c r="BC150" s="2"/>
      <c r="BD150" s="2"/>
      <c r="BE150" s="2"/>
      <c r="BF150" s="2"/>
      <c r="BG150" s="2"/>
      <c r="BH150" s="2"/>
      <c r="BI150" s="2"/>
      <c r="BJ150" s="2"/>
      <c r="BK150" s="2"/>
      <c r="BL150" s="2"/>
      <c r="BM150" s="2"/>
      <c r="BN150" s="2"/>
      <c r="BO150" s="2"/>
      <c r="BP150" s="2"/>
    </row>
    <row r="151" spans="1:68" ht="39" customHeight="1" x14ac:dyDescent="0.25">
      <c r="A151" s="227"/>
      <c r="B151" s="221"/>
      <c r="C151" s="221"/>
      <c r="D151" s="221"/>
      <c r="E151" s="221"/>
      <c r="F151" s="221"/>
      <c r="G151" s="221"/>
      <c r="H151" s="221"/>
      <c r="I151" s="221"/>
      <c r="J151" s="221"/>
      <c r="K151" s="221"/>
      <c r="L151" s="221"/>
      <c r="M151" s="221"/>
      <c r="N151" s="221"/>
      <c r="O151" s="141">
        <v>6</v>
      </c>
      <c r="P151" s="142"/>
      <c r="Q151" s="142"/>
      <c r="R151" s="141" t="str">
        <f t="shared" si="13"/>
        <v/>
      </c>
      <c r="S151" s="143"/>
      <c r="T151" s="143"/>
      <c r="U151" s="144" t="str">
        <f t="shared" si="25"/>
        <v/>
      </c>
      <c r="V151" s="143"/>
      <c r="W151" s="143"/>
      <c r="X151" s="143"/>
      <c r="Y151" s="145" t="str">
        <f t="shared" si="42"/>
        <v/>
      </c>
      <c r="Z151" s="146" t="str">
        <f t="shared" si="15"/>
        <v/>
      </c>
      <c r="AA151" s="144" t="str">
        <f t="shared" si="16"/>
        <v/>
      </c>
      <c r="AB151" s="146" t="str">
        <f t="shared" si="17"/>
        <v/>
      </c>
      <c r="AC151" s="144" t="str">
        <f t="shared" si="43"/>
        <v/>
      </c>
      <c r="AD151" s="147" t="str">
        <f t="shared" si="18"/>
        <v/>
      </c>
      <c r="AE151" s="143"/>
      <c r="AF151" s="143"/>
      <c r="AG151" s="142"/>
      <c r="AH151" s="149"/>
      <c r="AI151" s="149"/>
      <c r="AJ151" s="108"/>
      <c r="AK151" s="141"/>
      <c r="AL151" s="28"/>
      <c r="AM151" s="28"/>
      <c r="AN151" s="104"/>
      <c r="AO151" s="104"/>
      <c r="AP151" s="104"/>
      <c r="AQ151" s="104"/>
      <c r="AR151" s="104"/>
      <c r="AS151" s="104"/>
      <c r="AT151" s="104"/>
      <c r="AU151" s="104"/>
      <c r="AV151" s="104"/>
      <c r="AW151" s="105"/>
      <c r="AX151" s="2"/>
      <c r="AY151" s="2"/>
      <c r="AZ151" s="2"/>
      <c r="BA151" s="2"/>
      <c r="BB151" s="2"/>
      <c r="BC151" s="2"/>
      <c r="BD151" s="2"/>
      <c r="BE151" s="2"/>
      <c r="BF151" s="2"/>
      <c r="BG151" s="2"/>
      <c r="BH151" s="2"/>
      <c r="BI151" s="2"/>
      <c r="BJ151" s="2"/>
      <c r="BK151" s="2"/>
      <c r="BL151" s="2"/>
      <c r="BM151" s="2"/>
      <c r="BN151" s="2"/>
      <c r="BO151" s="2"/>
      <c r="BP151" s="2"/>
    </row>
    <row r="152" spans="1:68" ht="39" customHeight="1" x14ac:dyDescent="0.25">
      <c r="A152" s="227"/>
      <c r="B152" s="221"/>
      <c r="C152" s="221"/>
      <c r="D152" s="221"/>
      <c r="E152" s="221"/>
      <c r="F152" s="221"/>
      <c r="G152" s="221"/>
      <c r="H152" s="221"/>
      <c r="I152" s="221"/>
      <c r="J152" s="221"/>
      <c r="K152" s="221"/>
      <c r="L152" s="221"/>
      <c r="M152" s="221"/>
      <c r="N152" s="221"/>
      <c r="O152" s="141">
        <v>7</v>
      </c>
      <c r="P152" s="142"/>
      <c r="Q152" s="142"/>
      <c r="R152" s="141" t="str">
        <f t="shared" si="13"/>
        <v/>
      </c>
      <c r="S152" s="143"/>
      <c r="T152" s="143"/>
      <c r="U152" s="144" t="str">
        <f t="shared" si="25"/>
        <v/>
      </c>
      <c r="V152" s="143"/>
      <c r="W152" s="143"/>
      <c r="X152" s="143"/>
      <c r="Y152" s="145" t="str">
        <f t="shared" si="42"/>
        <v/>
      </c>
      <c r="Z152" s="146" t="str">
        <f t="shared" si="15"/>
        <v/>
      </c>
      <c r="AA152" s="144" t="str">
        <f t="shared" si="16"/>
        <v/>
      </c>
      <c r="AB152" s="146" t="str">
        <f t="shared" si="17"/>
        <v/>
      </c>
      <c r="AC152" s="144" t="str">
        <f t="shared" si="43"/>
        <v/>
      </c>
      <c r="AD152" s="147" t="str">
        <f t="shared" si="18"/>
        <v/>
      </c>
      <c r="AE152" s="143"/>
      <c r="AF152" s="143"/>
      <c r="AG152" s="142"/>
      <c r="AH152" s="149"/>
      <c r="AI152" s="149"/>
      <c r="AJ152" s="108"/>
      <c r="AK152" s="141"/>
      <c r="AL152" s="28"/>
      <c r="AM152" s="28"/>
      <c r="AN152" s="104"/>
      <c r="AO152" s="104"/>
      <c r="AP152" s="104"/>
      <c r="AQ152" s="104"/>
      <c r="AR152" s="104"/>
      <c r="AS152" s="104"/>
      <c r="AT152" s="104"/>
      <c r="AU152" s="104"/>
      <c r="AV152" s="104"/>
      <c r="AW152" s="105"/>
      <c r="AX152" s="2"/>
      <c r="AY152" s="2"/>
      <c r="AZ152" s="2"/>
      <c r="BA152" s="2"/>
      <c r="BB152" s="2"/>
      <c r="BC152" s="2"/>
      <c r="BD152" s="2"/>
      <c r="BE152" s="2"/>
      <c r="BF152" s="2"/>
      <c r="BG152" s="2"/>
      <c r="BH152" s="2"/>
      <c r="BI152" s="2"/>
      <c r="BJ152" s="2"/>
      <c r="BK152" s="2"/>
      <c r="BL152" s="2"/>
      <c r="BM152" s="2"/>
      <c r="BN152" s="2"/>
      <c r="BO152" s="2"/>
      <c r="BP152" s="2"/>
    </row>
    <row r="153" spans="1:68" ht="39" customHeight="1" x14ac:dyDescent="0.25">
      <c r="A153" s="227"/>
      <c r="B153" s="221"/>
      <c r="C153" s="221"/>
      <c r="D153" s="221"/>
      <c r="E153" s="221"/>
      <c r="F153" s="221"/>
      <c r="G153" s="221"/>
      <c r="H153" s="221"/>
      <c r="I153" s="221"/>
      <c r="J153" s="221"/>
      <c r="K153" s="221"/>
      <c r="L153" s="221"/>
      <c r="M153" s="221"/>
      <c r="N153" s="221"/>
      <c r="O153" s="141">
        <v>8</v>
      </c>
      <c r="P153" s="142"/>
      <c r="Q153" s="142"/>
      <c r="R153" s="141" t="str">
        <f t="shared" si="13"/>
        <v/>
      </c>
      <c r="S153" s="143"/>
      <c r="T153" s="143"/>
      <c r="U153" s="144" t="str">
        <f t="shared" si="25"/>
        <v/>
      </c>
      <c r="V153" s="143"/>
      <c r="W153" s="143"/>
      <c r="X153" s="143"/>
      <c r="Y153" s="145" t="str">
        <f t="shared" si="42"/>
        <v/>
      </c>
      <c r="Z153" s="146" t="str">
        <f t="shared" si="15"/>
        <v/>
      </c>
      <c r="AA153" s="144" t="str">
        <f t="shared" si="16"/>
        <v/>
      </c>
      <c r="AB153" s="146" t="str">
        <f t="shared" si="17"/>
        <v/>
      </c>
      <c r="AC153" s="144" t="str">
        <f t="shared" si="43"/>
        <v/>
      </c>
      <c r="AD153" s="147" t="str">
        <f t="shared" si="18"/>
        <v/>
      </c>
      <c r="AE153" s="143"/>
      <c r="AF153" s="143"/>
      <c r="AG153" s="142"/>
      <c r="AH153" s="149"/>
      <c r="AI153" s="149"/>
      <c r="AJ153" s="108"/>
      <c r="AK153" s="141"/>
      <c r="AL153" s="28"/>
      <c r="AM153" s="28"/>
      <c r="AN153" s="104"/>
      <c r="AO153" s="104"/>
      <c r="AP153" s="104"/>
      <c r="AQ153" s="104"/>
      <c r="AR153" s="104"/>
      <c r="AS153" s="104"/>
      <c r="AT153" s="104"/>
      <c r="AU153" s="104"/>
      <c r="AV153" s="104"/>
      <c r="AW153" s="105"/>
      <c r="AX153" s="2"/>
      <c r="AY153" s="2"/>
      <c r="AZ153" s="2"/>
      <c r="BA153" s="2"/>
      <c r="BB153" s="2"/>
      <c r="BC153" s="2"/>
      <c r="BD153" s="2"/>
      <c r="BE153" s="2"/>
      <c r="BF153" s="2"/>
      <c r="BG153" s="2"/>
      <c r="BH153" s="2"/>
      <c r="BI153" s="2"/>
      <c r="BJ153" s="2"/>
      <c r="BK153" s="2"/>
      <c r="BL153" s="2"/>
      <c r="BM153" s="2"/>
      <c r="BN153" s="2"/>
      <c r="BO153" s="2"/>
      <c r="BP153" s="2"/>
    </row>
    <row r="154" spans="1:68" ht="39" customHeight="1" x14ac:dyDescent="0.25">
      <c r="A154" s="227"/>
      <c r="B154" s="221"/>
      <c r="C154" s="221"/>
      <c r="D154" s="221"/>
      <c r="E154" s="221"/>
      <c r="F154" s="221"/>
      <c r="G154" s="221"/>
      <c r="H154" s="221"/>
      <c r="I154" s="221"/>
      <c r="J154" s="221"/>
      <c r="K154" s="221"/>
      <c r="L154" s="221"/>
      <c r="M154" s="221"/>
      <c r="N154" s="221"/>
      <c r="O154" s="141">
        <v>9</v>
      </c>
      <c r="P154" s="142"/>
      <c r="Q154" s="142"/>
      <c r="R154" s="166" t="str">
        <f t="shared" si="13"/>
        <v/>
      </c>
      <c r="S154" s="167"/>
      <c r="T154" s="167"/>
      <c r="U154" s="168" t="str">
        <f t="shared" si="25"/>
        <v/>
      </c>
      <c r="V154" s="167"/>
      <c r="W154" s="167"/>
      <c r="X154" s="167"/>
      <c r="Y154" s="169" t="str">
        <f t="shared" si="42"/>
        <v/>
      </c>
      <c r="Z154" s="170" t="str">
        <f t="shared" si="15"/>
        <v/>
      </c>
      <c r="AA154" s="168" t="str">
        <f t="shared" si="16"/>
        <v/>
      </c>
      <c r="AB154" s="170" t="str">
        <f t="shared" si="17"/>
        <v/>
      </c>
      <c r="AC154" s="168" t="str">
        <f t="shared" si="43"/>
        <v/>
      </c>
      <c r="AD154" s="171" t="str">
        <f t="shared" si="18"/>
        <v/>
      </c>
      <c r="AE154" s="167"/>
      <c r="AF154" s="167"/>
      <c r="AG154" s="142"/>
      <c r="AH154" s="149"/>
      <c r="AI154" s="149"/>
      <c r="AJ154" s="108"/>
      <c r="AK154" s="141"/>
      <c r="AL154" s="28"/>
      <c r="AM154" s="28"/>
      <c r="AN154" s="104"/>
      <c r="AO154" s="104"/>
      <c r="AP154" s="104"/>
      <c r="AQ154" s="104"/>
      <c r="AR154" s="104"/>
      <c r="AS154" s="104"/>
      <c r="AT154" s="104"/>
      <c r="AU154" s="104"/>
      <c r="AV154" s="104"/>
      <c r="AW154" s="105"/>
      <c r="AX154" s="2"/>
      <c r="AY154" s="2"/>
      <c r="AZ154" s="2"/>
      <c r="BA154" s="2"/>
      <c r="BB154" s="2"/>
      <c r="BC154" s="2"/>
      <c r="BD154" s="2"/>
      <c r="BE154" s="2"/>
      <c r="BF154" s="2"/>
      <c r="BG154" s="2"/>
      <c r="BH154" s="2"/>
      <c r="BI154" s="2"/>
      <c r="BJ154" s="2"/>
      <c r="BK154" s="2"/>
      <c r="BL154" s="2"/>
      <c r="BM154" s="2"/>
      <c r="BN154" s="2"/>
      <c r="BO154" s="2"/>
      <c r="BP154" s="2"/>
    </row>
    <row r="155" spans="1:68" ht="39" customHeight="1" x14ac:dyDescent="0.25">
      <c r="A155" s="228"/>
      <c r="B155" s="222"/>
      <c r="C155" s="222"/>
      <c r="D155" s="222"/>
      <c r="E155" s="222"/>
      <c r="F155" s="222"/>
      <c r="G155" s="222"/>
      <c r="H155" s="222"/>
      <c r="I155" s="222"/>
      <c r="J155" s="222"/>
      <c r="K155" s="222"/>
      <c r="L155" s="222"/>
      <c r="M155" s="222"/>
      <c r="N155" s="222"/>
      <c r="O155" s="150">
        <v>10</v>
      </c>
      <c r="P155" s="151"/>
      <c r="Q155" s="151"/>
      <c r="R155" s="172" t="str">
        <f t="shared" si="13"/>
        <v/>
      </c>
      <c r="S155" s="173"/>
      <c r="T155" s="173"/>
      <c r="U155" s="174" t="str">
        <f t="shared" si="25"/>
        <v/>
      </c>
      <c r="V155" s="173"/>
      <c r="W155" s="173"/>
      <c r="X155" s="173"/>
      <c r="Y155" s="175" t="str">
        <f t="shared" si="42"/>
        <v/>
      </c>
      <c r="Z155" s="176" t="str">
        <f t="shared" si="15"/>
        <v/>
      </c>
      <c r="AA155" s="174" t="str">
        <f t="shared" si="16"/>
        <v/>
      </c>
      <c r="AB155" s="176" t="str">
        <f t="shared" si="17"/>
        <v/>
      </c>
      <c r="AC155" s="174" t="str">
        <f t="shared" si="43"/>
        <v/>
      </c>
      <c r="AD155" s="177" t="str">
        <f t="shared" si="18"/>
        <v/>
      </c>
      <c r="AE155" s="173"/>
      <c r="AF155" s="173"/>
      <c r="AG155" s="151"/>
      <c r="AH155" s="153"/>
      <c r="AI155" s="153"/>
      <c r="AJ155" s="154"/>
      <c r="AK155" s="150"/>
      <c r="AL155" s="44"/>
      <c r="AM155" s="44"/>
      <c r="AN155" s="106"/>
      <c r="AO155" s="106"/>
      <c r="AP155" s="106"/>
      <c r="AQ155" s="106"/>
      <c r="AR155" s="106"/>
      <c r="AS155" s="106"/>
      <c r="AT155" s="106"/>
      <c r="AU155" s="106"/>
      <c r="AV155" s="106"/>
      <c r="AW155" s="107"/>
      <c r="AX155" s="2"/>
      <c r="AY155" s="2"/>
      <c r="AZ155" s="2"/>
      <c r="BA155" s="2"/>
      <c r="BB155" s="2"/>
      <c r="BC155" s="2"/>
      <c r="BD155" s="2"/>
      <c r="BE155" s="2"/>
      <c r="BF155" s="2"/>
      <c r="BG155" s="2"/>
      <c r="BH155" s="2"/>
      <c r="BI155" s="2"/>
      <c r="BJ155" s="2"/>
      <c r="BK155" s="2"/>
      <c r="BL155" s="2"/>
      <c r="BM155" s="2"/>
      <c r="BN155" s="2"/>
      <c r="BO155" s="2"/>
      <c r="BP155" s="2"/>
    </row>
    <row r="156" spans="1:68" ht="39" customHeight="1" x14ac:dyDescent="0.25">
      <c r="A156" s="178"/>
      <c r="B156" s="178"/>
      <c r="C156" s="281" t="s">
        <v>489</v>
      </c>
      <c r="D156" s="259"/>
      <c r="E156" s="259"/>
      <c r="F156" s="259"/>
      <c r="G156" s="259"/>
      <c r="H156" s="259"/>
      <c r="I156" s="259"/>
      <c r="J156" s="259"/>
      <c r="K156" s="259"/>
      <c r="L156" s="259"/>
      <c r="M156" s="259"/>
      <c r="N156" s="259"/>
      <c r="O156" s="259"/>
      <c r="P156" s="259"/>
      <c r="Q156" s="259"/>
      <c r="R156" s="259"/>
      <c r="S156" s="259"/>
      <c r="T156" s="259"/>
      <c r="U156" s="259"/>
      <c r="V156" s="259"/>
      <c r="W156" s="259"/>
      <c r="X156" s="259"/>
      <c r="Y156" s="259"/>
      <c r="Z156" s="259"/>
      <c r="AA156" s="259"/>
      <c r="AB156" s="259"/>
      <c r="AC156" s="259"/>
      <c r="AD156" s="259"/>
      <c r="AE156" s="259"/>
      <c r="AF156" s="259"/>
      <c r="AG156" s="259"/>
      <c r="AH156" s="259"/>
      <c r="AI156" s="259"/>
      <c r="AJ156" s="259"/>
      <c r="AK156" s="260"/>
      <c r="AL156" s="3"/>
      <c r="AM156" s="3"/>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c r="BL156" s="148"/>
      <c r="BM156" s="148"/>
      <c r="BN156" s="148"/>
      <c r="BO156" s="148"/>
      <c r="BP156" s="148"/>
    </row>
    <row r="157" spans="1:68" ht="39" customHeight="1" x14ac:dyDescent="0.25">
      <c r="A157" s="1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3"/>
      <c r="AM157" s="3"/>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c r="BL157" s="148"/>
      <c r="BM157" s="148"/>
      <c r="BN157" s="148"/>
      <c r="BO157" s="148"/>
      <c r="BP157" s="148"/>
    </row>
    <row r="158" spans="1:68" ht="39" customHeight="1" x14ac:dyDescent="0.25">
      <c r="A158" s="148"/>
      <c r="B158" s="148"/>
      <c r="C158" s="179" t="s">
        <v>490</v>
      </c>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c r="AJ158" s="148"/>
      <c r="AK158" s="148"/>
      <c r="AL158" s="3"/>
      <c r="AM158" s="3"/>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c r="BL158" s="148"/>
      <c r="BM158" s="148"/>
      <c r="BN158" s="148"/>
      <c r="BO158" s="148"/>
      <c r="BP158" s="148"/>
    </row>
    <row r="159" spans="1:68" ht="39" customHeight="1" x14ac:dyDescent="0.25">
      <c r="A159" s="1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3"/>
      <c r="AM159" s="3"/>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c r="BL159" s="148"/>
      <c r="BM159" s="148"/>
      <c r="BN159" s="148"/>
      <c r="BO159" s="148"/>
      <c r="BP159" s="148"/>
    </row>
    <row r="160" spans="1:68" ht="39" customHeight="1" x14ac:dyDescent="0.25">
      <c r="A160" s="1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c r="AJ160" s="148"/>
      <c r="AK160" s="148"/>
      <c r="AL160" s="3"/>
      <c r="AM160" s="3"/>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c r="BL160" s="148"/>
      <c r="BM160" s="148"/>
      <c r="BN160" s="148"/>
      <c r="BO160" s="148"/>
      <c r="BP160" s="148"/>
    </row>
    <row r="161" spans="1:68" ht="39" customHeight="1" x14ac:dyDescent="0.25">
      <c r="A161" s="1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3"/>
      <c r="AM161" s="3"/>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c r="BL161" s="148"/>
      <c r="BM161" s="148"/>
      <c r="BN161" s="148"/>
      <c r="BO161" s="148"/>
      <c r="BP161" s="148"/>
    </row>
    <row r="162" spans="1:68" ht="39" customHeight="1" x14ac:dyDescent="0.25">
      <c r="A162" s="1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c r="AJ162" s="148"/>
      <c r="AK162" s="148"/>
      <c r="AL162" s="3"/>
      <c r="AM162" s="3"/>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c r="BL162" s="148"/>
      <c r="BM162" s="148"/>
      <c r="BN162" s="148"/>
      <c r="BO162" s="148"/>
      <c r="BP162" s="148"/>
    </row>
    <row r="163" spans="1:68" ht="39" customHeight="1" x14ac:dyDescent="0.25">
      <c r="A163" s="1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3"/>
      <c r="AM163" s="3"/>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c r="BL163" s="148"/>
      <c r="BM163" s="148"/>
      <c r="BN163" s="148"/>
      <c r="BO163" s="148"/>
      <c r="BP163" s="148"/>
    </row>
    <row r="164" spans="1:68" ht="39" customHeight="1" x14ac:dyDescent="0.25">
      <c r="A164" s="1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c r="AJ164" s="148"/>
      <c r="AK164" s="148"/>
      <c r="AL164" s="3"/>
      <c r="AM164" s="3"/>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c r="BL164" s="148"/>
      <c r="BM164" s="148"/>
      <c r="BN164" s="148"/>
      <c r="BO164" s="148"/>
      <c r="BP164" s="148"/>
    </row>
    <row r="165" spans="1:68" ht="39" customHeight="1" x14ac:dyDescent="0.25">
      <c r="A165" s="1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3"/>
      <c r="AM165" s="3"/>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c r="BL165" s="148"/>
      <c r="BM165" s="148"/>
      <c r="BN165" s="148"/>
      <c r="BO165" s="148"/>
      <c r="BP165" s="148"/>
    </row>
    <row r="166" spans="1:68" ht="39" customHeight="1" x14ac:dyDescent="0.25">
      <c r="A166" s="148"/>
      <c r="B166" s="148"/>
      <c r="C166" s="148"/>
      <c r="D166" s="148"/>
      <c r="E166" s="148"/>
      <c r="F166" s="148"/>
      <c r="G166" s="148"/>
      <c r="H166" s="148"/>
      <c r="I166" s="148"/>
      <c r="J166" s="148"/>
      <c r="K166" s="148"/>
      <c r="L166" s="148"/>
      <c r="M166" s="148"/>
      <c r="N166" s="148"/>
      <c r="O166" s="148"/>
      <c r="P166" s="148"/>
      <c r="Q166" s="148"/>
      <c r="R166" s="148"/>
      <c r="S166" s="148"/>
      <c r="T166" s="148"/>
      <c r="U166" s="148"/>
      <c r="V166" s="148"/>
      <c r="W166" s="148"/>
      <c r="X166" s="148"/>
      <c r="Y166" s="148"/>
      <c r="Z166" s="148"/>
      <c r="AA166" s="148"/>
      <c r="AB166" s="148"/>
      <c r="AC166" s="148"/>
      <c r="AD166" s="148"/>
      <c r="AE166" s="148"/>
      <c r="AF166" s="148"/>
      <c r="AG166" s="148"/>
      <c r="AH166" s="148"/>
      <c r="AI166" s="148"/>
      <c r="AJ166" s="148"/>
      <c r="AK166" s="148"/>
      <c r="AL166" s="3"/>
      <c r="AM166" s="3"/>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c r="BL166" s="148"/>
      <c r="BM166" s="148"/>
      <c r="BN166" s="148"/>
      <c r="BO166" s="148"/>
      <c r="BP166" s="148"/>
    </row>
    <row r="167" spans="1:68" ht="39" customHeight="1" x14ac:dyDescent="0.25">
      <c r="A167" s="148"/>
      <c r="B167" s="148"/>
      <c r="C167" s="148"/>
      <c r="D167" s="148"/>
      <c r="E167" s="148"/>
      <c r="F167" s="148"/>
      <c r="G167" s="148"/>
      <c r="H167" s="148"/>
      <c r="I167" s="148"/>
      <c r="J167" s="148"/>
      <c r="K167" s="148"/>
      <c r="L167" s="148"/>
      <c r="M167" s="148"/>
      <c r="N167" s="148"/>
      <c r="O167" s="148"/>
      <c r="P167" s="148"/>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3"/>
      <c r="AM167" s="3"/>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c r="BL167" s="148"/>
      <c r="BM167" s="148"/>
      <c r="BN167" s="148"/>
      <c r="BO167" s="148"/>
      <c r="BP167" s="148"/>
    </row>
    <row r="168" spans="1:68" ht="39" customHeight="1" x14ac:dyDescent="0.25">
      <c r="A168" s="148"/>
      <c r="B168" s="148"/>
      <c r="C168" s="148"/>
      <c r="D168" s="148"/>
      <c r="E168" s="148"/>
      <c r="F168" s="148"/>
      <c r="G168" s="148"/>
      <c r="H168" s="148"/>
      <c r="I168" s="148"/>
      <c r="J168" s="148"/>
      <c r="K168" s="148"/>
      <c r="L168" s="148"/>
      <c r="M168" s="148"/>
      <c r="N168" s="148"/>
      <c r="O168" s="148"/>
      <c r="P168" s="148"/>
      <c r="Q168" s="148"/>
      <c r="R168" s="148"/>
      <c r="S168" s="148"/>
      <c r="T168" s="148"/>
      <c r="U168" s="148"/>
      <c r="V168" s="148"/>
      <c r="W168" s="148"/>
      <c r="X168" s="148"/>
      <c r="Y168" s="148"/>
      <c r="Z168" s="148"/>
      <c r="AA168" s="148"/>
      <c r="AB168" s="148"/>
      <c r="AC168" s="148"/>
      <c r="AD168" s="148"/>
      <c r="AE168" s="148"/>
      <c r="AF168" s="148"/>
      <c r="AG168" s="148"/>
      <c r="AH168" s="148"/>
      <c r="AI168" s="148"/>
      <c r="AJ168" s="148"/>
      <c r="AK168" s="148"/>
      <c r="AL168" s="3"/>
      <c r="AM168" s="3"/>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c r="BI168" s="148"/>
      <c r="BJ168" s="148"/>
      <c r="BK168" s="148"/>
      <c r="BL168" s="148"/>
      <c r="BM168" s="148"/>
      <c r="BN168" s="148"/>
      <c r="BO168" s="148"/>
      <c r="BP168" s="148"/>
    </row>
    <row r="169" spans="1:68" ht="39" customHeight="1" x14ac:dyDescent="0.25">
      <c r="A169" s="148"/>
      <c r="B169" s="148"/>
      <c r="C169" s="148"/>
      <c r="D169" s="148"/>
      <c r="E169" s="148"/>
      <c r="F169" s="148"/>
      <c r="G169" s="148"/>
      <c r="H169" s="148"/>
      <c r="I169" s="148"/>
      <c r="J169" s="148"/>
      <c r="K169" s="148"/>
      <c r="L169" s="148"/>
      <c r="M169" s="148"/>
      <c r="N169" s="148"/>
      <c r="O169" s="148"/>
      <c r="P169" s="148"/>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3"/>
      <c r="AM169" s="3"/>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c r="BI169" s="148"/>
      <c r="BJ169" s="148"/>
      <c r="BK169" s="148"/>
      <c r="BL169" s="148"/>
      <c r="BM169" s="148"/>
      <c r="BN169" s="148"/>
      <c r="BO169" s="148"/>
      <c r="BP169" s="148"/>
    </row>
    <row r="170" spans="1:68" ht="39" customHeight="1" x14ac:dyDescent="0.25">
      <c r="A170" s="148"/>
      <c r="B170" s="148"/>
      <c r="C170" s="148"/>
      <c r="D170" s="148"/>
      <c r="E170" s="148"/>
      <c r="F170" s="148"/>
      <c r="G170" s="148"/>
      <c r="H170" s="148"/>
      <c r="I170" s="148"/>
      <c r="J170" s="148"/>
      <c r="K170" s="148"/>
      <c r="L170" s="148"/>
      <c r="M170" s="148"/>
      <c r="N170" s="148"/>
      <c r="O170" s="148"/>
      <c r="P170" s="148"/>
      <c r="Q170" s="148"/>
      <c r="R170" s="148"/>
      <c r="S170" s="148"/>
      <c r="T170" s="148"/>
      <c r="U170" s="148"/>
      <c r="V170" s="148"/>
      <c r="W170" s="148"/>
      <c r="X170" s="148"/>
      <c r="Y170" s="148"/>
      <c r="Z170" s="148"/>
      <c r="AA170" s="148"/>
      <c r="AB170" s="148"/>
      <c r="AC170" s="148"/>
      <c r="AD170" s="148"/>
      <c r="AE170" s="148"/>
      <c r="AF170" s="148"/>
      <c r="AG170" s="148"/>
      <c r="AH170" s="148"/>
      <c r="AI170" s="148"/>
      <c r="AJ170" s="148"/>
      <c r="AK170" s="148"/>
      <c r="AL170" s="3"/>
      <c r="AM170" s="3"/>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c r="BI170" s="148"/>
      <c r="BJ170" s="148"/>
      <c r="BK170" s="148"/>
      <c r="BL170" s="148"/>
      <c r="BM170" s="148"/>
      <c r="BN170" s="148"/>
      <c r="BO170" s="148"/>
      <c r="BP170" s="148"/>
    </row>
    <row r="171" spans="1:68" ht="39" customHeight="1" x14ac:dyDescent="0.25">
      <c r="A171" s="148"/>
      <c r="B171" s="148"/>
      <c r="C171" s="148"/>
      <c r="D171" s="148"/>
      <c r="E171" s="148"/>
      <c r="F171" s="148"/>
      <c r="G171" s="148"/>
      <c r="H171" s="148"/>
      <c r="I171" s="148"/>
      <c r="J171" s="148"/>
      <c r="K171" s="148"/>
      <c r="L171" s="148"/>
      <c r="M171" s="148"/>
      <c r="N171" s="148"/>
      <c r="O171" s="148"/>
      <c r="P171" s="148"/>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3"/>
      <c r="AM171" s="3"/>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c r="BL171" s="148"/>
      <c r="BM171" s="148"/>
      <c r="BN171" s="148"/>
      <c r="BO171" s="148"/>
      <c r="BP171" s="148"/>
    </row>
    <row r="172" spans="1:68" ht="39" customHeight="1" x14ac:dyDescent="0.25">
      <c r="A172" s="148"/>
      <c r="B172" s="148"/>
      <c r="C172" s="148"/>
      <c r="D172" s="148"/>
      <c r="E172" s="148"/>
      <c r="F172" s="148"/>
      <c r="G172" s="148"/>
      <c r="H172" s="148"/>
      <c r="I172" s="148"/>
      <c r="J172" s="148"/>
      <c r="K172" s="148"/>
      <c r="L172" s="148"/>
      <c r="M172" s="148"/>
      <c r="N172" s="148"/>
      <c r="O172" s="148"/>
      <c r="P172" s="148"/>
      <c r="Q172" s="148"/>
      <c r="R172" s="148"/>
      <c r="S172" s="148"/>
      <c r="T172" s="148"/>
      <c r="U172" s="148"/>
      <c r="V172" s="148"/>
      <c r="W172" s="148"/>
      <c r="X172" s="148"/>
      <c r="Y172" s="148"/>
      <c r="Z172" s="148"/>
      <c r="AA172" s="148"/>
      <c r="AB172" s="148"/>
      <c r="AC172" s="148"/>
      <c r="AD172" s="148"/>
      <c r="AE172" s="148"/>
      <c r="AF172" s="148"/>
      <c r="AG172" s="148"/>
      <c r="AH172" s="148"/>
      <c r="AI172" s="148"/>
      <c r="AJ172" s="148"/>
      <c r="AK172" s="148"/>
      <c r="AL172" s="3"/>
      <c r="AM172" s="3"/>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c r="BL172" s="148"/>
      <c r="BM172" s="148"/>
      <c r="BN172" s="148"/>
      <c r="BO172" s="148"/>
      <c r="BP172" s="148"/>
    </row>
    <row r="173" spans="1:68" ht="39" customHeight="1" x14ac:dyDescent="0.25">
      <c r="A173" s="148"/>
      <c r="B173" s="148"/>
      <c r="C173" s="148"/>
      <c r="D173" s="148"/>
      <c r="E173" s="148"/>
      <c r="F173" s="148"/>
      <c r="G173" s="148"/>
      <c r="H173" s="148"/>
      <c r="I173" s="148"/>
      <c r="J173" s="148"/>
      <c r="K173" s="148"/>
      <c r="L173" s="148"/>
      <c r="M173" s="148"/>
      <c r="N173" s="148"/>
      <c r="O173" s="148"/>
      <c r="P173" s="148"/>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3"/>
      <c r="AM173" s="3"/>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c r="BL173" s="148"/>
      <c r="BM173" s="148"/>
      <c r="BN173" s="148"/>
      <c r="BO173" s="148"/>
      <c r="BP173" s="148"/>
    </row>
    <row r="174" spans="1:68" ht="39" customHeight="1" x14ac:dyDescent="0.25">
      <c r="A174" s="148"/>
      <c r="B174" s="148"/>
      <c r="C174" s="148"/>
      <c r="D174" s="148"/>
      <c r="E174" s="148"/>
      <c r="F174" s="148"/>
      <c r="G174" s="148"/>
      <c r="H174" s="148"/>
      <c r="I174" s="148"/>
      <c r="J174" s="148"/>
      <c r="K174" s="148"/>
      <c r="L174" s="148"/>
      <c r="M174" s="148"/>
      <c r="N174" s="148"/>
      <c r="O174" s="148"/>
      <c r="P174" s="148"/>
      <c r="Q174" s="148"/>
      <c r="R174" s="148"/>
      <c r="S174" s="148"/>
      <c r="T174" s="148"/>
      <c r="U174" s="148"/>
      <c r="V174" s="148"/>
      <c r="W174" s="148"/>
      <c r="X174" s="148"/>
      <c r="Y174" s="148"/>
      <c r="Z174" s="148"/>
      <c r="AA174" s="148"/>
      <c r="AB174" s="148"/>
      <c r="AC174" s="148"/>
      <c r="AD174" s="148"/>
      <c r="AE174" s="148"/>
      <c r="AF174" s="148"/>
      <c r="AG174" s="148"/>
      <c r="AH174" s="148"/>
      <c r="AI174" s="148"/>
      <c r="AJ174" s="148"/>
      <c r="AK174" s="148"/>
      <c r="AL174" s="3"/>
      <c r="AM174" s="3"/>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c r="BL174" s="148"/>
      <c r="BM174" s="148"/>
      <c r="BN174" s="148"/>
      <c r="BO174" s="148"/>
      <c r="BP174" s="148"/>
    </row>
    <row r="175" spans="1:68" ht="39" customHeight="1" x14ac:dyDescent="0.25">
      <c r="A175" s="148"/>
      <c r="B175" s="148"/>
      <c r="C175" s="148"/>
      <c r="D175" s="148"/>
      <c r="E175" s="148"/>
      <c r="F175" s="148"/>
      <c r="G175" s="148"/>
      <c r="H175" s="148"/>
      <c r="I175" s="148"/>
      <c r="J175" s="148"/>
      <c r="K175" s="148"/>
      <c r="L175" s="148"/>
      <c r="M175" s="148"/>
      <c r="N175" s="148"/>
      <c r="O175" s="148"/>
      <c r="P175" s="148"/>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3"/>
      <c r="AM175" s="3"/>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c r="BL175" s="148"/>
      <c r="BM175" s="148"/>
      <c r="BN175" s="148"/>
      <c r="BO175" s="148"/>
      <c r="BP175" s="148"/>
    </row>
    <row r="176" spans="1:68" ht="39" customHeight="1" x14ac:dyDescent="0.25">
      <c r="A176" s="148"/>
      <c r="B176" s="148"/>
      <c r="C176" s="148"/>
      <c r="D176" s="148"/>
      <c r="E176" s="148"/>
      <c r="F176" s="148"/>
      <c r="G176" s="148"/>
      <c r="H176" s="148"/>
      <c r="I176" s="148"/>
      <c r="J176" s="148"/>
      <c r="K176" s="148"/>
      <c r="L176" s="148"/>
      <c r="M176" s="148"/>
      <c r="N176" s="148"/>
      <c r="O176" s="148"/>
      <c r="P176" s="148"/>
      <c r="Q176" s="148"/>
      <c r="R176" s="148"/>
      <c r="S176" s="148"/>
      <c r="T176" s="148"/>
      <c r="U176" s="148"/>
      <c r="V176" s="148"/>
      <c r="W176" s="148"/>
      <c r="X176" s="148"/>
      <c r="Y176" s="148"/>
      <c r="Z176" s="148"/>
      <c r="AA176" s="148"/>
      <c r="AB176" s="148"/>
      <c r="AC176" s="148"/>
      <c r="AD176" s="148"/>
      <c r="AE176" s="148"/>
      <c r="AF176" s="148"/>
      <c r="AG176" s="148"/>
      <c r="AH176" s="148"/>
      <c r="AI176" s="148"/>
      <c r="AJ176" s="148"/>
      <c r="AK176" s="148"/>
      <c r="AL176" s="3"/>
      <c r="AM176" s="3"/>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c r="BL176" s="148"/>
      <c r="BM176" s="148"/>
      <c r="BN176" s="148"/>
      <c r="BO176" s="148"/>
      <c r="BP176" s="148"/>
    </row>
    <row r="177" spans="1:68" ht="39" customHeight="1" x14ac:dyDescent="0.25">
      <c r="A177" s="148"/>
      <c r="B177" s="148"/>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3"/>
      <c r="AM177" s="3"/>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c r="BL177" s="148"/>
      <c r="BM177" s="148"/>
      <c r="BN177" s="148"/>
      <c r="BO177" s="148"/>
      <c r="BP177" s="148"/>
    </row>
    <row r="178" spans="1:68" ht="39" customHeight="1" x14ac:dyDescent="0.25">
      <c r="A178" s="148"/>
      <c r="B178" s="148"/>
      <c r="C178" s="148"/>
      <c r="D178" s="148"/>
      <c r="E178" s="148"/>
      <c r="F178" s="148"/>
      <c r="G178" s="148"/>
      <c r="H178" s="148"/>
      <c r="I178" s="148"/>
      <c r="J178" s="148"/>
      <c r="K178" s="148"/>
      <c r="L178" s="148"/>
      <c r="M178" s="148"/>
      <c r="N178" s="148"/>
      <c r="O178" s="148"/>
      <c r="P178" s="148"/>
      <c r="Q178" s="148"/>
      <c r="R178" s="148"/>
      <c r="S178" s="148"/>
      <c r="T178" s="148"/>
      <c r="U178" s="148"/>
      <c r="V178" s="148"/>
      <c r="W178" s="148"/>
      <c r="X178" s="148"/>
      <c r="Y178" s="148"/>
      <c r="Z178" s="148"/>
      <c r="AA178" s="148"/>
      <c r="AB178" s="148"/>
      <c r="AC178" s="148"/>
      <c r="AD178" s="148"/>
      <c r="AE178" s="148"/>
      <c r="AF178" s="148"/>
      <c r="AG178" s="148"/>
      <c r="AH178" s="148"/>
      <c r="AI178" s="148"/>
      <c r="AJ178" s="148"/>
      <c r="AK178" s="148"/>
      <c r="AL178" s="3"/>
      <c r="AM178" s="3"/>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c r="BL178" s="148"/>
      <c r="BM178" s="148"/>
      <c r="BN178" s="148"/>
      <c r="BO178" s="148"/>
      <c r="BP178" s="148"/>
    </row>
    <row r="179" spans="1:68" ht="39" customHeight="1" x14ac:dyDescent="0.25">
      <c r="A179" s="148"/>
      <c r="B179" s="148"/>
      <c r="C179" s="148"/>
      <c r="D179" s="148"/>
      <c r="E179" s="148"/>
      <c r="F179" s="148"/>
      <c r="G179" s="148"/>
      <c r="H179" s="148"/>
      <c r="I179" s="148"/>
      <c r="J179" s="148"/>
      <c r="K179" s="148"/>
      <c r="L179" s="148"/>
      <c r="M179" s="148"/>
      <c r="N179" s="148"/>
      <c r="O179" s="148"/>
      <c r="P179" s="148"/>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3"/>
      <c r="AM179" s="3"/>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c r="BI179" s="148"/>
      <c r="BJ179" s="148"/>
      <c r="BK179" s="148"/>
      <c r="BL179" s="148"/>
      <c r="BM179" s="148"/>
      <c r="BN179" s="148"/>
      <c r="BO179" s="148"/>
      <c r="BP179" s="148"/>
    </row>
    <row r="180" spans="1:68" ht="39" customHeight="1" x14ac:dyDescent="0.25">
      <c r="A180" s="148"/>
      <c r="B180" s="148"/>
      <c r="C180" s="148"/>
      <c r="D180" s="148"/>
      <c r="E180" s="148"/>
      <c r="F180" s="148"/>
      <c r="G180" s="148"/>
      <c r="H180" s="148"/>
      <c r="I180" s="148"/>
      <c r="J180" s="148"/>
      <c r="K180" s="148"/>
      <c r="L180" s="148"/>
      <c r="M180" s="148"/>
      <c r="N180" s="148"/>
      <c r="O180" s="148"/>
      <c r="P180" s="148"/>
      <c r="Q180" s="148"/>
      <c r="R180" s="148"/>
      <c r="S180" s="148"/>
      <c r="T180" s="148"/>
      <c r="U180" s="148"/>
      <c r="V180" s="148"/>
      <c r="W180" s="148"/>
      <c r="X180" s="148"/>
      <c r="Y180" s="148"/>
      <c r="Z180" s="148"/>
      <c r="AA180" s="148"/>
      <c r="AB180" s="148"/>
      <c r="AC180" s="148"/>
      <c r="AD180" s="148"/>
      <c r="AE180" s="148"/>
      <c r="AF180" s="148"/>
      <c r="AG180" s="148"/>
      <c r="AH180" s="148"/>
      <c r="AI180" s="148"/>
      <c r="AJ180" s="148"/>
      <c r="AK180" s="148"/>
      <c r="AL180" s="3"/>
      <c r="AM180" s="3"/>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48"/>
      <c r="BL180" s="148"/>
      <c r="BM180" s="148"/>
      <c r="BN180" s="148"/>
      <c r="BO180" s="148"/>
      <c r="BP180" s="148"/>
    </row>
    <row r="181" spans="1:68" ht="39" customHeight="1" x14ac:dyDescent="0.25">
      <c r="A181" s="148"/>
      <c r="B181" s="148"/>
      <c r="C181" s="148"/>
      <c r="D181" s="148"/>
      <c r="E181" s="148"/>
      <c r="F181" s="148"/>
      <c r="G181" s="148"/>
      <c r="H181" s="148"/>
      <c r="I181" s="148"/>
      <c r="J181" s="148"/>
      <c r="K181" s="148"/>
      <c r="L181" s="148"/>
      <c r="M181" s="148"/>
      <c r="N181" s="148"/>
      <c r="O181" s="148"/>
      <c r="P181" s="148"/>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3"/>
      <c r="AM181" s="3"/>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48"/>
      <c r="BL181" s="148"/>
      <c r="BM181" s="148"/>
      <c r="BN181" s="148"/>
      <c r="BO181" s="148"/>
      <c r="BP181" s="148"/>
    </row>
    <row r="182" spans="1:68" ht="39" customHeight="1" x14ac:dyDescent="0.25">
      <c r="A182" s="148"/>
      <c r="B182" s="148"/>
      <c r="C182" s="148"/>
      <c r="D182" s="148"/>
      <c r="E182" s="148"/>
      <c r="F182" s="148"/>
      <c r="G182" s="148"/>
      <c r="H182" s="148"/>
      <c r="I182" s="148"/>
      <c r="J182" s="148"/>
      <c r="K182" s="148"/>
      <c r="L182" s="148"/>
      <c r="M182" s="148"/>
      <c r="N182" s="148"/>
      <c r="O182" s="148"/>
      <c r="P182" s="148"/>
      <c r="Q182" s="148"/>
      <c r="R182" s="148"/>
      <c r="S182" s="148"/>
      <c r="T182" s="148"/>
      <c r="U182" s="148"/>
      <c r="V182" s="148"/>
      <c r="W182" s="148"/>
      <c r="X182" s="148"/>
      <c r="Y182" s="148"/>
      <c r="Z182" s="148"/>
      <c r="AA182" s="148"/>
      <c r="AB182" s="148"/>
      <c r="AC182" s="148"/>
      <c r="AD182" s="148"/>
      <c r="AE182" s="148"/>
      <c r="AF182" s="148"/>
      <c r="AG182" s="148"/>
      <c r="AH182" s="148"/>
      <c r="AI182" s="148"/>
      <c r="AJ182" s="148"/>
      <c r="AK182" s="148"/>
      <c r="AL182" s="3"/>
      <c r="AM182" s="3"/>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c r="BI182" s="148"/>
      <c r="BJ182" s="148"/>
      <c r="BK182" s="148"/>
      <c r="BL182" s="148"/>
      <c r="BM182" s="148"/>
      <c r="BN182" s="148"/>
      <c r="BO182" s="148"/>
      <c r="BP182" s="148"/>
    </row>
    <row r="183" spans="1:68" ht="39" customHeight="1" x14ac:dyDescent="0.25">
      <c r="A183" s="148"/>
      <c r="B183" s="148"/>
      <c r="C183" s="148"/>
      <c r="D183" s="148"/>
      <c r="E183" s="148"/>
      <c r="F183" s="148"/>
      <c r="G183" s="148"/>
      <c r="H183" s="148"/>
      <c r="I183" s="148"/>
      <c r="J183" s="148"/>
      <c r="K183" s="148"/>
      <c r="L183" s="148"/>
      <c r="M183" s="148"/>
      <c r="N183" s="148"/>
      <c r="O183" s="148"/>
      <c r="P183" s="148"/>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3"/>
      <c r="AM183" s="3"/>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c r="BI183" s="148"/>
      <c r="BJ183" s="148"/>
      <c r="BK183" s="148"/>
      <c r="BL183" s="148"/>
      <c r="BM183" s="148"/>
      <c r="BN183" s="148"/>
      <c r="BO183" s="148"/>
      <c r="BP183" s="148"/>
    </row>
    <row r="184" spans="1:68" ht="39" customHeight="1" x14ac:dyDescent="0.25">
      <c r="A184" s="148"/>
      <c r="B184" s="148"/>
      <c r="C184" s="148"/>
      <c r="D184" s="148"/>
      <c r="E184" s="148"/>
      <c r="F184" s="148"/>
      <c r="G184" s="148"/>
      <c r="H184" s="148"/>
      <c r="I184" s="148"/>
      <c r="J184" s="148"/>
      <c r="K184" s="148"/>
      <c r="L184" s="148"/>
      <c r="M184" s="148"/>
      <c r="N184" s="148"/>
      <c r="O184" s="148"/>
      <c r="P184" s="148"/>
      <c r="Q184" s="148"/>
      <c r="R184" s="148"/>
      <c r="S184" s="148"/>
      <c r="T184" s="148"/>
      <c r="U184" s="148"/>
      <c r="V184" s="148"/>
      <c r="W184" s="148"/>
      <c r="X184" s="148"/>
      <c r="Y184" s="148"/>
      <c r="Z184" s="148"/>
      <c r="AA184" s="148"/>
      <c r="AB184" s="148"/>
      <c r="AC184" s="148"/>
      <c r="AD184" s="148"/>
      <c r="AE184" s="148"/>
      <c r="AF184" s="148"/>
      <c r="AG184" s="148"/>
      <c r="AH184" s="148"/>
      <c r="AI184" s="148"/>
      <c r="AJ184" s="148"/>
      <c r="AK184" s="148"/>
      <c r="AL184" s="3"/>
      <c r="AM184" s="3"/>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c r="BI184" s="148"/>
      <c r="BJ184" s="148"/>
      <c r="BK184" s="148"/>
      <c r="BL184" s="148"/>
      <c r="BM184" s="148"/>
      <c r="BN184" s="148"/>
      <c r="BO184" s="148"/>
      <c r="BP184" s="148"/>
    </row>
    <row r="185" spans="1:68" ht="39" customHeight="1" x14ac:dyDescent="0.25">
      <c r="A185" s="148"/>
      <c r="B185" s="148"/>
      <c r="C185" s="148"/>
      <c r="D185" s="148"/>
      <c r="E185" s="148"/>
      <c r="F185" s="148"/>
      <c r="G185" s="148"/>
      <c r="H185" s="148"/>
      <c r="I185" s="148"/>
      <c r="J185" s="148"/>
      <c r="K185" s="148"/>
      <c r="L185" s="148"/>
      <c r="M185" s="148"/>
      <c r="N185" s="148"/>
      <c r="O185" s="148"/>
      <c r="P185" s="148"/>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3"/>
      <c r="AM185" s="3"/>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c r="BI185" s="148"/>
      <c r="BJ185" s="148"/>
      <c r="BK185" s="148"/>
      <c r="BL185" s="148"/>
      <c r="BM185" s="148"/>
      <c r="BN185" s="148"/>
      <c r="BO185" s="148"/>
      <c r="BP185" s="148"/>
    </row>
    <row r="186" spans="1:68" ht="39" customHeight="1" x14ac:dyDescent="0.25">
      <c r="A186" s="148"/>
      <c r="B186" s="148"/>
      <c r="C186" s="148"/>
      <c r="D186" s="148"/>
      <c r="E186" s="148"/>
      <c r="F186" s="148"/>
      <c r="G186" s="148"/>
      <c r="H186" s="148"/>
      <c r="I186" s="148"/>
      <c r="J186" s="148"/>
      <c r="K186" s="148"/>
      <c r="L186" s="148"/>
      <c r="M186" s="148"/>
      <c r="N186" s="148"/>
      <c r="O186" s="148"/>
      <c r="P186" s="148"/>
      <c r="Q186" s="148"/>
      <c r="R186" s="148"/>
      <c r="S186" s="148"/>
      <c r="T186" s="148"/>
      <c r="U186" s="148"/>
      <c r="V186" s="148"/>
      <c r="W186" s="148"/>
      <c r="X186" s="148"/>
      <c r="Y186" s="148"/>
      <c r="Z186" s="148"/>
      <c r="AA186" s="148"/>
      <c r="AB186" s="148"/>
      <c r="AC186" s="148"/>
      <c r="AD186" s="148"/>
      <c r="AE186" s="148"/>
      <c r="AF186" s="148"/>
      <c r="AG186" s="148"/>
      <c r="AH186" s="148"/>
      <c r="AI186" s="148"/>
      <c r="AJ186" s="148"/>
      <c r="AK186" s="148"/>
      <c r="AL186" s="3"/>
      <c r="AM186" s="3"/>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c r="BI186" s="148"/>
      <c r="BJ186" s="148"/>
      <c r="BK186" s="148"/>
      <c r="BL186" s="148"/>
      <c r="BM186" s="148"/>
      <c r="BN186" s="148"/>
      <c r="BO186" s="148"/>
      <c r="BP186" s="148"/>
    </row>
    <row r="187" spans="1:68" ht="39" customHeight="1" x14ac:dyDescent="0.25">
      <c r="A187" s="148"/>
      <c r="B187" s="148"/>
      <c r="C187" s="148"/>
      <c r="D187" s="148"/>
      <c r="E187" s="148"/>
      <c r="F187" s="148"/>
      <c r="G187" s="148"/>
      <c r="H187" s="148"/>
      <c r="I187" s="148"/>
      <c r="J187" s="148"/>
      <c r="K187" s="148"/>
      <c r="L187" s="148"/>
      <c r="M187" s="148"/>
      <c r="N187" s="148"/>
      <c r="O187" s="148"/>
      <c r="P187" s="148"/>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3"/>
      <c r="AM187" s="3"/>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c r="BI187" s="148"/>
      <c r="BJ187" s="148"/>
      <c r="BK187" s="148"/>
      <c r="BL187" s="148"/>
      <c r="BM187" s="148"/>
      <c r="BN187" s="148"/>
      <c r="BO187" s="148"/>
      <c r="BP187" s="148"/>
    </row>
    <row r="188" spans="1:68" ht="39" customHeight="1" x14ac:dyDescent="0.25">
      <c r="A188" s="148"/>
      <c r="B188" s="148"/>
      <c r="C188" s="148"/>
      <c r="D188" s="148"/>
      <c r="E188" s="148"/>
      <c r="F188" s="148"/>
      <c r="G188" s="148"/>
      <c r="H188" s="148"/>
      <c r="I188" s="148"/>
      <c r="J188" s="148"/>
      <c r="K188" s="148"/>
      <c r="L188" s="148"/>
      <c r="M188" s="148"/>
      <c r="N188" s="148"/>
      <c r="O188" s="148"/>
      <c r="P188" s="148"/>
      <c r="Q188" s="148"/>
      <c r="R188" s="148"/>
      <c r="S188" s="148"/>
      <c r="T188" s="148"/>
      <c r="U188" s="148"/>
      <c r="V188" s="148"/>
      <c r="W188" s="148"/>
      <c r="X188" s="148"/>
      <c r="Y188" s="148"/>
      <c r="Z188" s="148"/>
      <c r="AA188" s="148"/>
      <c r="AB188" s="148"/>
      <c r="AC188" s="148"/>
      <c r="AD188" s="148"/>
      <c r="AE188" s="148"/>
      <c r="AF188" s="148"/>
      <c r="AG188" s="148"/>
      <c r="AH188" s="148"/>
      <c r="AI188" s="148"/>
      <c r="AJ188" s="148"/>
      <c r="AK188" s="148"/>
      <c r="AL188" s="3"/>
      <c r="AM188" s="3"/>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c r="BI188" s="148"/>
      <c r="BJ188" s="148"/>
      <c r="BK188" s="148"/>
      <c r="BL188" s="148"/>
      <c r="BM188" s="148"/>
      <c r="BN188" s="148"/>
      <c r="BO188" s="148"/>
      <c r="BP188" s="148"/>
    </row>
    <row r="189" spans="1:68" ht="39" customHeight="1" x14ac:dyDescent="0.25">
      <c r="A189" s="148"/>
      <c r="B189" s="148"/>
      <c r="C189" s="148"/>
      <c r="D189" s="148"/>
      <c r="E189" s="148"/>
      <c r="F189" s="148"/>
      <c r="G189" s="148"/>
      <c r="H189" s="148"/>
      <c r="I189" s="148"/>
      <c r="J189" s="148"/>
      <c r="K189" s="148"/>
      <c r="L189" s="148"/>
      <c r="M189" s="148"/>
      <c r="N189" s="148"/>
      <c r="O189" s="148"/>
      <c r="P189" s="148"/>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3"/>
      <c r="AM189" s="3"/>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c r="BL189" s="148"/>
      <c r="BM189" s="148"/>
      <c r="BN189" s="148"/>
      <c r="BO189" s="148"/>
      <c r="BP189" s="148"/>
    </row>
    <row r="190" spans="1:68" ht="39" customHeight="1" x14ac:dyDescent="0.25">
      <c r="A190" s="148"/>
      <c r="B190" s="148"/>
      <c r="C190" s="148"/>
      <c r="D190" s="148"/>
      <c r="E190" s="148"/>
      <c r="F190" s="148"/>
      <c r="G190" s="148"/>
      <c r="H190" s="148"/>
      <c r="I190" s="148"/>
      <c r="J190" s="148"/>
      <c r="K190" s="148"/>
      <c r="L190" s="148"/>
      <c r="M190" s="148"/>
      <c r="N190" s="148"/>
      <c r="O190" s="148"/>
      <c r="P190" s="148"/>
      <c r="Q190" s="148"/>
      <c r="R190" s="148"/>
      <c r="S190" s="148"/>
      <c r="T190" s="148"/>
      <c r="U190" s="148"/>
      <c r="V190" s="148"/>
      <c r="W190" s="148"/>
      <c r="X190" s="148"/>
      <c r="Y190" s="148"/>
      <c r="Z190" s="148"/>
      <c r="AA190" s="148"/>
      <c r="AB190" s="148"/>
      <c r="AC190" s="148"/>
      <c r="AD190" s="148"/>
      <c r="AE190" s="148"/>
      <c r="AF190" s="148"/>
      <c r="AG190" s="148"/>
      <c r="AH190" s="148"/>
      <c r="AI190" s="148"/>
      <c r="AJ190" s="148"/>
      <c r="AK190" s="148"/>
      <c r="AL190" s="3"/>
      <c r="AM190" s="3"/>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c r="BL190" s="148"/>
      <c r="BM190" s="148"/>
      <c r="BN190" s="148"/>
      <c r="BO190" s="148"/>
      <c r="BP190" s="148"/>
    </row>
    <row r="191" spans="1:68" ht="39" customHeight="1" x14ac:dyDescent="0.25">
      <c r="A191" s="148"/>
      <c r="B191" s="148"/>
      <c r="C191" s="148"/>
      <c r="D191" s="148"/>
      <c r="E191" s="148"/>
      <c r="F191" s="148"/>
      <c r="G191" s="148"/>
      <c r="H191" s="148"/>
      <c r="I191" s="148"/>
      <c r="J191" s="148"/>
      <c r="K191" s="148"/>
      <c r="L191" s="148"/>
      <c r="M191" s="148"/>
      <c r="N191" s="148"/>
      <c r="O191" s="148"/>
      <c r="P191" s="148"/>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3"/>
      <c r="AM191" s="3"/>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c r="BI191" s="148"/>
      <c r="BJ191" s="148"/>
      <c r="BK191" s="148"/>
      <c r="BL191" s="148"/>
      <c r="BM191" s="148"/>
      <c r="BN191" s="148"/>
      <c r="BO191" s="148"/>
      <c r="BP191" s="148"/>
    </row>
    <row r="192" spans="1:68" ht="39" customHeight="1" x14ac:dyDescent="0.25">
      <c r="A192" s="148"/>
      <c r="B192" s="148"/>
      <c r="C192" s="148"/>
      <c r="D192" s="148"/>
      <c r="E192" s="148"/>
      <c r="F192" s="148"/>
      <c r="G192" s="148"/>
      <c r="H192" s="148"/>
      <c r="I192" s="148"/>
      <c r="J192" s="148"/>
      <c r="K192" s="148"/>
      <c r="L192" s="148"/>
      <c r="M192" s="148"/>
      <c r="N192" s="148"/>
      <c r="O192" s="148"/>
      <c r="P192" s="148"/>
      <c r="Q192" s="148"/>
      <c r="R192" s="148"/>
      <c r="S192" s="148"/>
      <c r="T192" s="148"/>
      <c r="U192" s="148"/>
      <c r="V192" s="148"/>
      <c r="W192" s="148"/>
      <c r="X192" s="148"/>
      <c r="Y192" s="148"/>
      <c r="Z192" s="148"/>
      <c r="AA192" s="148"/>
      <c r="AB192" s="148"/>
      <c r="AC192" s="148"/>
      <c r="AD192" s="148"/>
      <c r="AE192" s="148"/>
      <c r="AF192" s="148"/>
      <c r="AG192" s="148"/>
      <c r="AH192" s="148"/>
      <c r="AI192" s="148"/>
      <c r="AJ192" s="148"/>
      <c r="AK192" s="148"/>
      <c r="AL192" s="3"/>
      <c r="AM192" s="3"/>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c r="BI192" s="148"/>
      <c r="BJ192" s="148"/>
      <c r="BK192" s="148"/>
      <c r="BL192" s="148"/>
      <c r="BM192" s="148"/>
      <c r="BN192" s="148"/>
      <c r="BO192" s="148"/>
      <c r="BP192" s="148"/>
    </row>
    <row r="193" spans="1:68" ht="39" customHeight="1" x14ac:dyDescent="0.25">
      <c r="A193" s="148"/>
      <c r="B193" s="148"/>
      <c r="C193" s="148"/>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3"/>
      <c r="AM193" s="3"/>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148"/>
      <c r="BK193" s="148"/>
      <c r="BL193" s="148"/>
      <c r="BM193" s="148"/>
      <c r="BN193" s="148"/>
      <c r="BO193" s="148"/>
      <c r="BP193" s="148"/>
    </row>
    <row r="194" spans="1:68" ht="39" customHeight="1" x14ac:dyDescent="0.25">
      <c r="A194" s="148"/>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3"/>
      <c r="AM194" s="3"/>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148"/>
      <c r="BK194" s="148"/>
      <c r="BL194" s="148"/>
      <c r="BM194" s="148"/>
      <c r="BN194" s="148"/>
      <c r="BO194" s="148"/>
      <c r="BP194" s="148"/>
    </row>
    <row r="195" spans="1:68" ht="39" customHeight="1" x14ac:dyDescent="0.25">
      <c r="A195" s="148"/>
      <c r="B195" s="148"/>
      <c r="C195" s="148"/>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3"/>
      <c r="AM195" s="3"/>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c r="BI195" s="148"/>
      <c r="BJ195" s="148"/>
      <c r="BK195" s="148"/>
      <c r="BL195" s="148"/>
      <c r="BM195" s="148"/>
      <c r="BN195" s="148"/>
      <c r="BO195" s="148"/>
      <c r="BP195" s="148"/>
    </row>
    <row r="196" spans="1:68" ht="39" customHeight="1" x14ac:dyDescent="0.25">
      <c r="A196" s="148"/>
      <c r="B196" s="148"/>
      <c r="C196" s="148"/>
      <c r="D196" s="148"/>
      <c r="E196" s="148"/>
      <c r="F196" s="148"/>
      <c r="G196" s="148"/>
      <c r="H196" s="148"/>
      <c r="I196" s="148"/>
      <c r="J196" s="148"/>
      <c r="K196" s="148"/>
      <c r="L196" s="148"/>
      <c r="M196" s="148"/>
      <c r="N196" s="148"/>
      <c r="O196" s="148"/>
      <c r="P196" s="148"/>
      <c r="Q196" s="148"/>
      <c r="R196" s="148"/>
      <c r="S196" s="148"/>
      <c r="T196" s="148"/>
      <c r="U196" s="148"/>
      <c r="V196" s="148"/>
      <c r="W196" s="148"/>
      <c r="X196" s="148"/>
      <c r="Y196" s="148"/>
      <c r="Z196" s="148"/>
      <c r="AA196" s="148"/>
      <c r="AB196" s="148"/>
      <c r="AC196" s="148"/>
      <c r="AD196" s="148"/>
      <c r="AE196" s="148"/>
      <c r="AF196" s="148"/>
      <c r="AG196" s="148"/>
      <c r="AH196" s="148"/>
      <c r="AI196" s="148"/>
      <c r="AJ196" s="148"/>
      <c r="AK196" s="148"/>
      <c r="AL196" s="3"/>
      <c r="AM196" s="3"/>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c r="BL196" s="148"/>
      <c r="BM196" s="148"/>
      <c r="BN196" s="148"/>
      <c r="BO196" s="148"/>
      <c r="BP196" s="148"/>
    </row>
    <row r="197" spans="1:68" ht="39" customHeight="1" x14ac:dyDescent="0.25">
      <c r="A197" s="148"/>
      <c r="B197" s="148"/>
      <c r="C197" s="148"/>
      <c r="D197" s="148"/>
      <c r="E197" s="148"/>
      <c r="F197" s="148"/>
      <c r="G197" s="148"/>
      <c r="H197" s="148"/>
      <c r="I197" s="148"/>
      <c r="J197" s="148"/>
      <c r="K197" s="148"/>
      <c r="L197" s="148"/>
      <c r="M197" s="148"/>
      <c r="N197" s="148"/>
      <c r="O197" s="148"/>
      <c r="P197" s="148"/>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3"/>
      <c r="AM197" s="3"/>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c r="BL197" s="148"/>
      <c r="BM197" s="148"/>
      <c r="BN197" s="148"/>
      <c r="BO197" s="148"/>
      <c r="BP197" s="148"/>
    </row>
    <row r="198" spans="1:68" ht="39" customHeight="1" x14ac:dyDescent="0.25">
      <c r="A198" s="148"/>
      <c r="B198" s="148"/>
      <c r="C198" s="148"/>
      <c r="D198" s="148"/>
      <c r="E198" s="148"/>
      <c r="F198" s="148"/>
      <c r="G198" s="148"/>
      <c r="H198" s="148"/>
      <c r="I198" s="148"/>
      <c r="J198" s="148"/>
      <c r="K198" s="148"/>
      <c r="L198" s="148"/>
      <c r="M198" s="148"/>
      <c r="N198" s="148"/>
      <c r="O198" s="148"/>
      <c r="P198" s="148"/>
      <c r="Q198" s="148"/>
      <c r="R198" s="148"/>
      <c r="S198" s="148"/>
      <c r="T198" s="148"/>
      <c r="U198" s="148"/>
      <c r="V198" s="148"/>
      <c r="W198" s="148"/>
      <c r="X198" s="148"/>
      <c r="Y198" s="148"/>
      <c r="Z198" s="148"/>
      <c r="AA198" s="148"/>
      <c r="AB198" s="148"/>
      <c r="AC198" s="148"/>
      <c r="AD198" s="148"/>
      <c r="AE198" s="148"/>
      <c r="AF198" s="148"/>
      <c r="AG198" s="148"/>
      <c r="AH198" s="148"/>
      <c r="AI198" s="148"/>
      <c r="AJ198" s="148"/>
      <c r="AK198" s="148"/>
      <c r="AL198" s="3"/>
      <c r="AM198" s="3"/>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c r="BI198" s="148"/>
      <c r="BJ198" s="148"/>
      <c r="BK198" s="148"/>
      <c r="BL198" s="148"/>
      <c r="BM198" s="148"/>
      <c r="BN198" s="148"/>
      <c r="BO198" s="148"/>
      <c r="BP198" s="148"/>
    </row>
    <row r="199" spans="1:68" ht="39" customHeight="1" x14ac:dyDescent="0.25">
      <c r="A199" s="148"/>
      <c r="B199" s="148"/>
      <c r="C199" s="148"/>
      <c r="D199" s="148"/>
      <c r="E199" s="148"/>
      <c r="F199" s="148"/>
      <c r="G199" s="148"/>
      <c r="H199" s="148"/>
      <c r="I199" s="148"/>
      <c r="J199" s="148"/>
      <c r="K199" s="148"/>
      <c r="L199" s="148"/>
      <c r="M199" s="148"/>
      <c r="N199" s="148"/>
      <c r="O199" s="148"/>
      <c r="P199" s="148"/>
      <c r="Q199" s="148"/>
      <c r="R199" s="148"/>
      <c r="S199" s="148"/>
      <c r="T199" s="148"/>
      <c r="U199" s="148"/>
      <c r="V199" s="148"/>
      <c r="W199" s="148"/>
      <c r="X199" s="148"/>
      <c r="Y199" s="148"/>
      <c r="Z199" s="148"/>
      <c r="AA199" s="148"/>
      <c r="AB199" s="148"/>
      <c r="AC199" s="148"/>
      <c r="AD199" s="148"/>
      <c r="AE199" s="148"/>
      <c r="AF199" s="148"/>
      <c r="AG199" s="148"/>
      <c r="AH199" s="148"/>
      <c r="AI199" s="148"/>
      <c r="AJ199" s="148"/>
      <c r="AK199" s="148"/>
      <c r="AL199" s="3"/>
      <c r="AM199" s="3"/>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c r="BI199" s="148"/>
      <c r="BJ199" s="148"/>
      <c r="BK199" s="148"/>
      <c r="BL199" s="148"/>
      <c r="BM199" s="148"/>
      <c r="BN199" s="148"/>
      <c r="BO199" s="148"/>
      <c r="BP199" s="148"/>
    </row>
    <row r="200" spans="1:68" ht="39" customHeight="1" x14ac:dyDescent="0.25">
      <c r="A200" s="148"/>
      <c r="B200" s="148"/>
      <c r="C200" s="148"/>
      <c r="D200" s="148"/>
      <c r="E200" s="148"/>
      <c r="F200" s="148"/>
      <c r="G200" s="148"/>
      <c r="H200" s="148"/>
      <c r="I200" s="148"/>
      <c r="J200" s="148"/>
      <c r="K200" s="148"/>
      <c r="L200" s="148"/>
      <c r="M200" s="148"/>
      <c r="N200" s="148"/>
      <c r="O200" s="148"/>
      <c r="P200" s="148"/>
      <c r="Q200" s="148"/>
      <c r="R200" s="148"/>
      <c r="S200" s="148"/>
      <c r="T200" s="148"/>
      <c r="U200" s="148"/>
      <c r="V200" s="148"/>
      <c r="W200" s="148"/>
      <c r="X200" s="148"/>
      <c r="Y200" s="148"/>
      <c r="Z200" s="148"/>
      <c r="AA200" s="148"/>
      <c r="AB200" s="148"/>
      <c r="AC200" s="148"/>
      <c r="AD200" s="148"/>
      <c r="AE200" s="148"/>
      <c r="AF200" s="148"/>
      <c r="AG200" s="148"/>
      <c r="AH200" s="148"/>
      <c r="AI200" s="148"/>
      <c r="AJ200" s="148"/>
      <c r="AK200" s="148"/>
      <c r="AL200" s="3"/>
      <c r="AM200" s="3"/>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c r="BI200" s="148"/>
      <c r="BJ200" s="148"/>
      <c r="BK200" s="148"/>
      <c r="BL200" s="148"/>
      <c r="BM200" s="148"/>
      <c r="BN200" s="148"/>
      <c r="BO200" s="148"/>
      <c r="BP200" s="148"/>
    </row>
    <row r="201" spans="1:68" ht="39" customHeight="1" x14ac:dyDescent="0.25">
      <c r="A201" s="148"/>
      <c r="B201" s="148"/>
      <c r="C201" s="148"/>
      <c r="D201" s="148"/>
      <c r="E201" s="148"/>
      <c r="F201" s="148"/>
      <c r="G201" s="148"/>
      <c r="H201" s="148"/>
      <c r="I201" s="148"/>
      <c r="J201" s="148"/>
      <c r="K201" s="148"/>
      <c r="L201" s="148"/>
      <c r="M201" s="148"/>
      <c r="N201" s="148"/>
      <c r="O201" s="148"/>
      <c r="P201" s="148"/>
      <c r="Q201" s="148"/>
      <c r="R201" s="148"/>
      <c r="S201" s="148"/>
      <c r="T201" s="148"/>
      <c r="U201" s="148"/>
      <c r="V201" s="148"/>
      <c r="W201" s="148"/>
      <c r="X201" s="148"/>
      <c r="Y201" s="148"/>
      <c r="Z201" s="148"/>
      <c r="AA201" s="148"/>
      <c r="AB201" s="148"/>
      <c r="AC201" s="148"/>
      <c r="AD201" s="148"/>
      <c r="AE201" s="148"/>
      <c r="AF201" s="148"/>
      <c r="AG201" s="148"/>
      <c r="AH201" s="148"/>
      <c r="AI201" s="148"/>
      <c r="AJ201" s="148"/>
      <c r="AK201" s="148"/>
      <c r="AL201" s="3"/>
      <c r="AM201" s="3"/>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c r="BI201" s="148"/>
      <c r="BJ201" s="148"/>
      <c r="BK201" s="148"/>
      <c r="BL201" s="148"/>
      <c r="BM201" s="148"/>
      <c r="BN201" s="148"/>
      <c r="BO201" s="148"/>
      <c r="BP201" s="148"/>
    </row>
    <row r="202" spans="1:68" ht="39" customHeight="1" x14ac:dyDescent="0.25">
      <c r="A202" s="148"/>
      <c r="B202" s="148"/>
      <c r="C202" s="148"/>
      <c r="D202" s="148"/>
      <c r="E202" s="148"/>
      <c r="F202" s="148"/>
      <c r="G202" s="148"/>
      <c r="H202" s="148"/>
      <c r="I202" s="148"/>
      <c r="J202" s="148"/>
      <c r="K202" s="148"/>
      <c r="L202" s="148"/>
      <c r="M202" s="148"/>
      <c r="N202" s="148"/>
      <c r="O202" s="148"/>
      <c r="P202" s="148"/>
      <c r="Q202" s="148"/>
      <c r="R202" s="148"/>
      <c r="S202" s="148"/>
      <c r="T202" s="148"/>
      <c r="U202" s="148"/>
      <c r="V202" s="148"/>
      <c r="W202" s="148"/>
      <c r="X202" s="148"/>
      <c r="Y202" s="148"/>
      <c r="Z202" s="148"/>
      <c r="AA202" s="148"/>
      <c r="AB202" s="148"/>
      <c r="AC202" s="148"/>
      <c r="AD202" s="148"/>
      <c r="AE202" s="148"/>
      <c r="AF202" s="148"/>
      <c r="AG202" s="148"/>
      <c r="AH202" s="148"/>
      <c r="AI202" s="148"/>
      <c r="AJ202" s="148"/>
      <c r="AK202" s="148"/>
      <c r="AL202" s="3"/>
      <c r="AM202" s="3"/>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c r="BI202" s="148"/>
      <c r="BJ202" s="148"/>
      <c r="BK202" s="148"/>
      <c r="BL202" s="148"/>
      <c r="BM202" s="148"/>
      <c r="BN202" s="148"/>
      <c r="BO202" s="148"/>
      <c r="BP202" s="148"/>
    </row>
    <row r="203" spans="1:68" ht="39" customHeight="1" x14ac:dyDescent="0.25">
      <c r="A203" s="148"/>
      <c r="B203" s="148"/>
      <c r="C203" s="148"/>
      <c r="D203" s="148"/>
      <c r="E203" s="148"/>
      <c r="F203" s="148"/>
      <c r="G203" s="148"/>
      <c r="H203" s="148"/>
      <c r="I203" s="148"/>
      <c r="J203" s="148"/>
      <c r="K203" s="148"/>
      <c r="L203" s="148"/>
      <c r="M203" s="148"/>
      <c r="N203" s="148"/>
      <c r="O203" s="148"/>
      <c r="P203" s="148"/>
      <c r="Q203" s="148"/>
      <c r="R203" s="148"/>
      <c r="S203" s="148"/>
      <c r="T203" s="148"/>
      <c r="U203" s="148"/>
      <c r="V203" s="148"/>
      <c r="W203" s="148"/>
      <c r="X203" s="148"/>
      <c r="Y203" s="148"/>
      <c r="Z203" s="148"/>
      <c r="AA203" s="148"/>
      <c r="AB203" s="148"/>
      <c r="AC203" s="148"/>
      <c r="AD203" s="148"/>
      <c r="AE203" s="148"/>
      <c r="AF203" s="148"/>
      <c r="AG203" s="148"/>
      <c r="AH203" s="148"/>
      <c r="AI203" s="148"/>
      <c r="AJ203" s="148"/>
      <c r="AK203" s="148"/>
      <c r="AL203" s="3"/>
      <c r="AM203" s="3"/>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c r="BI203" s="148"/>
      <c r="BJ203" s="148"/>
      <c r="BK203" s="148"/>
      <c r="BL203" s="148"/>
      <c r="BM203" s="148"/>
      <c r="BN203" s="148"/>
      <c r="BO203" s="148"/>
      <c r="BP203" s="148"/>
    </row>
    <row r="204" spans="1:68" ht="39" customHeight="1" x14ac:dyDescent="0.25">
      <c r="A204" s="148"/>
      <c r="B204" s="148"/>
      <c r="C204" s="148"/>
      <c r="D204" s="148"/>
      <c r="E204" s="148"/>
      <c r="F204" s="148"/>
      <c r="G204" s="148"/>
      <c r="H204" s="148"/>
      <c r="I204" s="148"/>
      <c r="J204" s="148"/>
      <c r="K204" s="148"/>
      <c r="L204" s="148"/>
      <c r="M204" s="148"/>
      <c r="N204" s="148"/>
      <c r="O204" s="148"/>
      <c r="P204" s="148"/>
      <c r="Q204" s="148"/>
      <c r="R204" s="148"/>
      <c r="S204" s="148"/>
      <c r="T204" s="148"/>
      <c r="U204" s="148"/>
      <c r="V204" s="148"/>
      <c r="W204" s="148"/>
      <c r="X204" s="148"/>
      <c r="Y204" s="148"/>
      <c r="Z204" s="148"/>
      <c r="AA204" s="148"/>
      <c r="AB204" s="148"/>
      <c r="AC204" s="148"/>
      <c r="AD204" s="148"/>
      <c r="AE204" s="148"/>
      <c r="AF204" s="148"/>
      <c r="AG204" s="148"/>
      <c r="AH204" s="148"/>
      <c r="AI204" s="148"/>
      <c r="AJ204" s="148"/>
      <c r="AK204" s="148"/>
      <c r="AL204" s="3"/>
      <c r="AM204" s="3"/>
      <c r="AN204" s="148"/>
      <c r="AO204" s="148"/>
      <c r="AP204" s="148"/>
      <c r="AQ204" s="148"/>
      <c r="AR204" s="148"/>
      <c r="AS204" s="148"/>
      <c r="AT204" s="148"/>
      <c r="AU204" s="148"/>
      <c r="AV204" s="148"/>
      <c r="AW204" s="148"/>
      <c r="AX204" s="148"/>
      <c r="AY204" s="148"/>
      <c r="AZ204" s="148"/>
      <c r="BA204" s="148"/>
      <c r="BB204" s="148"/>
      <c r="BC204" s="148"/>
      <c r="BD204" s="148"/>
      <c r="BE204" s="148"/>
      <c r="BF204" s="148"/>
      <c r="BG204" s="148"/>
      <c r="BH204" s="148"/>
      <c r="BI204" s="148"/>
      <c r="BJ204" s="148"/>
      <c r="BK204" s="148"/>
      <c r="BL204" s="148"/>
      <c r="BM204" s="148"/>
      <c r="BN204" s="148"/>
      <c r="BO204" s="148"/>
      <c r="BP204" s="148"/>
    </row>
    <row r="205" spans="1:68" ht="39" customHeight="1" x14ac:dyDescent="0.25">
      <c r="A205" s="148"/>
      <c r="B205" s="148"/>
      <c r="C205" s="148"/>
      <c r="D205" s="148"/>
      <c r="E205" s="148"/>
      <c r="F205" s="148"/>
      <c r="G205" s="148"/>
      <c r="H205" s="148"/>
      <c r="I205" s="148"/>
      <c r="J205" s="148"/>
      <c r="K205" s="148"/>
      <c r="L205" s="148"/>
      <c r="M205" s="148"/>
      <c r="N205" s="148"/>
      <c r="O205" s="148"/>
      <c r="P205" s="148"/>
      <c r="Q205" s="148"/>
      <c r="R205" s="148"/>
      <c r="S205" s="148"/>
      <c r="T205" s="148"/>
      <c r="U205" s="148"/>
      <c r="V205" s="148"/>
      <c r="W205" s="148"/>
      <c r="X205" s="148"/>
      <c r="Y205" s="148"/>
      <c r="Z205" s="148"/>
      <c r="AA205" s="148"/>
      <c r="AB205" s="148"/>
      <c r="AC205" s="148"/>
      <c r="AD205" s="148"/>
      <c r="AE205" s="148"/>
      <c r="AF205" s="148"/>
      <c r="AG205" s="148"/>
      <c r="AH205" s="148"/>
      <c r="AI205" s="148"/>
      <c r="AJ205" s="148"/>
      <c r="AK205" s="148"/>
      <c r="AL205" s="3"/>
      <c r="AM205" s="3"/>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c r="BI205" s="148"/>
      <c r="BJ205" s="148"/>
      <c r="BK205" s="148"/>
      <c r="BL205" s="148"/>
      <c r="BM205" s="148"/>
      <c r="BN205" s="148"/>
      <c r="BO205" s="148"/>
      <c r="BP205" s="148"/>
    </row>
    <row r="206" spans="1:68" ht="39" customHeight="1" x14ac:dyDescent="0.25">
      <c r="A206" s="148"/>
      <c r="B206" s="148"/>
      <c r="C206" s="148"/>
      <c r="D206" s="148"/>
      <c r="E206" s="148"/>
      <c r="F206" s="148"/>
      <c r="G206" s="148"/>
      <c r="H206" s="148"/>
      <c r="I206" s="148"/>
      <c r="J206" s="148"/>
      <c r="K206" s="148"/>
      <c r="L206" s="148"/>
      <c r="M206" s="148"/>
      <c r="N206" s="148"/>
      <c r="O206" s="148"/>
      <c r="P206" s="148"/>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3"/>
      <c r="AM206" s="3"/>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c r="BI206" s="148"/>
      <c r="BJ206" s="148"/>
      <c r="BK206" s="148"/>
      <c r="BL206" s="148"/>
      <c r="BM206" s="148"/>
      <c r="BN206" s="148"/>
      <c r="BO206" s="148"/>
      <c r="BP206" s="148"/>
    </row>
    <row r="207" spans="1:68" ht="39" customHeight="1" x14ac:dyDescent="0.25">
      <c r="A207" s="148"/>
      <c r="B207" s="148"/>
      <c r="C207" s="148"/>
      <c r="D207" s="148"/>
      <c r="E207" s="148"/>
      <c r="F207" s="148"/>
      <c r="G207" s="148"/>
      <c r="H207" s="148"/>
      <c r="I207" s="148"/>
      <c r="J207" s="148"/>
      <c r="K207" s="148"/>
      <c r="L207" s="148"/>
      <c r="M207" s="148"/>
      <c r="N207" s="148"/>
      <c r="O207" s="148"/>
      <c r="P207" s="148"/>
      <c r="Q207" s="148"/>
      <c r="R207" s="148"/>
      <c r="S207" s="148"/>
      <c r="T207" s="148"/>
      <c r="U207" s="148"/>
      <c r="V207" s="148"/>
      <c r="W207" s="148"/>
      <c r="X207" s="148"/>
      <c r="Y207" s="148"/>
      <c r="Z207" s="148"/>
      <c r="AA207" s="148"/>
      <c r="AB207" s="148"/>
      <c r="AC207" s="148"/>
      <c r="AD207" s="148"/>
      <c r="AE207" s="148"/>
      <c r="AF207" s="148"/>
      <c r="AG207" s="148"/>
      <c r="AH207" s="148"/>
      <c r="AI207" s="148"/>
      <c r="AJ207" s="148"/>
      <c r="AK207" s="148"/>
      <c r="AL207" s="3"/>
      <c r="AM207" s="3"/>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c r="BI207" s="148"/>
      <c r="BJ207" s="148"/>
      <c r="BK207" s="148"/>
      <c r="BL207" s="148"/>
      <c r="BM207" s="148"/>
      <c r="BN207" s="148"/>
      <c r="BO207" s="148"/>
      <c r="BP207" s="148"/>
    </row>
    <row r="208" spans="1:68" ht="39" customHeight="1" x14ac:dyDescent="0.25">
      <c r="A208" s="148"/>
      <c r="B208" s="148"/>
      <c r="C208" s="148"/>
      <c r="D208" s="148"/>
      <c r="E208" s="148"/>
      <c r="F208" s="148"/>
      <c r="G208" s="148"/>
      <c r="H208" s="148"/>
      <c r="I208" s="148"/>
      <c r="J208" s="148"/>
      <c r="K208" s="148"/>
      <c r="L208" s="148"/>
      <c r="M208" s="148"/>
      <c r="N208" s="148"/>
      <c r="O208" s="148"/>
      <c r="P208" s="148"/>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3"/>
      <c r="AM208" s="3"/>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c r="BI208" s="148"/>
      <c r="BJ208" s="148"/>
      <c r="BK208" s="148"/>
      <c r="BL208" s="148"/>
      <c r="BM208" s="148"/>
      <c r="BN208" s="148"/>
      <c r="BO208" s="148"/>
      <c r="BP208" s="148"/>
    </row>
    <row r="209" spans="1:68" ht="39" customHeight="1" x14ac:dyDescent="0.25">
      <c r="A209" s="148"/>
      <c r="B209" s="148"/>
      <c r="C209" s="148"/>
      <c r="D209" s="148"/>
      <c r="E209" s="148"/>
      <c r="F209" s="148"/>
      <c r="G209" s="148"/>
      <c r="H209" s="148"/>
      <c r="I209" s="148"/>
      <c r="J209" s="148"/>
      <c r="K209" s="148"/>
      <c r="L209" s="148"/>
      <c r="M209" s="148"/>
      <c r="N209" s="148"/>
      <c r="O209" s="148"/>
      <c r="P209" s="148"/>
      <c r="Q209" s="148"/>
      <c r="R209" s="148"/>
      <c r="S209" s="148"/>
      <c r="T209" s="148"/>
      <c r="U209" s="148"/>
      <c r="V209" s="148"/>
      <c r="W209" s="148"/>
      <c r="X209" s="148"/>
      <c r="Y209" s="148"/>
      <c r="Z209" s="148"/>
      <c r="AA209" s="148"/>
      <c r="AB209" s="148"/>
      <c r="AC209" s="148"/>
      <c r="AD209" s="148"/>
      <c r="AE209" s="148"/>
      <c r="AF209" s="148"/>
      <c r="AG209" s="148"/>
      <c r="AH209" s="148"/>
      <c r="AI209" s="148"/>
      <c r="AJ209" s="148"/>
      <c r="AK209" s="148"/>
      <c r="AL209" s="3"/>
      <c r="AM209" s="3"/>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c r="BI209" s="148"/>
      <c r="BJ209" s="148"/>
      <c r="BK209" s="148"/>
      <c r="BL209" s="148"/>
      <c r="BM209" s="148"/>
      <c r="BN209" s="148"/>
      <c r="BO209" s="148"/>
      <c r="BP209" s="148"/>
    </row>
    <row r="210" spans="1:68" ht="39" customHeight="1" x14ac:dyDescent="0.25">
      <c r="A210" s="148"/>
      <c r="B210" s="148"/>
      <c r="C210" s="148"/>
      <c r="D210" s="148"/>
      <c r="E210" s="148"/>
      <c r="F210" s="148"/>
      <c r="G210" s="148"/>
      <c r="H210" s="148"/>
      <c r="I210" s="148"/>
      <c r="J210" s="148"/>
      <c r="K210" s="148"/>
      <c r="L210" s="148"/>
      <c r="M210" s="148"/>
      <c r="N210" s="148"/>
      <c r="O210" s="148"/>
      <c r="P210" s="148"/>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3"/>
      <c r="AM210" s="3"/>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c r="BI210" s="148"/>
      <c r="BJ210" s="148"/>
      <c r="BK210" s="148"/>
      <c r="BL210" s="148"/>
      <c r="BM210" s="148"/>
      <c r="BN210" s="148"/>
      <c r="BO210" s="148"/>
      <c r="BP210" s="148"/>
    </row>
    <row r="211" spans="1:68" ht="39" customHeight="1" x14ac:dyDescent="0.25">
      <c r="A211" s="148"/>
      <c r="B211" s="148"/>
      <c r="C211" s="148"/>
      <c r="D211" s="148"/>
      <c r="E211" s="148"/>
      <c r="F211" s="148"/>
      <c r="G211" s="148"/>
      <c r="H211" s="148"/>
      <c r="I211" s="148"/>
      <c r="J211" s="148"/>
      <c r="K211" s="148"/>
      <c r="L211" s="148"/>
      <c r="M211" s="148"/>
      <c r="N211" s="148"/>
      <c r="O211" s="148"/>
      <c r="P211" s="148"/>
      <c r="Q211" s="148"/>
      <c r="R211" s="148"/>
      <c r="S211" s="148"/>
      <c r="T211" s="148"/>
      <c r="U211" s="148"/>
      <c r="V211" s="148"/>
      <c r="W211" s="148"/>
      <c r="X211" s="148"/>
      <c r="Y211" s="148"/>
      <c r="Z211" s="148"/>
      <c r="AA211" s="148"/>
      <c r="AB211" s="148"/>
      <c r="AC211" s="148"/>
      <c r="AD211" s="148"/>
      <c r="AE211" s="148"/>
      <c r="AF211" s="148"/>
      <c r="AG211" s="148"/>
      <c r="AH211" s="148"/>
      <c r="AI211" s="148"/>
      <c r="AJ211" s="148"/>
      <c r="AK211" s="148"/>
      <c r="AL211" s="3"/>
      <c r="AM211" s="3"/>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c r="BI211" s="148"/>
      <c r="BJ211" s="148"/>
      <c r="BK211" s="148"/>
      <c r="BL211" s="148"/>
      <c r="BM211" s="148"/>
      <c r="BN211" s="148"/>
      <c r="BO211" s="148"/>
      <c r="BP211" s="148"/>
    </row>
    <row r="212" spans="1:68" ht="39" customHeight="1" x14ac:dyDescent="0.25">
      <c r="A212" s="148"/>
      <c r="B212" s="148"/>
      <c r="C212" s="148"/>
      <c r="D212" s="148"/>
      <c r="E212" s="148"/>
      <c r="F212" s="148"/>
      <c r="G212" s="148"/>
      <c r="H212" s="148"/>
      <c r="I212" s="148"/>
      <c r="J212" s="148"/>
      <c r="K212" s="148"/>
      <c r="L212" s="148"/>
      <c r="M212" s="148"/>
      <c r="N212" s="148"/>
      <c r="O212" s="148"/>
      <c r="P212" s="148"/>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3"/>
      <c r="AM212" s="3"/>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c r="BI212" s="148"/>
      <c r="BJ212" s="148"/>
      <c r="BK212" s="148"/>
      <c r="BL212" s="148"/>
      <c r="BM212" s="148"/>
      <c r="BN212" s="148"/>
      <c r="BO212" s="148"/>
      <c r="BP212" s="148"/>
    </row>
    <row r="213" spans="1:68" ht="39" customHeight="1" x14ac:dyDescent="0.25">
      <c r="A213" s="148"/>
      <c r="B213" s="148"/>
      <c r="C213" s="148"/>
      <c r="D213" s="148"/>
      <c r="E213" s="148"/>
      <c r="F213" s="148"/>
      <c r="G213" s="148"/>
      <c r="H213" s="148"/>
      <c r="I213" s="148"/>
      <c r="J213" s="148"/>
      <c r="K213" s="148"/>
      <c r="L213" s="148"/>
      <c r="M213" s="148"/>
      <c r="N213" s="148"/>
      <c r="O213" s="148"/>
      <c r="P213" s="148"/>
      <c r="Q213" s="148"/>
      <c r="R213" s="148"/>
      <c r="S213" s="148"/>
      <c r="T213" s="148"/>
      <c r="U213" s="148"/>
      <c r="V213" s="148"/>
      <c r="W213" s="148"/>
      <c r="X213" s="148"/>
      <c r="Y213" s="148"/>
      <c r="Z213" s="148"/>
      <c r="AA213" s="148"/>
      <c r="AB213" s="148"/>
      <c r="AC213" s="148"/>
      <c r="AD213" s="148"/>
      <c r="AE213" s="148"/>
      <c r="AF213" s="148"/>
      <c r="AG213" s="148"/>
      <c r="AH213" s="148"/>
      <c r="AI213" s="148"/>
      <c r="AJ213" s="148"/>
      <c r="AK213" s="148"/>
      <c r="AL213" s="3"/>
      <c r="AM213" s="3"/>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c r="BL213" s="148"/>
      <c r="BM213" s="148"/>
      <c r="BN213" s="148"/>
      <c r="BO213" s="148"/>
      <c r="BP213" s="148"/>
    </row>
    <row r="214" spans="1:68" ht="39" customHeight="1" x14ac:dyDescent="0.25">
      <c r="A214" s="148"/>
      <c r="B214" s="148"/>
      <c r="C214" s="148"/>
      <c r="D214" s="148"/>
      <c r="E214" s="148"/>
      <c r="F214" s="148"/>
      <c r="G214" s="148"/>
      <c r="H214" s="148"/>
      <c r="I214" s="148"/>
      <c r="J214" s="148"/>
      <c r="K214" s="148"/>
      <c r="L214" s="148"/>
      <c r="M214" s="148"/>
      <c r="N214" s="148"/>
      <c r="O214" s="148"/>
      <c r="P214" s="148"/>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3"/>
      <c r="AM214" s="3"/>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c r="BL214" s="148"/>
      <c r="BM214" s="148"/>
      <c r="BN214" s="148"/>
      <c r="BO214" s="148"/>
      <c r="BP214" s="148"/>
    </row>
    <row r="215" spans="1:68" ht="39" customHeight="1" x14ac:dyDescent="0.25">
      <c r="A215" s="148"/>
      <c r="B215" s="148"/>
      <c r="C215" s="148"/>
      <c r="D215" s="148"/>
      <c r="E215" s="148"/>
      <c r="F215" s="148"/>
      <c r="G215" s="148"/>
      <c r="H215" s="148"/>
      <c r="I215" s="148"/>
      <c r="J215" s="148"/>
      <c r="K215" s="148"/>
      <c r="L215" s="148"/>
      <c r="M215" s="148"/>
      <c r="N215" s="148"/>
      <c r="O215" s="148"/>
      <c r="P215" s="148"/>
      <c r="Q215" s="148"/>
      <c r="R215" s="148"/>
      <c r="S215" s="148"/>
      <c r="T215" s="148"/>
      <c r="U215" s="148"/>
      <c r="V215" s="148"/>
      <c r="W215" s="148"/>
      <c r="X215" s="148"/>
      <c r="Y215" s="148"/>
      <c r="Z215" s="148"/>
      <c r="AA215" s="148"/>
      <c r="AB215" s="148"/>
      <c r="AC215" s="148"/>
      <c r="AD215" s="148"/>
      <c r="AE215" s="148"/>
      <c r="AF215" s="148"/>
      <c r="AG215" s="148"/>
      <c r="AH215" s="148"/>
      <c r="AI215" s="148"/>
      <c r="AJ215" s="148"/>
      <c r="AK215" s="148"/>
      <c r="AL215" s="3"/>
      <c r="AM215" s="3"/>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c r="BI215" s="148"/>
      <c r="BJ215" s="148"/>
      <c r="BK215" s="148"/>
      <c r="BL215" s="148"/>
      <c r="BM215" s="148"/>
      <c r="BN215" s="148"/>
      <c r="BO215" s="148"/>
      <c r="BP215" s="148"/>
    </row>
    <row r="216" spans="1:68" ht="39" customHeight="1" x14ac:dyDescent="0.25">
      <c r="A216" s="148"/>
      <c r="B216" s="148"/>
      <c r="C216" s="148"/>
      <c r="D216" s="148"/>
      <c r="E216" s="148"/>
      <c r="F216" s="148"/>
      <c r="G216" s="148"/>
      <c r="H216" s="148"/>
      <c r="I216" s="148"/>
      <c r="J216" s="148"/>
      <c r="K216" s="148"/>
      <c r="L216" s="148"/>
      <c r="M216" s="148"/>
      <c r="N216" s="148"/>
      <c r="O216" s="148"/>
      <c r="P216" s="148"/>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3"/>
      <c r="AM216" s="3"/>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c r="BI216" s="148"/>
      <c r="BJ216" s="148"/>
      <c r="BK216" s="148"/>
      <c r="BL216" s="148"/>
      <c r="BM216" s="148"/>
      <c r="BN216" s="148"/>
      <c r="BO216" s="148"/>
      <c r="BP216" s="148"/>
    </row>
    <row r="217" spans="1:68" ht="39" customHeight="1" x14ac:dyDescent="0.25">
      <c r="A217" s="148"/>
      <c r="B217" s="148"/>
      <c r="C217" s="148"/>
      <c r="D217" s="148"/>
      <c r="E217" s="148"/>
      <c r="F217" s="148"/>
      <c r="G217" s="148"/>
      <c r="H217" s="148"/>
      <c r="I217" s="148"/>
      <c r="J217" s="148"/>
      <c r="K217" s="148"/>
      <c r="L217" s="148"/>
      <c r="M217" s="148"/>
      <c r="N217" s="148"/>
      <c r="O217" s="148"/>
      <c r="P217" s="148"/>
      <c r="Q217" s="148"/>
      <c r="R217" s="148"/>
      <c r="S217" s="148"/>
      <c r="T217" s="148"/>
      <c r="U217" s="148"/>
      <c r="V217" s="148"/>
      <c r="W217" s="148"/>
      <c r="X217" s="148"/>
      <c r="Y217" s="148"/>
      <c r="Z217" s="148"/>
      <c r="AA217" s="148"/>
      <c r="AB217" s="148"/>
      <c r="AC217" s="148"/>
      <c r="AD217" s="148"/>
      <c r="AE217" s="148"/>
      <c r="AF217" s="148"/>
      <c r="AG217" s="148"/>
      <c r="AH217" s="148"/>
      <c r="AI217" s="148"/>
      <c r="AJ217" s="148"/>
      <c r="AK217" s="148"/>
      <c r="AL217" s="3"/>
      <c r="AM217" s="3"/>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c r="BI217" s="148"/>
      <c r="BJ217" s="148"/>
      <c r="BK217" s="148"/>
      <c r="BL217" s="148"/>
      <c r="BM217" s="148"/>
      <c r="BN217" s="148"/>
      <c r="BO217" s="148"/>
      <c r="BP217" s="148"/>
    </row>
    <row r="218" spans="1:68" ht="39" customHeight="1" x14ac:dyDescent="0.25">
      <c r="A218" s="148"/>
      <c r="B218" s="148"/>
      <c r="C218" s="148"/>
      <c r="D218" s="148"/>
      <c r="E218" s="148"/>
      <c r="F218" s="148"/>
      <c r="G218" s="148"/>
      <c r="H218" s="148"/>
      <c r="I218" s="148"/>
      <c r="J218" s="148"/>
      <c r="K218" s="148"/>
      <c r="L218" s="148"/>
      <c r="M218" s="148"/>
      <c r="N218" s="148"/>
      <c r="O218" s="148"/>
      <c r="P218" s="148"/>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3"/>
      <c r="AM218" s="3"/>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c r="BI218" s="148"/>
      <c r="BJ218" s="148"/>
      <c r="BK218" s="148"/>
      <c r="BL218" s="148"/>
      <c r="BM218" s="148"/>
      <c r="BN218" s="148"/>
      <c r="BO218" s="148"/>
      <c r="BP218" s="148"/>
    </row>
    <row r="219" spans="1:68" ht="39" customHeight="1" x14ac:dyDescent="0.25">
      <c r="A219" s="148"/>
      <c r="B219" s="148"/>
      <c r="C219" s="148"/>
      <c r="D219" s="148"/>
      <c r="E219" s="148"/>
      <c r="F219" s="148"/>
      <c r="G219" s="148"/>
      <c r="H219" s="148"/>
      <c r="I219" s="148"/>
      <c r="J219" s="148"/>
      <c r="K219" s="148"/>
      <c r="L219" s="148"/>
      <c r="M219" s="148"/>
      <c r="N219" s="148"/>
      <c r="O219" s="148"/>
      <c r="P219" s="148"/>
      <c r="Q219" s="148"/>
      <c r="R219" s="148"/>
      <c r="S219" s="148"/>
      <c r="T219" s="148"/>
      <c r="U219" s="148"/>
      <c r="V219" s="148"/>
      <c r="W219" s="148"/>
      <c r="X219" s="148"/>
      <c r="Y219" s="148"/>
      <c r="Z219" s="148"/>
      <c r="AA219" s="148"/>
      <c r="AB219" s="148"/>
      <c r="AC219" s="148"/>
      <c r="AD219" s="148"/>
      <c r="AE219" s="148"/>
      <c r="AF219" s="148"/>
      <c r="AG219" s="148"/>
      <c r="AH219" s="148"/>
      <c r="AI219" s="148"/>
      <c r="AJ219" s="148"/>
      <c r="AK219" s="148"/>
      <c r="AL219" s="3"/>
      <c r="AM219" s="3"/>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c r="BI219" s="148"/>
      <c r="BJ219" s="148"/>
      <c r="BK219" s="148"/>
      <c r="BL219" s="148"/>
      <c r="BM219" s="148"/>
      <c r="BN219" s="148"/>
      <c r="BO219" s="148"/>
      <c r="BP219" s="148"/>
    </row>
    <row r="220" spans="1:68" ht="39" customHeight="1" x14ac:dyDescent="0.25">
      <c r="A220" s="148"/>
      <c r="B220" s="148"/>
      <c r="C220" s="148"/>
      <c r="D220" s="148"/>
      <c r="E220" s="148"/>
      <c r="F220" s="148"/>
      <c r="G220" s="148"/>
      <c r="H220" s="148"/>
      <c r="I220" s="148"/>
      <c r="J220" s="148"/>
      <c r="K220" s="148"/>
      <c r="L220" s="148"/>
      <c r="M220" s="148"/>
      <c r="N220" s="148"/>
      <c r="O220" s="148"/>
      <c r="P220" s="148"/>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3"/>
      <c r="AM220" s="3"/>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c r="BL220" s="148"/>
      <c r="BM220" s="148"/>
      <c r="BN220" s="148"/>
      <c r="BO220" s="148"/>
      <c r="BP220" s="148"/>
    </row>
    <row r="221" spans="1:68" ht="39" customHeight="1" x14ac:dyDescent="0.25">
      <c r="A221" s="148"/>
      <c r="B221" s="148"/>
      <c r="C221" s="148"/>
      <c r="D221" s="148"/>
      <c r="E221" s="148"/>
      <c r="F221" s="148"/>
      <c r="G221" s="148"/>
      <c r="H221" s="148"/>
      <c r="I221" s="148"/>
      <c r="J221" s="148"/>
      <c r="K221" s="148"/>
      <c r="L221" s="148"/>
      <c r="M221" s="148"/>
      <c r="N221" s="148"/>
      <c r="O221" s="148"/>
      <c r="P221" s="148"/>
      <c r="Q221" s="148"/>
      <c r="R221" s="148"/>
      <c r="S221" s="148"/>
      <c r="T221" s="148"/>
      <c r="U221" s="148"/>
      <c r="V221" s="148"/>
      <c r="W221" s="148"/>
      <c r="X221" s="148"/>
      <c r="Y221" s="148"/>
      <c r="Z221" s="148"/>
      <c r="AA221" s="148"/>
      <c r="AB221" s="148"/>
      <c r="AC221" s="148"/>
      <c r="AD221" s="148"/>
      <c r="AE221" s="148"/>
      <c r="AF221" s="148"/>
      <c r="AG221" s="148"/>
      <c r="AH221" s="148"/>
      <c r="AI221" s="148"/>
      <c r="AJ221" s="148"/>
      <c r="AK221" s="148"/>
      <c r="AL221" s="3"/>
      <c r="AM221" s="3"/>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c r="BL221" s="148"/>
      <c r="BM221" s="148"/>
      <c r="BN221" s="148"/>
      <c r="BO221" s="148"/>
      <c r="BP221" s="148"/>
    </row>
    <row r="222" spans="1:68" ht="39" customHeight="1" x14ac:dyDescent="0.25">
      <c r="A222" s="148"/>
      <c r="B222" s="148"/>
      <c r="C222" s="148"/>
      <c r="D222" s="148"/>
      <c r="E222" s="148"/>
      <c r="F222" s="148"/>
      <c r="G222" s="148"/>
      <c r="H222" s="148"/>
      <c r="I222" s="148"/>
      <c r="J222" s="148"/>
      <c r="K222" s="148"/>
      <c r="L222" s="148"/>
      <c r="M222" s="148"/>
      <c r="N222" s="148"/>
      <c r="O222" s="148"/>
      <c r="P222" s="148"/>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3"/>
      <c r="AM222" s="3"/>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c r="BI222" s="148"/>
      <c r="BJ222" s="148"/>
      <c r="BK222" s="148"/>
      <c r="BL222" s="148"/>
      <c r="BM222" s="148"/>
      <c r="BN222" s="148"/>
      <c r="BO222" s="148"/>
      <c r="BP222" s="148"/>
    </row>
    <row r="223" spans="1:68" ht="39" customHeight="1" x14ac:dyDescent="0.25">
      <c r="A223" s="148"/>
      <c r="B223" s="148"/>
      <c r="C223" s="148"/>
      <c r="D223" s="148"/>
      <c r="E223" s="148"/>
      <c r="F223" s="148"/>
      <c r="G223" s="148"/>
      <c r="H223" s="148"/>
      <c r="I223" s="148"/>
      <c r="J223" s="148"/>
      <c r="K223" s="148"/>
      <c r="L223" s="148"/>
      <c r="M223" s="148"/>
      <c r="N223" s="148"/>
      <c r="O223" s="148"/>
      <c r="P223" s="148"/>
      <c r="Q223" s="148"/>
      <c r="R223" s="148"/>
      <c r="S223" s="148"/>
      <c r="T223" s="148"/>
      <c r="U223" s="148"/>
      <c r="V223" s="148"/>
      <c r="W223" s="148"/>
      <c r="X223" s="148"/>
      <c r="Y223" s="148"/>
      <c r="Z223" s="148"/>
      <c r="AA223" s="148"/>
      <c r="AB223" s="148"/>
      <c r="AC223" s="148"/>
      <c r="AD223" s="148"/>
      <c r="AE223" s="148"/>
      <c r="AF223" s="148"/>
      <c r="AG223" s="148"/>
      <c r="AH223" s="148"/>
      <c r="AI223" s="148"/>
      <c r="AJ223" s="148"/>
      <c r="AK223" s="148"/>
      <c r="AL223" s="3"/>
      <c r="AM223" s="3"/>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c r="BI223" s="148"/>
      <c r="BJ223" s="148"/>
      <c r="BK223" s="148"/>
      <c r="BL223" s="148"/>
      <c r="BM223" s="148"/>
      <c r="BN223" s="148"/>
      <c r="BO223" s="148"/>
      <c r="BP223" s="148"/>
    </row>
    <row r="224" spans="1:68" ht="39" customHeight="1" x14ac:dyDescent="0.25">
      <c r="A224" s="148"/>
      <c r="B224" s="148"/>
      <c r="C224" s="148"/>
      <c r="D224" s="148"/>
      <c r="E224" s="148"/>
      <c r="F224" s="148"/>
      <c r="G224" s="148"/>
      <c r="H224" s="148"/>
      <c r="I224" s="148"/>
      <c r="J224" s="148"/>
      <c r="K224" s="148"/>
      <c r="L224" s="148"/>
      <c r="M224" s="148"/>
      <c r="N224" s="148"/>
      <c r="O224" s="148"/>
      <c r="P224" s="148"/>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3"/>
      <c r="AM224" s="3"/>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48"/>
      <c r="BL224" s="148"/>
      <c r="BM224" s="148"/>
      <c r="BN224" s="148"/>
      <c r="BO224" s="148"/>
      <c r="BP224" s="148"/>
    </row>
    <row r="225" spans="1:68" ht="39" customHeight="1" x14ac:dyDescent="0.25">
      <c r="A225" s="148"/>
      <c r="B225" s="148"/>
      <c r="C225" s="148"/>
      <c r="D225" s="148"/>
      <c r="E225" s="148"/>
      <c r="F225" s="148"/>
      <c r="G225" s="148"/>
      <c r="H225" s="148"/>
      <c r="I225" s="148"/>
      <c r="J225" s="148"/>
      <c r="K225" s="148"/>
      <c r="L225" s="148"/>
      <c r="M225" s="148"/>
      <c r="N225" s="148"/>
      <c r="O225" s="148"/>
      <c r="P225" s="148"/>
      <c r="Q225" s="148"/>
      <c r="R225" s="148"/>
      <c r="S225" s="148"/>
      <c r="T225" s="148"/>
      <c r="U225" s="148"/>
      <c r="V225" s="148"/>
      <c r="W225" s="148"/>
      <c r="X225" s="148"/>
      <c r="Y225" s="148"/>
      <c r="Z225" s="148"/>
      <c r="AA225" s="148"/>
      <c r="AB225" s="148"/>
      <c r="AC225" s="148"/>
      <c r="AD225" s="148"/>
      <c r="AE225" s="148"/>
      <c r="AF225" s="148"/>
      <c r="AG225" s="148"/>
      <c r="AH225" s="148"/>
      <c r="AI225" s="148"/>
      <c r="AJ225" s="148"/>
      <c r="AK225" s="148"/>
      <c r="AL225" s="3"/>
      <c r="AM225" s="3"/>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c r="BI225" s="148"/>
      <c r="BJ225" s="148"/>
      <c r="BK225" s="148"/>
      <c r="BL225" s="148"/>
      <c r="BM225" s="148"/>
      <c r="BN225" s="148"/>
      <c r="BO225" s="148"/>
      <c r="BP225" s="148"/>
    </row>
    <row r="226" spans="1:68" ht="39" customHeight="1" x14ac:dyDescent="0.25">
      <c r="A226" s="148"/>
      <c r="B226" s="148"/>
      <c r="C226" s="148"/>
      <c r="D226" s="148"/>
      <c r="E226" s="148"/>
      <c r="F226" s="148"/>
      <c r="G226" s="148"/>
      <c r="H226" s="148"/>
      <c r="I226" s="148"/>
      <c r="J226" s="148"/>
      <c r="K226" s="148"/>
      <c r="L226" s="148"/>
      <c r="M226" s="148"/>
      <c r="N226" s="148"/>
      <c r="O226" s="148"/>
      <c r="P226" s="148"/>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3"/>
      <c r="AM226" s="3"/>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c r="BI226" s="148"/>
      <c r="BJ226" s="148"/>
      <c r="BK226" s="148"/>
      <c r="BL226" s="148"/>
      <c r="BM226" s="148"/>
      <c r="BN226" s="148"/>
      <c r="BO226" s="148"/>
      <c r="BP226" s="148"/>
    </row>
    <row r="227" spans="1:68" ht="39" customHeight="1" x14ac:dyDescent="0.25">
      <c r="A227" s="148"/>
      <c r="B227" s="148"/>
      <c r="C227" s="148"/>
      <c r="D227" s="148"/>
      <c r="E227" s="148"/>
      <c r="F227" s="148"/>
      <c r="G227" s="148"/>
      <c r="H227" s="148"/>
      <c r="I227" s="148"/>
      <c r="J227" s="148"/>
      <c r="K227" s="148"/>
      <c r="L227" s="148"/>
      <c r="M227" s="148"/>
      <c r="N227" s="148"/>
      <c r="O227" s="148"/>
      <c r="P227" s="148"/>
      <c r="Q227" s="148"/>
      <c r="R227" s="148"/>
      <c r="S227" s="148"/>
      <c r="T227" s="148"/>
      <c r="U227" s="148"/>
      <c r="V227" s="148"/>
      <c r="W227" s="148"/>
      <c r="X227" s="148"/>
      <c r="Y227" s="148"/>
      <c r="Z227" s="148"/>
      <c r="AA227" s="148"/>
      <c r="AB227" s="148"/>
      <c r="AC227" s="148"/>
      <c r="AD227" s="148"/>
      <c r="AE227" s="148"/>
      <c r="AF227" s="148"/>
      <c r="AG227" s="148"/>
      <c r="AH227" s="148"/>
      <c r="AI227" s="148"/>
      <c r="AJ227" s="148"/>
      <c r="AK227" s="148"/>
      <c r="AL227" s="3"/>
      <c r="AM227" s="3"/>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c r="BI227" s="148"/>
      <c r="BJ227" s="148"/>
      <c r="BK227" s="148"/>
      <c r="BL227" s="148"/>
      <c r="BM227" s="148"/>
      <c r="BN227" s="148"/>
      <c r="BO227" s="148"/>
      <c r="BP227" s="148"/>
    </row>
    <row r="228" spans="1:68" ht="39" customHeight="1" x14ac:dyDescent="0.25">
      <c r="A228" s="148"/>
      <c r="B228" s="148"/>
      <c r="C228" s="148"/>
      <c r="D228" s="148"/>
      <c r="E228" s="148"/>
      <c r="F228" s="148"/>
      <c r="G228" s="148"/>
      <c r="H228" s="148"/>
      <c r="I228" s="148"/>
      <c r="J228" s="148"/>
      <c r="K228" s="148"/>
      <c r="L228" s="148"/>
      <c r="M228" s="148"/>
      <c r="N228" s="148"/>
      <c r="O228" s="148"/>
      <c r="P228" s="148"/>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3"/>
      <c r="AM228" s="3"/>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c r="BI228" s="148"/>
      <c r="BJ228" s="148"/>
      <c r="BK228" s="148"/>
      <c r="BL228" s="148"/>
      <c r="BM228" s="148"/>
      <c r="BN228" s="148"/>
      <c r="BO228" s="148"/>
      <c r="BP228" s="148"/>
    </row>
    <row r="229" spans="1:68" ht="39" customHeight="1" x14ac:dyDescent="0.25">
      <c r="A229" s="148"/>
      <c r="B229" s="148"/>
      <c r="C229" s="148"/>
      <c r="D229" s="148"/>
      <c r="E229" s="148"/>
      <c r="F229" s="148"/>
      <c r="G229" s="148"/>
      <c r="H229" s="148"/>
      <c r="I229" s="148"/>
      <c r="J229" s="148"/>
      <c r="K229" s="148"/>
      <c r="L229" s="148"/>
      <c r="M229" s="148"/>
      <c r="N229" s="148"/>
      <c r="O229" s="148"/>
      <c r="P229" s="148"/>
      <c r="Q229" s="148"/>
      <c r="R229" s="148"/>
      <c r="S229" s="148"/>
      <c r="T229" s="148"/>
      <c r="U229" s="148"/>
      <c r="V229" s="148"/>
      <c r="W229" s="148"/>
      <c r="X229" s="148"/>
      <c r="Y229" s="148"/>
      <c r="Z229" s="148"/>
      <c r="AA229" s="148"/>
      <c r="AB229" s="148"/>
      <c r="AC229" s="148"/>
      <c r="AD229" s="148"/>
      <c r="AE229" s="148"/>
      <c r="AF229" s="148"/>
      <c r="AG229" s="148"/>
      <c r="AH229" s="148"/>
      <c r="AI229" s="148"/>
      <c r="AJ229" s="148"/>
      <c r="AK229" s="148"/>
      <c r="AL229" s="3"/>
      <c r="AM229" s="3"/>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c r="BI229" s="148"/>
      <c r="BJ229" s="148"/>
      <c r="BK229" s="148"/>
      <c r="BL229" s="148"/>
      <c r="BM229" s="148"/>
      <c r="BN229" s="148"/>
      <c r="BO229" s="148"/>
      <c r="BP229" s="148"/>
    </row>
    <row r="230" spans="1:68" ht="39" customHeight="1" x14ac:dyDescent="0.25">
      <c r="A230" s="148"/>
      <c r="B230" s="148"/>
      <c r="C230" s="148"/>
      <c r="D230" s="148"/>
      <c r="E230" s="148"/>
      <c r="F230" s="148"/>
      <c r="G230" s="148"/>
      <c r="H230" s="148"/>
      <c r="I230" s="148"/>
      <c r="J230" s="148"/>
      <c r="K230" s="148"/>
      <c r="L230" s="148"/>
      <c r="M230" s="148"/>
      <c r="N230" s="148"/>
      <c r="O230" s="148"/>
      <c r="P230" s="148"/>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3"/>
      <c r="AM230" s="3"/>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c r="BI230" s="148"/>
      <c r="BJ230" s="148"/>
      <c r="BK230" s="148"/>
      <c r="BL230" s="148"/>
      <c r="BM230" s="148"/>
      <c r="BN230" s="148"/>
      <c r="BO230" s="148"/>
      <c r="BP230" s="148"/>
    </row>
    <row r="231" spans="1:68" ht="39" customHeight="1" x14ac:dyDescent="0.25">
      <c r="A231" s="148"/>
      <c r="B231" s="148"/>
      <c r="C231" s="148"/>
      <c r="D231" s="148"/>
      <c r="E231" s="148"/>
      <c r="F231" s="148"/>
      <c r="G231" s="148"/>
      <c r="H231" s="148"/>
      <c r="I231" s="148"/>
      <c r="J231" s="148"/>
      <c r="K231" s="148"/>
      <c r="L231" s="148"/>
      <c r="M231" s="148"/>
      <c r="N231" s="148"/>
      <c r="O231" s="148"/>
      <c r="P231" s="148"/>
      <c r="Q231" s="148"/>
      <c r="R231" s="148"/>
      <c r="S231" s="148"/>
      <c r="T231" s="148"/>
      <c r="U231" s="148"/>
      <c r="V231" s="148"/>
      <c r="W231" s="148"/>
      <c r="X231" s="148"/>
      <c r="Y231" s="148"/>
      <c r="Z231" s="148"/>
      <c r="AA231" s="148"/>
      <c r="AB231" s="148"/>
      <c r="AC231" s="148"/>
      <c r="AD231" s="148"/>
      <c r="AE231" s="148"/>
      <c r="AF231" s="148"/>
      <c r="AG231" s="148"/>
      <c r="AH231" s="148"/>
      <c r="AI231" s="148"/>
      <c r="AJ231" s="148"/>
      <c r="AK231" s="148"/>
      <c r="AL231" s="3"/>
      <c r="AM231" s="3"/>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c r="BL231" s="148"/>
      <c r="BM231" s="148"/>
      <c r="BN231" s="148"/>
      <c r="BO231" s="148"/>
      <c r="BP231" s="148"/>
    </row>
    <row r="232" spans="1:68" ht="39" customHeight="1" x14ac:dyDescent="0.25">
      <c r="A232" s="148"/>
      <c r="B232" s="148"/>
      <c r="C232" s="148"/>
      <c r="D232" s="148"/>
      <c r="E232" s="148"/>
      <c r="F232" s="148"/>
      <c r="G232" s="148"/>
      <c r="H232" s="148"/>
      <c r="I232" s="148"/>
      <c r="J232" s="148"/>
      <c r="K232" s="148"/>
      <c r="L232" s="148"/>
      <c r="M232" s="148"/>
      <c r="N232" s="148"/>
      <c r="O232" s="148"/>
      <c r="P232" s="148"/>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3"/>
      <c r="AM232" s="3"/>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c r="BL232" s="148"/>
      <c r="BM232" s="148"/>
      <c r="BN232" s="148"/>
      <c r="BO232" s="148"/>
      <c r="BP232" s="148"/>
    </row>
    <row r="233" spans="1:68" ht="39" customHeight="1" x14ac:dyDescent="0.25">
      <c r="A233" s="148"/>
      <c r="B233" s="148"/>
      <c r="C233" s="148"/>
      <c r="D233" s="148"/>
      <c r="E233" s="148"/>
      <c r="F233" s="148"/>
      <c r="G233" s="148"/>
      <c r="H233" s="148"/>
      <c r="I233" s="148"/>
      <c r="J233" s="148"/>
      <c r="K233" s="148"/>
      <c r="L233" s="148"/>
      <c r="M233" s="148"/>
      <c r="N233" s="148"/>
      <c r="O233" s="148"/>
      <c r="P233" s="148"/>
      <c r="Q233" s="148"/>
      <c r="R233" s="148"/>
      <c r="S233" s="148"/>
      <c r="T233" s="148"/>
      <c r="U233" s="148"/>
      <c r="V233" s="148"/>
      <c r="W233" s="148"/>
      <c r="X233" s="148"/>
      <c r="Y233" s="148"/>
      <c r="Z233" s="148"/>
      <c r="AA233" s="148"/>
      <c r="AB233" s="148"/>
      <c r="AC233" s="148"/>
      <c r="AD233" s="148"/>
      <c r="AE233" s="148"/>
      <c r="AF233" s="148"/>
      <c r="AG233" s="148"/>
      <c r="AH233" s="148"/>
      <c r="AI233" s="148"/>
      <c r="AJ233" s="148"/>
      <c r="AK233" s="148"/>
      <c r="AL233" s="3"/>
      <c r="AM233" s="3"/>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c r="BI233" s="148"/>
      <c r="BJ233" s="148"/>
      <c r="BK233" s="148"/>
      <c r="BL233" s="148"/>
      <c r="BM233" s="148"/>
      <c r="BN233" s="148"/>
      <c r="BO233" s="148"/>
      <c r="BP233" s="148"/>
    </row>
    <row r="234" spans="1:68" ht="39" customHeight="1" x14ac:dyDescent="0.25">
      <c r="A234" s="148"/>
      <c r="B234" s="148"/>
      <c r="C234" s="148"/>
      <c r="D234" s="148"/>
      <c r="E234" s="148"/>
      <c r="F234" s="148"/>
      <c r="G234" s="148"/>
      <c r="H234" s="148"/>
      <c r="I234" s="148"/>
      <c r="J234" s="148"/>
      <c r="K234" s="148"/>
      <c r="L234" s="148"/>
      <c r="M234" s="148"/>
      <c r="N234" s="148"/>
      <c r="O234" s="148"/>
      <c r="P234" s="148"/>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3"/>
      <c r="AM234" s="3"/>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c r="BI234" s="148"/>
      <c r="BJ234" s="148"/>
      <c r="BK234" s="148"/>
      <c r="BL234" s="148"/>
      <c r="BM234" s="148"/>
      <c r="BN234" s="148"/>
      <c r="BO234" s="148"/>
      <c r="BP234" s="148"/>
    </row>
    <row r="235" spans="1:68" ht="39" customHeight="1" x14ac:dyDescent="0.25">
      <c r="A235" s="148"/>
      <c r="B235" s="148"/>
      <c r="C235" s="148"/>
      <c r="D235" s="148"/>
      <c r="E235" s="148"/>
      <c r="F235" s="148"/>
      <c r="G235" s="148"/>
      <c r="H235" s="148"/>
      <c r="I235" s="148"/>
      <c r="J235" s="148"/>
      <c r="K235" s="148"/>
      <c r="L235" s="148"/>
      <c r="M235" s="148"/>
      <c r="N235" s="148"/>
      <c r="O235" s="148"/>
      <c r="P235" s="148"/>
      <c r="Q235" s="148"/>
      <c r="R235" s="148"/>
      <c r="S235" s="148"/>
      <c r="T235" s="148"/>
      <c r="U235" s="148"/>
      <c r="V235" s="148"/>
      <c r="W235" s="148"/>
      <c r="X235" s="148"/>
      <c r="Y235" s="148"/>
      <c r="Z235" s="148"/>
      <c r="AA235" s="148"/>
      <c r="AB235" s="148"/>
      <c r="AC235" s="148"/>
      <c r="AD235" s="148"/>
      <c r="AE235" s="148"/>
      <c r="AF235" s="148"/>
      <c r="AG235" s="148"/>
      <c r="AH235" s="148"/>
      <c r="AI235" s="148"/>
      <c r="AJ235" s="148"/>
      <c r="AK235" s="148"/>
      <c r="AL235" s="3"/>
      <c r="AM235" s="3"/>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c r="BL235" s="148"/>
      <c r="BM235" s="148"/>
      <c r="BN235" s="148"/>
      <c r="BO235" s="148"/>
      <c r="BP235" s="148"/>
    </row>
    <row r="236" spans="1:68" ht="39" customHeight="1" x14ac:dyDescent="0.25">
      <c r="A236" s="148"/>
      <c r="B236" s="148"/>
      <c r="C236" s="148"/>
      <c r="D236" s="148"/>
      <c r="E236" s="148"/>
      <c r="F236" s="148"/>
      <c r="G236" s="148"/>
      <c r="H236" s="148"/>
      <c r="I236" s="148"/>
      <c r="J236" s="148"/>
      <c r="K236" s="148"/>
      <c r="L236" s="148"/>
      <c r="M236" s="148"/>
      <c r="N236" s="148"/>
      <c r="O236" s="148"/>
      <c r="P236" s="148"/>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8"/>
      <c r="AL236" s="3"/>
      <c r="AM236" s="3"/>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c r="BI236" s="148"/>
      <c r="BJ236" s="148"/>
      <c r="BK236" s="148"/>
      <c r="BL236" s="148"/>
      <c r="BM236" s="148"/>
      <c r="BN236" s="148"/>
      <c r="BO236" s="148"/>
      <c r="BP236" s="148"/>
    </row>
    <row r="237" spans="1:68" ht="39" customHeight="1" x14ac:dyDescent="0.25">
      <c r="A237" s="148"/>
      <c r="B237" s="148"/>
      <c r="C237" s="148"/>
      <c r="D237" s="148"/>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48"/>
      <c r="AA237" s="148"/>
      <c r="AB237" s="148"/>
      <c r="AC237" s="148"/>
      <c r="AD237" s="148"/>
      <c r="AE237" s="148"/>
      <c r="AF237" s="148"/>
      <c r="AG237" s="148"/>
      <c r="AH237" s="148"/>
      <c r="AI237" s="148"/>
      <c r="AJ237" s="148"/>
      <c r="AK237" s="148"/>
      <c r="AL237" s="3"/>
      <c r="AM237" s="3"/>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c r="BL237" s="148"/>
      <c r="BM237" s="148"/>
      <c r="BN237" s="148"/>
      <c r="BO237" s="148"/>
      <c r="BP237" s="148"/>
    </row>
    <row r="238" spans="1:68" ht="39" customHeight="1" x14ac:dyDescent="0.25">
      <c r="A238" s="148"/>
      <c r="B238" s="148"/>
      <c r="C238" s="148"/>
      <c r="D238" s="148"/>
      <c r="E238" s="148"/>
      <c r="F238" s="148"/>
      <c r="G238" s="148"/>
      <c r="H238" s="148"/>
      <c r="I238" s="148"/>
      <c r="J238" s="148"/>
      <c r="K238" s="148"/>
      <c r="L238" s="148"/>
      <c r="M238" s="148"/>
      <c r="N238" s="148"/>
      <c r="O238" s="148"/>
      <c r="P238" s="148"/>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3"/>
      <c r="AM238" s="3"/>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c r="BL238" s="148"/>
      <c r="BM238" s="148"/>
      <c r="BN238" s="148"/>
      <c r="BO238" s="148"/>
      <c r="BP238" s="148"/>
    </row>
    <row r="239" spans="1:68" ht="39" customHeight="1" x14ac:dyDescent="0.25">
      <c r="A239" s="148"/>
      <c r="B239" s="148"/>
      <c r="C239" s="148"/>
      <c r="D239" s="148"/>
      <c r="E239" s="148"/>
      <c r="F239" s="148"/>
      <c r="G239" s="148"/>
      <c r="H239" s="148"/>
      <c r="I239" s="148"/>
      <c r="J239" s="148"/>
      <c r="K239" s="148"/>
      <c r="L239" s="148"/>
      <c r="M239" s="148"/>
      <c r="N239" s="148"/>
      <c r="O239" s="148"/>
      <c r="P239" s="148"/>
      <c r="Q239" s="148"/>
      <c r="R239" s="148"/>
      <c r="S239" s="148"/>
      <c r="T239" s="148"/>
      <c r="U239" s="148"/>
      <c r="V239" s="148"/>
      <c r="W239" s="148"/>
      <c r="X239" s="148"/>
      <c r="Y239" s="148"/>
      <c r="Z239" s="148"/>
      <c r="AA239" s="148"/>
      <c r="AB239" s="148"/>
      <c r="AC239" s="148"/>
      <c r="AD239" s="148"/>
      <c r="AE239" s="148"/>
      <c r="AF239" s="148"/>
      <c r="AG239" s="148"/>
      <c r="AH239" s="148"/>
      <c r="AI239" s="148"/>
      <c r="AJ239" s="148"/>
      <c r="AK239" s="148"/>
      <c r="AL239" s="3"/>
      <c r="AM239" s="3"/>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c r="BL239" s="148"/>
      <c r="BM239" s="148"/>
      <c r="BN239" s="148"/>
      <c r="BO239" s="148"/>
      <c r="BP239" s="148"/>
    </row>
    <row r="240" spans="1:68" ht="39" customHeight="1" x14ac:dyDescent="0.25">
      <c r="A240" s="148"/>
      <c r="B240" s="148"/>
      <c r="C240" s="148"/>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3"/>
      <c r="AM240" s="3"/>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c r="BL240" s="148"/>
      <c r="BM240" s="148"/>
      <c r="BN240" s="148"/>
      <c r="BO240" s="148"/>
      <c r="BP240" s="148"/>
    </row>
    <row r="241" spans="1:68" ht="39" customHeight="1" x14ac:dyDescent="0.25">
      <c r="A241" s="148"/>
      <c r="B241" s="148"/>
      <c r="C241" s="148"/>
      <c r="D241" s="148"/>
      <c r="E241" s="148"/>
      <c r="F241" s="148"/>
      <c r="G241" s="148"/>
      <c r="H241" s="148"/>
      <c r="I241" s="148"/>
      <c r="J241" s="148"/>
      <c r="K241" s="148"/>
      <c r="L241" s="148"/>
      <c r="M241" s="148"/>
      <c r="N241" s="148"/>
      <c r="O241" s="148"/>
      <c r="P241" s="148"/>
      <c r="Q241" s="148"/>
      <c r="R241" s="148"/>
      <c r="S241" s="148"/>
      <c r="T241" s="148"/>
      <c r="U241" s="148"/>
      <c r="V241" s="148"/>
      <c r="W241" s="148"/>
      <c r="X241" s="148"/>
      <c r="Y241" s="148"/>
      <c r="Z241" s="148"/>
      <c r="AA241" s="148"/>
      <c r="AB241" s="148"/>
      <c r="AC241" s="148"/>
      <c r="AD241" s="148"/>
      <c r="AE241" s="148"/>
      <c r="AF241" s="148"/>
      <c r="AG241" s="148"/>
      <c r="AH241" s="148"/>
      <c r="AI241" s="148"/>
      <c r="AJ241" s="148"/>
      <c r="AK241" s="148"/>
      <c r="AL241" s="3"/>
      <c r="AM241" s="3"/>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c r="BL241" s="148"/>
      <c r="BM241" s="148"/>
      <c r="BN241" s="148"/>
      <c r="BO241" s="148"/>
      <c r="BP241" s="148"/>
    </row>
    <row r="242" spans="1:68" ht="39" customHeight="1" x14ac:dyDescent="0.25">
      <c r="A242" s="148"/>
      <c r="B242" s="148"/>
      <c r="C242" s="148"/>
      <c r="D242" s="148"/>
      <c r="E242" s="148"/>
      <c r="F242" s="148"/>
      <c r="G242" s="148"/>
      <c r="H242" s="148"/>
      <c r="I242" s="148"/>
      <c r="J242" s="148"/>
      <c r="K242" s="148"/>
      <c r="L242" s="148"/>
      <c r="M242" s="148"/>
      <c r="N242" s="148"/>
      <c r="O242" s="148"/>
      <c r="P242" s="148"/>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3"/>
      <c r="AM242" s="3"/>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c r="BL242" s="148"/>
      <c r="BM242" s="148"/>
      <c r="BN242" s="148"/>
      <c r="BO242" s="148"/>
      <c r="BP242" s="148"/>
    </row>
    <row r="243" spans="1:68" ht="39" customHeight="1" x14ac:dyDescent="0.25">
      <c r="A243" s="148"/>
      <c r="B243" s="148"/>
      <c r="C243" s="148"/>
      <c r="D243" s="148"/>
      <c r="E243" s="148"/>
      <c r="F243" s="148"/>
      <c r="G243" s="148"/>
      <c r="H243" s="148"/>
      <c r="I243" s="148"/>
      <c r="J243" s="148"/>
      <c r="K243" s="148"/>
      <c r="L243" s="148"/>
      <c r="M243" s="148"/>
      <c r="N243" s="148"/>
      <c r="O243" s="148"/>
      <c r="P243" s="148"/>
      <c r="Q243" s="148"/>
      <c r="R243" s="148"/>
      <c r="S243" s="148"/>
      <c r="T243" s="148"/>
      <c r="U243" s="148"/>
      <c r="V243" s="148"/>
      <c r="W243" s="148"/>
      <c r="X243" s="148"/>
      <c r="Y243" s="148"/>
      <c r="Z243" s="148"/>
      <c r="AA243" s="148"/>
      <c r="AB243" s="148"/>
      <c r="AC243" s="148"/>
      <c r="AD243" s="148"/>
      <c r="AE243" s="148"/>
      <c r="AF243" s="148"/>
      <c r="AG243" s="148"/>
      <c r="AH243" s="148"/>
      <c r="AI243" s="148"/>
      <c r="AJ243" s="148"/>
      <c r="AK243" s="148"/>
      <c r="AL243" s="3"/>
      <c r="AM243" s="3"/>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c r="BL243" s="148"/>
      <c r="BM243" s="148"/>
      <c r="BN243" s="148"/>
      <c r="BO243" s="148"/>
      <c r="BP243" s="148"/>
    </row>
    <row r="244" spans="1:68" ht="39" customHeight="1" x14ac:dyDescent="0.25">
      <c r="A244" s="148"/>
      <c r="B244" s="148"/>
      <c r="C244" s="148"/>
      <c r="D244" s="148"/>
      <c r="E244" s="148"/>
      <c r="F244" s="148"/>
      <c r="G244" s="148"/>
      <c r="H244" s="148"/>
      <c r="I244" s="148"/>
      <c r="J244" s="148"/>
      <c r="K244" s="148"/>
      <c r="L244" s="148"/>
      <c r="M244" s="148"/>
      <c r="N244" s="148"/>
      <c r="O244" s="148"/>
      <c r="P244" s="148"/>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3"/>
      <c r="AM244" s="3"/>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c r="BL244" s="148"/>
      <c r="BM244" s="148"/>
      <c r="BN244" s="148"/>
      <c r="BO244" s="148"/>
      <c r="BP244" s="148"/>
    </row>
    <row r="245" spans="1:68" ht="39" customHeight="1" x14ac:dyDescent="0.25">
      <c r="A245" s="148"/>
      <c r="B245" s="148"/>
      <c r="C245" s="148"/>
      <c r="D245" s="148"/>
      <c r="E245" s="148"/>
      <c r="F245" s="148"/>
      <c r="G245" s="148"/>
      <c r="H245" s="148"/>
      <c r="I245" s="148"/>
      <c r="J245" s="148"/>
      <c r="K245" s="148"/>
      <c r="L245" s="148"/>
      <c r="M245" s="148"/>
      <c r="N245" s="148"/>
      <c r="O245" s="148"/>
      <c r="P245" s="148"/>
      <c r="Q245" s="148"/>
      <c r="R245" s="148"/>
      <c r="S245" s="148"/>
      <c r="T245" s="148"/>
      <c r="U245" s="148"/>
      <c r="V245" s="148"/>
      <c r="W245" s="148"/>
      <c r="X245" s="148"/>
      <c r="Y245" s="148"/>
      <c r="Z245" s="148"/>
      <c r="AA245" s="148"/>
      <c r="AB245" s="148"/>
      <c r="AC245" s="148"/>
      <c r="AD245" s="148"/>
      <c r="AE245" s="148"/>
      <c r="AF245" s="148"/>
      <c r="AG245" s="148"/>
      <c r="AH245" s="148"/>
      <c r="AI245" s="148"/>
      <c r="AJ245" s="148"/>
      <c r="AK245" s="148"/>
      <c r="AL245" s="3"/>
      <c r="AM245" s="3"/>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c r="BL245" s="148"/>
      <c r="BM245" s="148"/>
      <c r="BN245" s="148"/>
      <c r="BO245" s="148"/>
      <c r="BP245" s="148"/>
    </row>
    <row r="246" spans="1:68" ht="39" customHeight="1" x14ac:dyDescent="0.25">
      <c r="A246" s="148"/>
      <c r="B246" s="148"/>
      <c r="C246" s="148"/>
      <c r="D246" s="148"/>
      <c r="E246" s="148"/>
      <c r="F246" s="148"/>
      <c r="G246" s="148"/>
      <c r="H246" s="148"/>
      <c r="I246" s="148"/>
      <c r="J246" s="148"/>
      <c r="K246" s="148"/>
      <c r="L246" s="148"/>
      <c r="M246" s="148"/>
      <c r="N246" s="148"/>
      <c r="O246" s="148"/>
      <c r="P246" s="148"/>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3"/>
      <c r="AM246" s="3"/>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c r="BL246" s="148"/>
      <c r="BM246" s="148"/>
      <c r="BN246" s="148"/>
      <c r="BO246" s="148"/>
      <c r="BP246" s="148"/>
    </row>
    <row r="247" spans="1:68" ht="39" customHeight="1" x14ac:dyDescent="0.25">
      <c r="A247" s="148"/>
      <c r="B247" s="148"/>
      <c r="C247" s="148"/>
      <c r="D247" s="148"/>
      <c r="E247" s="148"/>
      <c r="F247" s="148"/>
      <c r="G247" s="148"/>
      <c r="H247" s="148"/>
      <c r="I247" s="148"/>
      <c r="J247" s="148"/>
      <c r="K247" s="148"/>
      <c r="L247" s="148"/>
      <c r="M247" s="148"/>
      <c r="N247" s="148"/>
      <c r="O247" s="148"/>
      <c r="P247" s="148"/>
      <c r="Q247" s="148"/>
      <c r="R247" s="148"/>
      <c r="S247" s="148"/>
      <c r="T247" s="148"/>
      <c r="U247" s="148"/>
      <c r="V247" s="148"/>
      <c r="W247" s="148"/>
      <c r="X247" s="148"/>
      <c r="Y247" s="148"/>
      <c r="Z247" s="148"/>
      <c r="AA247" s="148"/>
      <c r="AB247" s="148"/>
      <c r="AC247" s="148"/>
      <c r="AD247" s="148"/>
      <c r="AE247" s="148"/>
      <c r="AF247" s="148"/>
      <c r="AG247" s="148"/>
      <c r="AH247" s="148"/>
      <c r="AI247" s="148"/>
      <c r="AJ247" s="148"/>
      <c r="AK247" s="148"/>
      <c r="AL247" s="3"/>
      <c r="AM247" s="3"/>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c r="BL247" s="148"/>
      <c r="BM247" s="148"/>
      <c r="BN247" s="148"/>
      <c r="BO247" s="148"/>
      <c r="BP247" s="148"/>
    </row>
    <row r="248" spans="1:68" ht="39" customHeight="1" x14ac:dyDescent="0.25">
      <c r="A248" s="148"/>
      <c r="B248" s="148"/>
      <c r="C248" s="148"/>
      <c r="D248" s="148"/>
      <c r="E248" s="148"/>
      <c r="F248" s="148"/>
      <c r="G248" s="148"/>
      <c r="H248" s="148"/>
      <c r="I248" s="148"/>
      <c r="J248" s="148"/>
      <c r="K248" s="148"/>
      <c r="L248" s="148"/>
      <c r="M248" s="148"/>
      <c r="N248" s="148"/>
      <c r="O248" s="148"/>
      <c r="P248" s="148"/>
      <c r="Q248" s="148"/>
      <c r="R248" s="148"/>
      <c r="S248" s="148"/>
      <c r="T248" s="148"/>
      <c r="U248" s="148"/>
      <c r="V248" s="148"/>
      <c r="W248" s="148"/>
      <c r="X248" s="148"/>
      <c r="Y248" s="148"/>
      <c r="Z248" s="148"/>
      <c r="AA248" s="148"/>
      <c r="AB248" s="148"/>
      <c r="AC248" s="148"/>
      <c r="AD248" s="148"/>
      <c r="AE248" s="148"/>
      <c r="AF248" s="148"/>
      <c r="AG248" s="148"/>
      <c r="AH248" s="148"/>
      <c r="AI248" s="148"/>
      <c r="AJ248" s="148"/>
      <c r="AK248" s="148"/>
      <c r="AL248" s="3"/>
      <c r="AM248" s="3"/>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c r="BL248" s="148"/>
      <c r="BM248" s="148"/>
      <c r="BN248" s="148"/>
      <c r="BO248" s="148"/>
      <c r="BP248" s="148"/>
    </row>
    <row r="249" spans="1:68" ht="39" customHeight="1" x14ac:dyDescent="0.25">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3"/>
      <c r="AM249" s="3"/>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c r="BL249" s="148"/>
      <c r="BM249" s="148"/>
      <c r="BN249" s="148"/>
      <c r="BO249" s="148"/>
      <c r="BP249" s="148"/>
    </row>
    <row r="250" spans="1:68" ht="39" customHeight="1" x14ac:dyDescent="0.25">
      <c r="A250" s="148"/>
      <c r="B250" s="148"/>
      <c r="C250" s="148"/>
      <c r="D250" s="148"/>
      <c r="E250" s="148"/>
      <c r="F250" s="148"/>
      <c r="G250" s="148"/>
      <c r="H250" s="148"/>
      <c r="I250" s="148"/>
      <c r="J250" s="148"/>
      <c r="K250" s="148"/>
      <c r="L250" s="148"/>
      <c r="M250" s="148"/>
      <c r="N250" s="148"/>
      <c r="O250" s="148"/>
      <c r="P250" s="148"/>
      <c r="Q250" s="148"/>
      <c r="R250" s="148"/>
      <c r="S250" s="148"/>
      <c r="T250" s="148"/>
      <c r="U250" s="148"/>
      <c r="V250" s="148"/>
      <c r="W250" s="148"/>
      <c r="X250" s="148"/>
      <c r="Y250" s="148"/>
      <c r="Z250" s="148"/>
      <c r="AA250" s="148"/>
      <c r="AB250" s="148"/>
      <c r="AC250" s="148"/>
      <c r="AD250" s="148"/>
      <c r="AE250" s="148"/>
      <c r="AF250" s="148"/>
      <c r="AG250" s="148"/>
      <c r="AH250" s="148"/>
      <c r="AI250" s="148"/>
      <c r="AJ250" s="148"/>
      <c r="AK250" s="148"/>
      <c r="AL250" s="3"/>
      <c r="AM250" s="3"/>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c r="BL250" s="148"/>
      <c r="BM250" s="148"/>
      <c r="BN250" s="148"/>
      <c r="BO250" s="148"/>
      <c r="BP250" s="148"/>
    </row>
    <row r="251" spans="1:68" ht="39" customHeight="1" x14ac:dyDescent="0.25">
      <c r="A251" s="148"/>
      <c r="B251" s="148"/>
      <c r="C251" s="148"/>
      <c r="D251" s="148"/>
      <c r="E251" s="148"/>
      <c r="F251" s="148"/>
      <c r="G251" s="148"/>
      <c r="H251" s="148"/>
      <c r="I251" s="148"/>
      <c r="J251" s="148"/>
      <c r="K251" s="148"/>
      <c r="L251" s="148"/>
      <c r="M251" s="148"/>
      <c r="N251" s="148"/>
      <c r="O251" s="148"/>
      <c r="P251" s="148"/>
      <c r="Q251" s="148"/>
      <c r="R251" s="148"/>
      <c r="S251" s="148"/>
      <c r="T251" s="148"/>
      <c r="U251" s="148"/>
      <c r="V251" s="148"/>
      <c r="W251" s="148"/>
      <c r="X251" s="148"/>
      <c r="Y251" s="148"/>
      <c r="Z251" s="148"/>
      <c r="AA251" s="148"/>
      <c r="AB251" s="148"/>
      <c r="AC251" s="148"/>
      <c r="AD251" s="148"/>
      <c r="AE251" s="148"/>
      <c r="AF251" s="148"/>
      <c r="AG251" s="148"/>
      <c r="AH251" s="148"/>
      <c r="AI251" s="148"/>
      <c r="AJ251" s="148"/>
      <c r="AK251" s="148"/>
      <c r="AL251" s="3"/>
      <c r="AM251" s="3"/>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c r="BL251" s="148"/>
      <c r="BM251" s="148"/>
      <c r="BN251" s="148"/>
      <c r="BO251" s="148"/>
      <c r="BP251" s="148"/>
    </row>
    <row r="252" spans="1:68" ht="39" customHeight="1" x14ac:dyDescent="0.25">
      <c r="A252" s="148"/>
      <c r="B252" s="148"/>
      <c r="C252" s="148"/>
      <c r="D252" s="148"/>
      <c r="E252" s="148"/>
      <c r="F252" s="148"/>
      <c r="G252" s="148"/>
      <c r="H252" s="148"/>
      <c r="I252" s="148"/>
      <c r="J252" s="148"/>
      <c r="K252" s="148"/>
      <c r="L252" s="148"/>
      <c r="M252" s="148"/>
      <c r="N252" s="148"/>
      <c r="O252" s="148"/>
      <c r="P252" s="148"/>
      <c r="Q252" s="148"/>
      <c r="R252" s="148"/>
      <c r="S252" s="148"/>
      <c r="T252" s="148"/>
      <c r="U252" s="148"/>
      <c r="V252" s="148"/>
      <c r="W252" s="148"/>
      <c r="X252" s="148"/>
      <c r="Y252" s="148"/>
      <c r="Z252" s="148"/>
      <c r="AA252" s="148"/>
      <c r="AB252" s="148"/>
      <c r="AC252" s="148"/>
      <c r="AD252" s="148"/>
      <c r="AE252" s="148"/>
      <c r="AF252" s="148"/>
      <c r="AG252" s="148"/>
      <c r="AH252" s="148"/>
      <c r="AI252" s="148"/>
      <c r="AJ252" s="148"/>
      <c r="AK252" s="148"/>
      <c r="AL252" s="3"/>
      <c r="AM252" s="3"/>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c r="BL252" s="148"/>
      <c r="BM252" s="148"/>
      <c r="BN252" s="148"/>
      <c r="BO252" s="148"/>
      <c r="BP252" s="148"/>
    </row>
    <row r="253" spans="1:68" ht="39" customHeight="1" x14ac:dyDescent="0.25">
      <c r="A253" s="148"/>
      <c r="B253" s="148"/>
      <c r="C253" s="148"/>
      <c r="D253" s="148"/>
      <c r="E253" s="148"/>
      <c r="F253" s="148"/>
      <c r="G253" s="148"/>
      <c r="H253" s="148"/>
      <c r="I253" s="148"/>
      <c r="J253" s="148"/>
      <c r="K253" s="148"/>
      <c r="L253" s="148"/>
      <c r="M253" s="148"/>
      <c r="N253" s="148"/>
      <c r="O253" s="148"/>
      <c r="P253" s="148"/>
      <c r="Q253" s="148"/>
      <c r="R253" s="148"/>
      <c r="S253" s="148"/>
      <c r="T253" s="148"/>
      <c r="U253" s="148"/>
      <c r="V253" s="148"/>
      <c r="W253" s="148"/>
      <c r="X253" s="148"/>
      <c r="Y253" s="148"/>
      <c r="Z253" s="148"/>
      <c r="AA253" s="148"/>
      <c r="AB253" s="148"/>
      <c r="AC253" s="148"/>
      <c r="AD253" s="148"/>
      <c r="AE253" s="148"/>
      <c r="AF253" s="148"/>
      <c r="AG253" s="148"/>
      <c r="AH253" s="148"/>
      <c r="AI253" s="148"/>
      <c r="AJ253" s="148"/>
      <c r="AK253" s="148"/>
      <c r="AL253" s="3"/>
      <c r="AM253" s="3"/>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c r="BL253" s="148"/>
      <c r="BM253" s="148"/>
      <c r="BN253" s="148"/>
      <c r="BO253" s="148"/>
      <c r="BP253" s="148"/>
    </row>
    <row r="254" spans="1:68" ht="39" customHeight="1" x14ac:dyDescent="0.25">
      <c r="A254" s="148"/>
      <c r="B254" s="148"/>
      <c r="C254" s="148"/>
      <c r="D254" s="148"/>
      <c r="E254" s="148"/>
      <c r="F254" s="148"/>
      <c r="G254" s="148"/>
      <c r="H254" s="148"/>
      <c r="I254" s="148"/>
      <c r="J254" s="148"/>
      <c r="K254" s="148"/>
      <c r="L254" s="148"/>
      <c r="M254" s="148"/>
      <c r="N254" s="148"/>
      <c r="O254" s="148"/>
      <c r="P254" s="148"/>
      <c r="Q254" s="148"/>
      <c r="R254" s="148"/>
      <c r="S254" s="148"/>
      <c r="T254" s="148"/>
      <c r="U254" s="148"/>
      <c r="V254" s="148"/>
      <c r="W254" s="148"/>
      <c r="X254" s="148"/>
      <c r="Y254" s="148"/>
      <c r="Z254" s="148"/>
      <c r="AA254" s="148"/>
      <c r="AB254" s="148"/>
      <c r="AC254" s="148"/>
      <c r="AD254" s="148"/>
      <c r="AE254" s="148"/>
      <c r="AF254" s="148"/>
      <c r="AG254" s="148"/>
      <c r="AH254" s="148"/>
      <c r="AI254" s="148"/>
      <c r="AJ254" s="148"/>
      <c r="AK254" s="148"/>
      <c r="AL254" s="3"/>
      <c r="AM254" s="3"/>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c r="BL254" s="148"/>
      <c r="BM254" s="148"/>
      <c r="BN254" s="148"/>
      <c r="BO254" s="148"/>
      <c r="BP254" s="148"/>
    </row>
    <row r="255" spans="1:68" ht="39" customHeight="1" x14ac:dyDescent="0.25">
      <c r="A255" s="148"/>
      <c r="B255" s="148"/>
      <c r="C255" s="148"/>
      <c r="D255" s="148"/>
      <c r="E255" s="148"/>
      <c r="F255" s="148"/>
      <c r="G255" s="148"/>
      <c r="H255" s="148"/>
      <c r="I255" s="148"/>
      <c r="J255" s="148"/>
      <c r="K255" s="148"/>
      <c r="L255" s="148"/>
      <c r="M255" s="148"/>
      <c r="N255" s="148"/>
      <c r="O255" s="148"/>
      <c r="P255" s="148"/>
      <c r="Q255" s="148"/>
      <c r="R255" s="148"/>
      <c r="S255" s="148"/>
      <c r="T255" s="148"/>
      <c r="U255" s="148"/>
      <c r="V255" s="148"/>
      <c r="W255" s="148"/>
      <c r="X255" s="148"/>
      <c r="Y255" s="148"/>
      <c r="Z255" s="148"/>
      <c r="AA255" s="148"/>
      <c r="AB255" s="148"/>
      <c r="AC255" s="148"/>
      <c r="AD255" s="148"/>
      <c r="AE255" s="148"/>
      <c r="AF255" s="148"/>
      <c r="AG255" s="148"/>
      <c r="AH255" s="148"/>
      <c r="AI255" s="148"/>
      <c r="AJ255" s="148"/>
      <c r="AK255" s="148"/>
      <c r="AL255" s="3"/>
      <c r="AM255" s="3"/>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c r="BL255" s="148"/>
      <c r="BM255" s="148"/>
      <c r="BN255" s="148"/>
      <c r="BO255" s="148"/>
      <c r="BP255" s="148"/>
    </row>
    <row r="256" spans="1:68" ht="39" customHeight="1" x14ac:dyDescent="0.25">
      <c r="A256" s="148"/>
      <c r="B256" s="148"/>
      <c r="C256" s="148"/>
      <c r="D256" s="148"/>
      <c r="E256" s="148"/>
      <c r="F256" s="148"/>
      <c r="G256" s="148"/>
      <c r="H256" s="148"/>
      <c r="I256" s="148"/>
      <c r="J256" s="148"/>
      <c r="K256" s="148"/>
      <c r="L256" s="148"/>
      <c r="M256" s="148"/>
      <c r="N256" s="148"/>
      <c r="O256" s="148"/>
      <c r="P256" s="148"/>
      <c r="Q256" s="148"/>
      <c r="R256" s="148"/>
      <c r="S256" s="148"/>
      <c r="T256" s="148"/>
      <c r="U256" s="148"/>
      <c r="V256" s="148"/>
      <c r="W256" s="148"/>
      <c r="X256" s="148"/>
      <c r="Y256" s="148"/>
      <c r="Z256" s="148"/>
      <c r="AA256" s="148"/>
      <c r="AB256" s="148"/>
      <c r="AC256" s="148"/>
      <c r="AD256" s="148"/>
      <c r="AE256" s="148"/>
      <c r="AF256" s="148"/>
      <c r="AG256" s="148"/>
      <c r="AH256" s="148"/>
      <c r="AI256" s="148"/>
      <c r="AJ256" s="148"/>
      <c r="AK256" s="148"/>
      <c r="AL256" s="3"/>
      <c r="AM256" s="3"/>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c r="BL256" s="148"/>
      <c r="BM256" s="148"/>
      <c r="BN256" s="148"/>
      <c r="BO256" s="148"/>
      <c r="BP256" s="148"/>
    </row>
    <row r="257" spans="1:68" ht="39" customHeight="1" x14ac:dyDescent="0.25">
      <c r="A257" s="148"/>
      <c r="B257" s="148"/>
      <c r="C257" s="148"/>
      <c r="D257" s="148"/>
      <c r="E257" s="148"/>
      <c r="F257" s="148"/>
      <c r="G257" s="148"/>
      <c r="H257" s="148"/>
      <c r="I257" s="148"/>
      <c r="J257" s="148"/>
      <c r="K257" s="148"/>
      <c r="L257" s="148"/>
      <c r="M257" s="148"/>
      <c r="N257" s="148"/>
      <c r="O257" s="148"/>
      <c r="P257" s="148"/>
      <c r="Q257" s="148"/>
      <c r="R257" s="148"/>
      <c r="S257" s="148"/>
      <c r="T257" s="148"/>
      <c r="U257" s="148"/>
      <c r="V257" s="148"/>
      <c r="W257" s="148"/>
      <c r="X257" s="148"/>
      <c r="Y257" s="148"/>
      <c r="Z257" s="148"/>
      <c r="AA257" s="148"/>
      <c r="AB257" s="148"/>
      <c r="AC257" s="148"/>
      <c r="AD257" s="148"/>
      <c r="AE257" s="148"/>
      <c r="AF257" s="148"/>
      <c r="AG257" s="148"/>
      <c r="AH257" s="148"/>
      <c r="AI257" s="148"/>
      <c r="AJ257" s="148"/>
      <c r="AK257" s="148"/>
      <c r="AL257" s="3"/>
      <c r="AM257" s="3"/>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c r="BL257" s="148"/>
      <c r="BM257" s="148"/>
      <c r="BN257" s="148"/>
      <c r="BO257" s="148"/>
      <c r="BP257" s="148"/>
    </row>
    <row r="258" spans="1:68" ht="39" customHeight="1" x14ac:dyDescent="0.25">
      <c r="A258" s="148"/>
      <c r="B258" s="148"/>
      <c r="C258" s="148"/>
      <c r="D258" s="148"/>
      <c r="E258" s="148"/>
      <c r="F258" s="148"/>
      <c r="G258" s="148"/>
      <c r="H258" s="148"/>
      <c r="I258" s="148"/>
      <c r="J258" s="148"/>
      <c r="K258" s="148"/>
      <c r="L258" s="148"/>
      <c r="M258" s="148"/>
      <c r="N258" s="148"/>
      <c r="O258" s="148"/>
      <c r="P258" s="148"/>
      <c r="Q258" s="148"/>
      <c r="R258" s="148"/>
      <c r="S258" s="148"/>
      <c r="T258" s="148"/>
      <c r="U258" s="148"/>
      <c r="V258" s="148"/>
      <c r="W258" s="148"/>
      <c r="X258" s="148"/>
      <c r="Y258" s="148"/>
      <c r="Z258" s="148"/>
      <c r="AA258" s="148"/>
      <c r="AB258" s="148"/>
      <c r="AC258" s="148"/>
      <c r="AD258" s="148"/>
      <c r="AE258" s="148"/>
      <c r="AF258" s="148"/>
      <c r="AG258" s="148"/>
      <c r="AH258" s="148"/>
      <c r="AI258" s="148"/>
      <c r="AJ258" s="148"/>
      <c r="AK258" s="148"/>
      <c r="AL258" s="3"/>
      <c r="AM258" s="3"/>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c r="BL258" s="148"/>
      <c r="BM258" s="148"/>
      <c r="BN258" s="148"/>
      <c r="BO258" s="148"/>
      <c r="BP258" s="148"/>
    </row>
    <row r="259" spans="1:68" ht="39" customHeight="1" x14ac:dyDescent="0.25">
      <c r="A259" s="148"/>
      <c r="B259" s="148"/>
      <c r="C259" s="148"/>
      <c r="D259" s="148"/>
      <c r="E259" s="148"/>
      <c r="F259" s="148"/>
      <c r="G259" s="148"/>
      <c r="H259" s="148"/>
      <c r="I259" s="148"/>
      <c r="J259" s="148"/>
      <c r="K259" s="148"/>
      <c r="L259" s="148"/>
      <c r="M259" s="148"/>
      <c r="N259" s="148"/>
      <c r="O259" s="148"/>
      <c r="P259" s="148"/>
      <c r="Q259" s="148"/>
      <c r="R259" s="148"/>
      <c r="S259" s="148"/>
      <c r="T259" s="148"/>
      <c r="U259" s="148"/>
      <c r="V259" s="148"/>
      <c r="W259" s="148"/>
      <c r="X259" s="148"/>
      <c r="Y259" s="148"/>
      <c r="Z259" s="148"/>
      <c r="AA259" s="148"/>
      <c r="AB259" s="148"/>
      <c r="AC259" s="148"/>
      <c r="AD259" s="148"/>
      <c r="AE259" s="148"/>
      <c r="AF259" s="148"/>
      <c r="AG259" s="148"/>
      <c r="AH259" s="148"/>
      <c r="AI259" s="148"/>
      <c r="AJ259" s="148"/>
      <c r="AK259" s="148"/>
      <c r="AL259" s="3"/>
      <c r="AM259" s="3"/>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c r="BL259" s="148"/>
      <c r="BM259" s="148"/>
      <c r="BN259" s="148"/>
      <c r="BO259" s="148"/>
      <c r="BP259" s="148"/>
    </row>
    <row r="260" spans="1:68" ht="39" customHeight="1" x14ac:dyDescent="0.25">
      <c r="A260" s="148"/>
      <c r="B260" s="148"/>
      <c r="C260" s="148"/>
      <c r="D260" s="148"/>
      <c r="E260" s="148"/>
      <c r="F260" s="148"/>
      <c r="G260" s="148"/>
      <c r="H260" s="148"/>
      <c r="I260" s="148"/>
      <c r="J260" s="148"/>
      <c r="K260" s="148"/>
      <c r="L260" s="148"/>
      <c r="M260" s="148"/>
      <c r="N260" s="148"/>
      <c r="O260" s="148"/>
      <c r="P260" s="148"/>
      <c r="Q260" s="148"/>
      <c r="R260" s="148"/>
      <c r="S260" s="148"/>
      <c r="T260" s="148"/>
      <c r="U260" s="148"/>
      <c r="V260" s="148"/>
      <c r="W260" s="148"/>
      <c r="X260" s="148"/>
      <c r="Y260" s="148"/>
      <c r="Z260" s="148"/>
      <c r="AA260" s="148"/>
      <c r="AB260" s="148"/>
      <c r="AC260" s="148"/>
      <c r="AD260" s="148"/>
      <c r="AE260" s="148"/>
      <c r="AF260" s="148"/>
      <c r="AG260" s="148"/>
      <c r="AH260" s="148"/>
      <c r="AI260" s="148"/>
      <c r="AJ260" s="148"/>
      <c r="AK260" s="148"/>
      <c r="AL260" s="3"/>
      <c r="AM260" s="3"/>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c r="BL260" s="148"/>
      <c r="BM260" s="148"/>
      <c r="BN260" s="148"/>
      <c r="BO260" s="148"/>
      <c r="BP260" s="148"/>
    </row>
    <row r="261" spans="1:68" ht="39" customHeight="1" x14ac:dyDescent="0.25">
      <c r="A261" s="148"/>
      <c r="B261" s="148"/>
      <c r="C261" s="148"/>
      <c r="D261" s="148"/>
      <c r="E261" s="148"/>
      <c r="F261" s="148"/>
      <c r="G261" s="148"/>
      <c r="H261" s="148"/>
      <c r="I261" s="148"/>
      <c r="J261" s="148"/>
      <c r="K261" s="148"/>
      <c r="L261" s="148"/>
      <c r="M261" s="148"/>
      <c r="N261" s="148"/>
      <c r="O261" s="148"/>
      <c r="P261" s="148"/>
      <c r="Q261" s="148"/>
      <c r="R261" s="148"/>
      <c r="S261" s="148"/>
      <c r="T261" s="148"/>
      <c r="U261" s="148"/>
      <c r="V261" s="148"/>
      <c r="W261" s="148"/>
      <c r="X261" s="148"/>
      <c r="Y261" s="148"/>
      <c r="Z261" s="148"/>
      <c r="AA261" s="148"/>
      <c r="AB261" s="148"/>
      <c r="AC261" s="148"/>
      <c r="AD261" s="148"/>
      <c r="AE261" s="148"/>
      <c r="AF261" s="148"/>
      <c r="AG261" s="148"/>
      <c r="AH261" s="148"/>
      <c r="AI261" s="148"/>
      <c r="AJ261" s="148"/>
      <c r="AK261" s="148"/>
      <c r="AL261" s="3"/>
      <c r="AM261" s="3"/>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c r="BL261" s="148"/>
      <c r="BM261" s="148"/>
      <c r="BN261" s="148"/>
      <c r="BO261" s="148"/>
      <c r="BP261" s="148"/>
    </row>
    <row r="262" spans="1:68" ht="39" customHeight="1" x14ac:dyDescent="0.25">
      <c r="A262" s="148"/>
      <c r="B262" s="148"/>
      <c r="C262" s="148"/>
      <c r="D262" s="148"/>
      <c r="E262" s="148"/>
      <c r="F262" s="148"/>
      <c r="G262" s="148"/>
      <c r="H262" s="148"/>
      <c r="I262" s="148"/>
      <c r="J262" s="148"/>
      <c r="K262" s="148"/>
      <c r="L262" s="148"/>
      <c r="M262" s="148"/>
      <c r="N262" s="148"/>
      <c r="O262" s="148"/>
      <c r="P262" s="148"/>
      <c r="Q262" s="148"/>
      <c r="R262" s="148"/>
      <c r="S262" s="148"/>
      <c r="T262" s="148"/>
      <c r="U262" s="148"/>
      <c r="V262" s="148"/>
      <c r="W262" s="148"/>
      <c r="X262" s="148"/>
      <c r="Y262" s="148"/>
      <c r="Z262" s="148"/>
      <c r="AA262" s="148"/>
      <c r="AB262" s="148"/>
      <c r="AC262" s="148"/>
      <c r="AD262" s="148"/>
      <c r="AE262" s="148"/>
      <c r="AF262" s="148"/>
      <c r="AG262" s="148"/>
      <c r="AH262" s="148"/>
      <c r="AI262" s="148"/>
      <c r="AJ262" s="148"/>
      <c r="AK262" s="148"/>
      <c r="AL262" s="3"/>
      <c r="AM262" s="3"/>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c r="BL262" s="148"/>
      <c r="BM262" s="148"/>
      <c r="BN262" s="148"/>
      <c r="BO262" s="148"/>
      <c r="BP262" s="148"/>
    </row>
    <row r="263" spans="1:68" ht="39" customHeight="1" x14ac:dyDescent="0.25">
      <c r="A263" s="148"/>
      <c r="B263" s="148"/>
      <c r="C263" s="148"/>
      <c r="D263" s="148"/>
      <c r="E263" s="148"/>
      <c r="F263" s="148"/>
      <c r="G263" s="148"/>
      <c r="H263" s="148"/>
      <c r="I263" s="148"/>
      <c r="J263" s="148"/>
      <c r="K263" s="148"/>
      <c r="L263" s="148"/>
      <c r="M263" s="148"/>
      <c r="N263" s="148"/>
      <c r="O263" s="148"/>
      <c r="P263" s="148"/>
      <c r="Q263" s="148"/>
      <c r="R263" s="148"/>
      <c r="S263" s="148"/>
      <c r="T263" s="148"/>
      <c r="U263" s="148"/>
      <c r="V263" s="148"/>
      <c r="W263" s="148"/>
      <c r="X263" s="148"/>
      <c r="Y263" s="148"/>
      <c r="Z263" s="148"/>
      <c r="AA263" s="148"/>
      <c r="AB263" s="148"/>
      <c r="AC263" s="148"/>
      <c r="AD263" s="148"/>
      <c r="AE263" s="148"/>
      <c r="AF263" s="148"/>
      <c r="AG263" s="148"/>
      <c r="AH263" s="148"/>
      <c r="AI263" s="148"/>
      <c r="AJ263" s="148"/>
      <c r="AK263" s="148"/>
      <c r="AL263" s="3"/>
      <c r="AM263" s="3"/>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c r="BL263" s="148"/>
      <c r="BM263" s="148"/>
      <c r="BN263" s="148"/>
      <c r="BO263" s="148"/>
      <c r="BP263" s="148"/>
    </row>
    <row r="264" spans="1:68" ht="39" customHeight="1" x14ac:dyDescent="0.25">
      <c r="A264" s="148"/>
      <c r="B264" s="148"/>
      <c r="C264" s="148"/>
      <c r="D264" s="148"/>
      <c r="E264" s="148"/>
      <c r="F264" s="148"/>
      <c r="G264" s="148"/>
      <c r="H264" s="148"/>
      <c r="I264" s="148"/>
      <c r="J264" s="148"/>
      <c r="K264" s="148"/>
      <c r="L264" s="148"/>
      <c r="M264" s="148"/>
      <c r="N264" s="148"/>
      <c r="O264" s="148"/>
      <c r="P264" s="148"/>
      <c r="Q264" s="148"/>
      <c r="R264" s="148"/>
      <c r="S264" s="148"/>
      <c r="T264" s="148"/>
      <c r="U264" s="148"/>
      <c r="V264" s="148"/>
      <c r="W264" s="148"/>
      <c r="X264" s="148"/>
      <c r="Y264" s="148"/>
      <c r="Z264" s="148"/>
      <c r="AA264" s="148"/>
      <c r="AB264" s="148"/>
      <c r="AC264" s="148"/>
      <c r="AD264" s="148"/>
      <c r="AE264" s="148"/>
      <c r="AF264" s="148"/>
      <c r="AG264" s="148"/>
      <c r="AH264" s="148"/>
      <c r="AI264" s="148"/>
      <c r="AJ264" s="148"/>
      <c r="AK264" s="148"/>
      <c r="AL264" s="3"/>
      <c r="AM264" s="3"/>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c r="BL264" s="148"/>
      <c r="BM264" s="148"/>
      <c r="BN264" s="148"/>
      <c r="BO264" s="148"/>
      <c r="BP264" s="148"/>
    </row>
    <row r="265" spans="1:68" ht="39" customHeight="1" x14ac:dyDescent="0.25">
      <c r="A265" s="148"/>
      <c r="B265" s="148"/>
      <c r="C265" s="148"/>
      <c r="D265" s="148"/>
      <c r="E265" s="148"/>
      <c r="F265" s="148"/>
      <c r="G265" s="148"/>
      <c r="H265" s="148"/>
      <c r="I265" s="148"/>
      <c r="J265" s="148"/>
      <c r="K265" s="148"/>
      <c r="L265" s="148"/>
      <c r="M265" s="148"/>
      <c r="N265" s="148"/>
      <c r="O265" s="148"/>
      <c r="P265" s="148"/>
      <c r="Q265" s="148"/>
      <c r="R265" s="148"/>
      <c r="S265" s="148"/>
      <c r="T265" s="148"/>
      <c r="U265" s="148"/>
      <c r="V265" s="148"/>
      <c r="W265" s="148"/>
      <c r="X265" s="148"/>
      <c r="Y265" s="148"/>
      <c r="Z265" s="148"/>
      <c r="AA265" s="148"/>
      <c r="AB265" s="148"/>
      <c r="AC265" s="148"/>
      <c r="AD265" s="148"/>
      <c r="AE265" s="148"/>
      <c r="AF265" s="148"/>
      <c r="AG265" s="148"/>
      <c r="AH265" s="148"/>
      <c r="AI265" s="148"/>
      <c r="AJ265" s="148"/>
      <c r="AK265" s="148"/>
      <c r="AL265" s="3"/>
      <c r="AM265" s="3"/>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c r="BL265" s="148"/>
      <c r="BM265" s="148"/>
      <c r="BN265" s="148"/>
      <c r="BO265" s="148"/>
      <c r="BP265" s="148"/>
    </row>
    <row r="266" spans="1:68" ht="39" customHeight="1" x14ac:dyDescent="0.25">
      <c r="A266" s="148"/>
      <c r="B266" s="148"/>
      <c r="C266" s="148"/>
      <c r="D266" s="148"/>
      <c r="E266" s="148"/>
      <c r="F266" s="148"/>
      <c r="G266" s="148"/>
      <c r="H266" s="148"/>
      <c r="I266" s="148"/>
      <c r="J266" s="148"/>
      <c r="K266" s="148"/>
      <c r="L266" s="148"/>
      <c r="M266" s="148"/>
      <c r="N266" s="148"/>
      <c r="O266" s="148"/>
      <c r="P266" s="148"/>
      <c r="Q266" s="148"/>
      <c r="R266" s="148"/>
      <c r="S266" s="148"/>
      <c r="T266" s="148"/>
      <c r="U266" s="148"/>
      <c r="V266" s="148"/>
      <c r="W266" s="148"/>
      <c r="X266" s="148"/>
      <c r="Y266" s="148"/>
      <c r="Z266" s="148"/>
      <c r="AA266" s="148"/>
      <c r="AB266" s="148"/>
      <c r="AC266" s="148"/>
      <c r="AD266" s="148"/>
      <c r="AE266" s="148"/>
      <c r="AF266" s="148"/>
      <c r="AG266" s="148"/>
      <c r="AH266" s="148"/>
      <c r="AI266" s="148"/>
      <c r="AJ266" s="148"/>
      <c r="AK266" s="148"/>
      <c r="AL266" s="3"/>
      <c r="AM266" s="3"/>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c r="BL266" s="148"/>
      <c r="BM266" s="148"/>
      <c r="BN266" s="148"/>
      <c r="BO266" s="148"/>
      <c r="BP266" s="148"/>
    </row>
    <row r="267" spans="1:68" ht="39" customHeight="1" x14ac:dyDescent="0.25">
      <c r="A267" s="148"/>
      <c r="B267" s="148"/>
      <c r="C267" s="148"/>
      <c r="D267" s="148"/>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48"/>
      <c r="AA267" s="148"/>
      <c r="AB267" s="148"/>
      <c r="AC267" s="148"/>
      <c r="AD267" s="148"/>
      <c r="AE267" s="148"/>
      <c r="AF267" s="148"/>
      <c r="AG267" s="148"/>
      <c r="AH267" s="148"/>
      <c r="AI267" s="148"/>
      <c r="AJ267" s="148"/>
      <c r="AK267" s="148"/>
      <c r="AL267" s="3"/>
      <c r="AM267" s="3"/>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c r="BL267" s="148"/>
      <c r="BM267" s="148"/>
      <c r="BN267" s="148"/>
      <c r="BO267" s="148"/>
      <c r="BP267" s="148"/>
    </row>
    <row r="268" spans="1:68" ht="39" customHeight="1" x14ac:dyDescent="0.25">
      <c r="A268" s="148"/>
      <c r="B268" s="148"/>
      <c r="C268" s="148"/>
      <c r="D268" s="148"/>
      <c r="E268" s="148"/>
      <c r="F268" s="148"/>
      <c r="G268" s="148"/>
      <c r="H268" s="148"/>
      <c r="I268" s="148"/>
      <c r="J268" s="148"/>
      <c r="K268" s="148"/>
      <c r="L268" s="148"/>
      <c r="M268" s="148"/>
      <c r="N268" s="148"/>
      <c r="O268" s="148"/>
      <c r="P268" s="148"/>
      <c r="Q268" s="148"/>
      <c r="R268" s="148"/>
      <c r="S268" s="148"/>
      <c r="T268" s="148"/>
      <c r="U268" s="148"/>
      <c r="V268" s="148"/>
      <c r="W268" s="148"/>
      <c r="X268" s="148"/>
      <c r="Y268" s="148"/>
      <c r="Z268" s="148"/>
      <c r="AA268" s="148"/>
      <c r="AB268" s="148"/>
      <c r="AC268" s="148"/>
      <c r="AD268" s="148"/>
      <c r="AE268" s="148"/>
      <c r="AF268" s="148"/>
      <c r="AG268" s="148"/>
      <c r="AH268" s="148"/>
      <c r="AI268" s="148"/>
      <c r="AJ268" s="148"/>
      <c r="AK268" s="148"/>
      <c r="AL268" s="3"/>
      <c r="AM268" s="3"/>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c r="BL268" s="148"/>
      <c r="BM268" s="148"/>
      <c r="BN268" s="148"/>
      <c r="BO268" s="148"/>
      <c r="BP268" s="148"/>
    </row>
    <row r="269" spans="1:68" ht="39" customHeight="1" x14ac:dyDescent="0.25">
      <c r="A269" s="148"/>
      <c r="B269" s="148"/>
      <c r="C269" s="148"/>
      <c r="D269" s="148"/>
      <c r="E269" s="148"/>
      <c r="F269" s="148"/>
      <c r="G269" s="148"/>
      <c r="H269" s="148"/>
      <c r="I269" s="148"/>
      <c r="J269" s="148"/>
      <c r="K269" s="148"/>
      <c r="L269" s="148"/>
      <c r="M269" s="148"/>
      <c r="N269" s="148"/>
      <c r="O269" s="148"/>
      <c r="P269" s="148"/>
      <c r="Q269" s="148"/>
      <c r="R269" s="148"/>
      <c r="S269" s="148"/>
      <c r="T269" s="148"/>
      <c r="U269" s="148"/>
      <c r="V269" s="148"/>
      <c r="W269" s="148"/>
      <c r="X269" s="148"/>
      <c r="Y269" s="148"/>
      <c r="Z269" s="148"/>
      <c r="AA269" s="148"/>
      <c r="AB269" s="148"/>
      <c r="AC269" s="148"/>
      <c r="AD269" s="148"/>
      <c r="AE269" s="148"/>
      <c r="AF269" s="148"/>
      <c r="AG269" s="148"/>
      <c r="AH269" s="148"/>
      <c r="AI269" s="148"/>
      <c r="AJ269" s="148"/>
      <c r="AK269" s="148"/>
      <c r="AL269" s="3"/>
      <c r="AM269" s="3"/>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c r="BL269" s="148"/>
      <c r="BM269" s="148"/>
      <c r="BN269" s="148"/>
      <c r="BO269" s="148"/>
      <c r="BP269" s="148"/>
    </row>
    <row r="270" spans="1:68" ht="39" customHeight="1" x14ac:dyDescent="0.25">
      <c r="A270" s="148"/>
      <c r="B270" s="148"/>
      <c r="C270" s="148"/>
      <c r="D270" s="148"/>
      <c r="E270" s="148"/>
      <c r="F270" s="148"/>
      <c r="G270" s="148"/>
      <c r="H270" s="148"/>
      <c r="I270" s="148"/>
      <c r="J270" s="148"/>
      <c r="K270" s="148"/>
      <c r="L270" s="148"/>
      <c r="M270" s="148"/>
      <c r="N270" s="148"/>
      <c r="O270" s="148"/>
      <c r="P270" s="148"/>
      <c r="Q270" s="148"/>
      <c r="R270" s="148"/>
      <c r="S270" s="148"/>
      <c r="T270" s="148"/>
      <c r="U270" s="148"/>
      <c r="V270" s="148"/>
      <c r="W270" s="148"/>
      <c r="X270" s="148"/>
      <c r="Y270" s="148"/>
      <c r="Z270" s="148"/>
      <c r="AA270" s="148"/>
      <c r="AB270" s="148"/>
      <c r="AC270" s="148"/>
      <c r="AD270" s="148"/>
      <c r="AE270" s="148"/>
      <c r="AF270" s="148"/>
      <c r="AG270" s="148"/>
      <c r="AH270" s="148"/>
      <c r="AI270" s="148"/>
      <c r="AJ270" s="148"/>
      <c r="AK270" s="148"/>
      <c r="AL270" s="3"/>
      <c r="AM270" s="3"/>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c r="BL270" s="148"/>
      <c r="BM270" s="148"/>
      <c r="BN270" s="148"/>
      <c r="BO270" s="148"/>
      <c r="BP270" s="148"/>
    </row>
    <row r="271" spans="1:68" ht="39" customHeight="1" x14ac:dyDescent="0.25">
      <c r="A271" s="148"/>
      <c r="B271" s="148"/>
      <c r="C271" s="148"/>
      <c r="D271" s="148"/>
      <c r="E271" s="148"/>
      <c r="F271" s="148"/>
      <c r="G271" s="148"/>
      <c r="H271" s="148"/>
      <c r="I271" s="148"/>
      <c r="J271" s="148"/>
      <c r="K271" s="148"/>
      <c r="L271" s="148"/>
      <c r="M271" s="148"/>
      <c r="N271" s="148"/>
      <c r="O271" s="148"/>
      <c r="P271" s="148"/>
      <c r="Q271" s="148"/>
      <c r="R271" s="148"/>
      <c r="S271" s="148"/>
      <c r="T271" s="148"/>
      <c r="U271" s="148"/>
      <c r="V271" s="148"/>
      <c r="W271" s="148"/>
      <c r="X271" s="148"/>
      <c r="Y271" s="148"/>
      <c r="Z271" s="148"/>
      <c r="AA271" s="148"/>
      <c r="AB271" s="148"/>
      <c r="AC271" s="148"/>
      <c r="AD271" s="148"/>
      <c r="AE271" s="148"/>
      <c r="AF271" s="148"/>
      <c r="AG271" s="148"/>
      <c r="AH271" s="148"/>
      <c r="AI271" s="148"/>
      <c r="AJ271" s="148"/>
      <c r="AK271" s="148"/>
      <c r="AL271" s="3"/>
      <c r="AM271" s="3"/>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c r="BL271" s="148"/>
      <c r="BM271" s="148"/>
      <c r="BN271" s="148"/>
      <c r="BO271" s="148"/>
      <c r="BP271" s="148"/>
    </row>
    <row r="272" spans="1:68" ht="39" customHeight="1" x14ac:dyDescent="0.25">
      <c r="A272" s="148"/>
      <c r="B272" s="148"/>
      <c r="C272" s="148"/>
      <c r="D272" s="148"/>
      <c r="E272" s="148"/>
      <c r="F272" s="148"/>
      <c r="G272" s="148"/>
      <c r="H272" s="148"/>
      <c r="I272" s="148"/>
      <c r="J272" s="148"/>
      <c r="K272" s="148"/>
      <c r="L272" s="148"/>
      <c r="M272" s="148"/>
      <c r="N272" s="148"/>
      <c r="O272" s="148"/>
      <c r="P272" s="148"/>
      <c r="Q272" s="148"/>
      <c r="R272" s="148"/>
      <c r="S272" s="148"/>
      <c r="T272" s="148"/>
      <c r="U272" s="148"/>
      <c r="V272" s="148"/>
      <c r="W272" s="148"/>
      <c r="X272" s="148"/>
      <c r="Y272" s="148"/>
      <c r="Z272" s="148"/>
      <c r="AA272" s="148"/>
      <c r="AB272" s="148"/>
      <c r="AC272" s="148"/>
      <c r="AD272" s="148"/>
      <c r="AE272" s="148"/>
      <c r="AF272" s="148"/>
      <c r="AG272" s="148"/>
      <c r="AH272" s="148"/>
      <c r="AI272" s="148"/>
      <c r="AJ272" s="148"/>
      <c r="AK272" s="148"/>
      <c r="AL272" s="3"/>
      <c r="AM272" s="3"/>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c r="BL272" s="148"/>
      <c r="BM272" s="148"/>
      <c r="BN272" s="148"/>
      <c r="BO272" s="148"/>
      <c r="BP272" s="148"/>
    </row>
    <row r="273" spans="1:68" ht="39" customHeight="1" x14ac:dyDescent="0.25">
      <c r="A273" s="148"/>
      <c r="B273" s="148"/>
      <c r="C273" s="148"/>
      <c r="D273" s="148"/>
      <c r="E273" s="148"/>
      <c r="F273" s="148"/>
      <c r="G273" s="148"/>
      <c r="H273" s="148"/>
      <c r="I273" s="148"/>
      <c r="J273" s="148"/>
      <c r="K273" s="148"/>
      <c r="L273" s="148"/>
      <c r="M273" s="148"/>
      <c r="N273" s="148"/>
      <c r="O273" s="148"/>
      <c r="P273" s="148"/>
      <c r="Q273" s="148"/>
      <c r="R273" s="148"/>
      <c r="S273" s="148"/>
      <c r="T273" s="148"/>
      <c r="U273" s="148"/>
      <c r="V273" s="148"/>
      <c r="W273" s="148"/>
      <c r="X273" s="148"/>
      <c r="Y273" s="148"/>
      <c r="Z273" s="148"/>
      <c r="AA273" s="148"/>
      <c r="AB273" s="148"/>
      <c r="AC273" s="148"/>
      <c r="AD273" s="148"/>
      <c r="AE273" s="148"/>
      <c r="AF273" s="148"/>
      <c r="AG273" s="148"/>
      <c r="AH273" s="148"/>
      <c r="AI273" s="148"/>
      <c r="AJ273" s="148"/>
      <c r="AK273" s="148"/>
      <c r="AL273" s="3"/>
      <c r="AM273" s="3"/>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c r="BL273" s="148"/>
      <c r="BM273" s="148"/>
      <c r="BN273" s="148"/>
      <c r="BO273" s="148"/>
      <c r="BP273" s="148"/>
    </row>
    <row r="274" spans="1:68" ht="39" customHeight="1" x14ac:dyDescent="0.25">
      <c r="A274" s="148"/>
      <c r="B274" s="148"/>
      <c r="C274" s="148"/>
      <c r="D274" s="148"/>
      <c r="E274" s="148"/>
      <c r="F274" s="148"/>
      <c r="G274" s="148"/>
      <c r="H274" s="148"/>
      <c r="I274" s="148"/>
      <c r="J274" s="148"/>
      <c r="K274" s="148"/>
      <c r="L274" s="148"/>
      <c r="M274" s="148"/>
      <c r="N274" s="148"/>
      <c r="O274" s="148"/>
      <c r="P274" s="148"/>
      <c r="Q274" s="148"/>
      <c r="R274" s="148"/>
      <c r="S274" s="148"/>
      <c r="T274" s="148"/>
      <c r="U274" s="148"/>
      <c r="V274" s="148"/>
      <c r="W274" s="148"/>
      <c r="X274" s="148"/>
      <c r="Y274" s="148"/>
      <c r="Z274" s="148"/>
      <c r="AA274" s="148"/>
      <c r="AB274" s="148"/>
      <c r="AC274" s="148"/>
      <c r="AD274" s="148"/>
      <c r="AE274" s="148"/>
      <c r="AF274" s="148"/>
      <c r="AG274" s="148"/>
      <c r="AH274" s="148"/>
      <c r="AI274" s="148"/>
      <c r="AJ274" s="148"/>
      <c r="AK274" s="148"/>
      <c r="AL274" s="3"/>
      <c r="AM274" s="3"/>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c r="BL274" s="148"/>
      <c r="BM274" s="148"/>
      <c r="BN274" s="148"/>
      <c r="BO274" s="148"/>
      <c r="BP274" s="148"/>
    </row>
    <row r="275" spans="1:68" ht="39" customHeight="1" x14ac:dyDescent="0.25">
      <c r="A275" s="148"/>
      <c r="B275" s="148"/>
      <c r="C275" s="148"/>
      <c r="D275" s="148"/>
      <c r="E275" s="148"/>
      <c r="F275" s="148"/>
      <c r="G275" s="148"/>
      <c r="H275" s="148"/>
      <c r="I275" s="148"/>
      <c r="J275" s="148"/>
      <c r="K275" s="148"/>
      <c r="L275" s="148"/>
      <c r="M275" s="148"/>
      <c r="N275" s="148"/>
      <c r="O275" s="148"/>
      <c r="P275" s="148"/>
      <c r="Q275" s="148"/>
      <c r="R275" s="148"/>
      <c r="S275" s="148"/>
      <c r="T275" s="148"/>
      <c r="U275" s="148"/>
      <c r="V275" s="148"/>
      <c r="W275" s="148"/>
      <c r="X275" s="148"/>
      <c r="Y275" s="148"/>
      <c r="Z275" s="148"/>
      <c r="AA275" s="148"/>
      <c r="AB275" s="148"/>
      <c r="AC275" s="148"/>
      <c r="AD275" s="148"/>
      <c r="AE275" s="148"/>
      <c r="AF275" s="148"/>
      <c r="AG275" s="148"/>
      <c r="AH275" s="148"/>
      <c r="AI275" s="148"/>
      <c r="AJ275" s="148"/>
      <c r="AK275" s="148"/>
      <c r="AL275" s="3"/>
      <c r="AM275" s="3"/>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c r="BL275" s="148"/>
      <c r="BM275" s="148"/>
      <c r="BN275" s="148"/>
      <c r="BO275" s="148"/>
      <c r="BP275" s="148"/>
    </row>
    <row r="276" spans="1:68" ht="39" customHeight="1" x14ac:dyDescent="0.25">
      <c r="A276" s="148"/>
      <c r="B276" s="148"/>
      <c r="C276" s="148"/>
      <c r="D276" s="148"/>
      <c r="E276" s="148"/>
      <c r="F276" s="148"/>
      <c r="G276" s="148"/>
      <c r="H276" s="148"/>
      <c r="I276" s="148"/>
      <c r="J276" s="148"/>
      <c r="K276" s="148"/>
      <c r="L276" s="148"/>
      <c r="M276" s="148"/>
      <c r="N276" s="148"/>
      <c r="O276" s="148"/>
      <c r="P276" s="148"/>
      <c r="Q276" s="148"/>
      <c r="R276" s="148"/>
      <c r="S276" s="148"/>
      <c r="T276" s="148"/>
      <c r="U276" s="148"/>
      <c r="V276" s="148"/>
      <c r="W276" s="148"/>
      <c r="X276" s="148"/>
      <c r="Y276" s="148"/>
      <c r="Z276" s="148"/>
      <c r="AA276" s="148"/>
      <c r="AB276" s="148"/>
      <c r="AC276" s="148"/>
      <c r="AD276" s="148"/>
      <c r="AE276" s="148"/>
      <c r="AF276" s="148"/>
      <c r="AG276" s="148"/>
      <c r="AH276" s="148"/>
      <c r="AI276" s="148"/>
      <c r="AJ276" s="148"/>
      <c r="AK276" s="148"/>
      <c r="AL276" s="3"/>
      <c r="AM276" s="3"/>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c r="BL276" s="148"/>
      <c r="BM276" s="148"/>
      <c r="BN276" s="148"/>
      <c r="BO276" s="148"/>
      <c r="BP276" s="148"/>
    </row>
    <row r="277" spans="1:68" ht="39" customHeight="1" x14ac:dyDescent="0.25">
      <c r="A277" s="148"/>
      <c r="B277" s="148"/>
      <c r="C277" s="148"/>
      <c r="D277" s="148"/>
      <c r="E277" s="148"/>
      <c r="F277" s="148"/>
      <c r="G277" s="148"/>
      <c r="H277" s="148"/>
      <c r="I277" s="148"/>
      <c r="J277" s="148"/>
      <c r="K277" s="148"/>
      <c r="L277" s="148"/>
      <c r="M277" s="148"/>
      <c r="N277" s="148"/>
      <c r="O277" s="148"/>
      <c r="P277" s="148"/>
      <c r="Q277" s="148"/>
      <c r="R277" s="148"/>
      <c r="S277" s="148"/>
      <c r="T277" s="148"/>
      <c r="U277" s="148"/>
      <c r="V277" s="148"/>
      <c r="W277" s="148"/>
      <c r="X277" s="148"/>
      <c r="Y277" s="148"/>
      <c r="Z277" s="148"/>
      <c r="AA277" s="148"/>
      <c r="AB277" s="148"/>
      <c r="AC277" s="148"/>
      <c r="AD277" s="148"/>
      <c r="AE277" s="148"/>
      <c r="AF277" s="148"/>
      <c r="AG277" s="148"/>
      <c r="AH277" s="148"/>
      <c r="AI277" s="148"/>
      <c r="AJ277" s="148"/>
      <c r="AK277" s="148"/>
      <c r="AL277" s="3"/>
      <c r="AM277" s="3"/>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c r="BL277" s="148"/>
      <c r="BM277" s="148"/>
      <c r="BN277" s="148"/>
      <c r="BO277" s="148"/>
      <c r="BP277" s="148"/>
    </row>
    <row r="278" spans="1:68" ht="39" customHeight="1" x14ac:dyDescent="0.25">
      <c r="A278" s="148"/>
      <c r="B278" s="148"/>
      <c r="C278" s="148"/>
      <c r="D278" s="148"/>
      <c r="E278" s="148"/>
      <c r="F278" s="148"/>
      <c r="G278" s="148"/>
      <c r="H278" s="148"/>
      <c r="I278" s="148"/>
      <c r="J278" s="148"/>
      <c r="K278" s="148"/>
      <c r="L278" s="148"/>
      <c r="M278" s="148"/>
      <c r="N278" s="148"/>
      <c r="O278" s="148"/>
      <c r="P278" s="148"/>
      <c r="Q278" s="148"/>
      <c r="R278" s="148"/>
      <c r="S278" s="148"/>
      <c r="T278" s="148"/>
      <c r="U278" s="148"/>
      <c r="V278" s="148"/>
      <c r="W278" s="148"/>
      <c r="X278" s="148"/>
      <c r="Y278" s="148"/>
      <c r="Z278" s="148"/>
      <c r="AA278" s="148"/>
      <c r="AB278" s="148"/>
      <c r="AC278" s="148"/>
      <c r="AD278" s="148"/>
      <c r="AE278" s="148"/>
      <c r="AF278" s="148"/>
      <c r="AG278" s="148"/>
      <c r="AH278" s="148"/>
      <c r="AI278" s="148"/>
      <c r="AJ278" s="148"/>
      <c r="AK278" s="148"/>
      <c r="AL278" s="3"/>
      <c r="AM278" s="3"/>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c r="BL278" s="148"/>
      <c r="BM278" s="148"/>
      <c r="BN278" s="148"/>
      <c r="BO278" s="148"/>
      <c r="BP278" s="148"/>
    </row>
    <row r="279" spans="1:68" ht="39" customHeight="1" x14ac:dyDescent="0.25">
      <c r="A279" s="148"/>
      <c r="B279" s="148"/>
      <c r="C279" s="148"/>
      <c r="D279" s="148"/>
      <c r="E279" s="148"/>
      <c r="F279" s="148"/>
      <c r="G279" s="148"/>
      <c r="H279" s="148"/>
      <c r="I279" s="148"/>
      <c r="J279" s="148"/>
      <c r="K279" s="148"/>
      <c r="L279" s="148"/>
      <c r="M279" s="148"/>
      <c r="N279" s="148"/>
      <c r="O279" s="148"/>
      <c r="P279" s="148"/>
      <c r="Q279" s="148"/>
      <c r="R279" s="148"/>
      <c r="S279" s="148"/>
      <c r="T279" s="148"/>
      <c r="U279" s="148"/>
      <c r="V279" s="148"/>
      <c r="W279" s="148"/>
      <c r="X279" s="148"/>
      <c r="Y279" s="148"/>
      <c r="Z279" s="148"/>
      <c r="AA279" s="148"/>
      <c r="AB279" s="148"/>
      <c r="AC279" s="148"/>
      <c r="AD279" s="148"/>
      <c r="AE279" s="148"/>
      <c r="AF279" s="148"/>
      <c r="AG279" s="148"/>
      <c r="AH279" s="148"/>
      <c r="AI279" s="148"/>
      <c r="AJ279" s="148"/>
      <c r="AK279" s="148"/>
      <c r="AL279" s="3"/>
      <c r="AM279" s="3"/>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c r="BL279" s="148"/>
      <c r="BM279" s="148"/>
      <c r="BN279" s="148"/>
      <c r="BO279" s="148"/>
      <c r="BP279" s="148"/>
    </row>
    <row r="280" spans="1:68" ht="39" customHeight="1" x14ac:dyDescent="0.25">
      <c r="A280" s="148"/>
      <c r="B280" s="148"/>
      <c r="C280" s="148"/>
      <c r="D280" s="148"/>
      <c r="E280" s="148"/>
      <c r="F280" s="148"/>
      <c r="G280" s="148"/>
      <c r="H280" s="148"/>
      <c r="I280" s="148"/>
      <c r="J280" s="148"/>
      <c r="K280" s="148"/>
      <c r="L280" s="148"/>
      <c r="M280" s="148"/>
      <c r="N280" s="148"/>
      <c r="O280" s="148"/>
      <c r="P280" s="148"/>
      <c r="Q280" s="148"/>
      <c r="R280" s="148"/>
      <c r="S280" s="148"/>
      <c r="T280" s="148"/>
      <c r="U280" s="148"/>
      <c r="V280" s="148"/>
      <c r="W280" s="148"/>
      <c r="X280" s="148"/>
      <c r="Y280" s="148"/>
      <c r="Z280" s="148"/>
      <c r="AA280" s="148"/>
      <c r="AB280" s="148"/>
      <c r="AC280" s="148"/>
      <c r="AD280" s="148"/>
      <c r="AE280" s="148"/>
      <c r="AF280" s="148"/>
      <c r="AG280" s="148"/>
      <c r="AH280" s="148"/>
      <c r="AI280" s="148"/>
      <c r="AJ280" s="148"/>
      <c r="AK280" s="148"/>
      <c r="AL280" s="3"/>
      <c r="AM280" s="3"/>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c r="BL280" s="148"/>
      <c r="BM280" s="148"/>
      <c r="BN280" s="148"/>
      <c r="BO280" s="148"/>
      <c r="BP280" s="148"/>
    </row>
    <row r="281" spans="1:68" ht="39" customHeight="1" x14ac:dyDescent="0.25">
      <c r="A281" s="148"/>
      <c r="B281" s="148"/>
      <c r="C281" s="148"/>
      <c r="D281" s="148"/>
      <c r="E281" s="148"/>
      <c r="F281" s="148"/>
      <c r="G281" s="148"/>
      <c r="H281" s="148"/>
      <c r="I281" s="148"/>
      <c r="J281" s="148"/>
      <c r="K281" s="148"/>
      <c r="L281" s="148"/>
      <c r="M281" s="148"/>
      <c r="N281" s="148"/>
      <c r="O281" s="148"/>
      <c r="P281" s="148"/>
      <c r="Q281" s="148"/>
      <c r="R281" s="148"/>
      <c r="S281" s="148"/>
      <c r="T281" s="148"/>
      <c r="U281" s="148"/>
      <c r="V281" s="148"/>
      <c r="W281" s="148"/>
      <c r="X281" s="148"/>
      <c r="Y281" s="148"/>
      <c r="Z281" s="148"/>
      <c r="AA281" s="148"/>
      <c r="AB281" s="148"/>
      <c r="AC281" s="148"/>
      <c r="AD281" s="148"/>
      <c r="AE281" s="148"/>
      <c r="AF281" s="148"/>
      <c r="AG281" s="148"/>
      <c r="AH281" s="148"/>
      <c r="AI281" s="148"/>
      <c r="AJ281" s="148"/>
      <c r="AK281" s="148"/>
      <c r="AL281" s="3"/>
      <c r="AM281" s="3"/>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c r="BL281" s="148"/>
      <c r="BM281" s="148"/>
      <c r="BN281" s="148"/>
      <c r="BO281" s="148"/>
      <c r="BP281" s="148"/>
    </row>
    <row r="282" spans="1:68" ht="39" customHeight="1" x14ac:dyDescent="0.25">
      <c r="A282" s="148"/>
      <c r="B282" s="148"/>
      <c r="C282" s="148"/>
      <c r="D282" s="148"/>
      <c r="E282" s="148"/>
      <c r="F282" s="148"/>
      <c r="G282" s="148"/>
      <c r="H282" s="148"/>
      <c r="I282" s="148"/>
      <c r="J282" s="148"/>
      <c r="K282" s="148"/>
      <c r="L282" s="148"/>
      <c r="M282" s="148"/>
      <c r="N282" s="148"/>
      <c r="O282" s="148"/>
      <c r="P282" s="148"/>
      <c r="Q282" s="148"/>
      <c r="R282" s="148"/>
      <c r="S282" s="148"/>
      <c r="T282" s="148"/>
      <c r="U282" s="148"/>
      <c r="V282" s="148"/>
      <c r="W282" s="148"/>
      <c r="X282" s="148"/>
      <c r="Y282" s="148"/>
      <c r="Z282" s="148"/>
      <c r="AA282" s="148"/>
      <c r="AB282" s="148"/>
      <c r="AC282" s="148"/>
      <c r="AD282" s="148"/>
      <c r="AE282" s="148"/>
      <c r="AF282" s="148"/>
      <c r="AG282" s="148"/>
      <c r="AH282" s="148"/>
      <c r="AI282" s="148"/>
      <c r="AJ282" s="148"/>
      <c r="AK282" s="148"/>
      <c r="AL282" s="3"/>
      <c r="AM282" s="3"/>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c r="BL282" s="148"/>
      <c r="BM282" s="148"/>
      <c r="BN282" s="148"/>
      <c r="BO282" s="148"/>
      <c r="BP282" s="148"/>
    </row>
    <row r="283" spans="1:68" ht="39" customHeight="1" x14ac:dyDescent="0.25">
      <c r="A283" s="148"/>
      <c r="B283" s="148"/>
      <c r="C283" s="148"/>
      <c r="D283" s="148"/>
      <c r="E283" s="148"/>
      <c r="F283" s="148"/>
      <c r="G283" s="148"/>
      <c r="H283" s="148"/>
      <c r="I283" s="148"/>
      <c r="J283" s="148"/>
      <c r="K283" s="148"/>
      <c r="L283" s="148"/>
      <c r="M283" s="148"/>
      <c r="N283" s="148"/>
      <c r="O283" s="148"/>
      <c r="P283" s="148"/>
      <c r="Q283" s="148"/>
      <c r="R283" s="148"/>
      <c r="S283" s="148"/>
      <c r="T283" s="148"/>
      <c r="U283" s="148"/>
      <c r="V283" s="148"/>
      <c r="W283" s="148"/>
      <c r="X283" s="148"/>
      <c r="Y283" s="148"/>
      <c r="Z283" s="148"/>
      <c r="AA283" s="148"/>
      <c r="AB283" s="148"/>
      <c r="AC283" s="148"/>
      <c r="AD283" s="148"/>
      <c r="AE283" s="148"/>
      <c r="AF283" s="148"/>
      <c r="AG283" s="148"/>
      <c r="AH283" s="148"/>
      <c r="AI283" s="148"/>
      <c r="AJ283" s="148"/>
      <c r="AK283" s="148"/>
      <c r="AL283" s="3"/>
      <c r="AM283" s="3"/>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c r="BL283" s="148"/>
      <c r="BM283" s="148"/>
      <c r="BN283" s="148"/>
      <c r="BO283" s="148"/>
      <c r="BP283" s="148"/>
    </row>
    <row r="284" spans="1:68" ht="39" customHeight="1" x14ac:dyDescent="0.25">
      <c r="A284" s="148"/>
      <c r="B284" s="148"/>
      <c r="C284" s="148"/>
      <c r="D284" s="148"/>
      <c r="E284" s="148"/>
      <c r="F284" s="148"/>
      <c r="G284" s="148"/>
      <c r="H284" s="148"/>
      <c r="I284" s="148"/>
      <c r="J284" s="148"/>
      <c r="K284" s="148"/>
      <c r="L284" s="148"/>
      <c r="M284" s="148"/>
      <c r="N284" s="148"/>
      <c r="O284" s="148"/>
      <c r="P284" s="148"/>
      <c r="Q284" s="148"/>
      <c r="R284" s="148"/>
      <c r="S284" s="148"/>
      <c r="T284" s="148"/>
      <c r="U284" s="148"/>
      <c r="V284" s="148"/>
      <c r="W284" s="148"/>
      <c r="X284" s="148"/>
      <c r="Y284" s="148"/>
      <c r="Z284" s="148"/>
      <c r="AA284" s="148"/>
      <c r="AB284" s="148"/>
      <c r="AC284" s="148"/>
      <c r="AD284" s="148"/>
      <c r="AE284" s="148"/>
      <c r="AF284" s="148"/>
      <c r="AG284" s="148"/>
      <c r="AH284" s="148"/>
      <c r="AI284" s="148"/>
      <c r="AJ284" s="148"/>
      <c r="AK284" s="148"/>
      <c r="AL284" s="3"/>
      <c r="AM284" s="3"/>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c r="BL284" s="148"/>
      <c r="BM284" s="148"/>
      <c r="BN284" s="148"/>
      <c r="BO284" s="148"/>
      <c r="BP284" s="148"/>
    </row>
    <row r="285" spans="1:68" ht="39" customHeight="1" x14ac:dyDescent="0.25">
      <c r="A285" s="148"/>
      <c r="B285" s="148"/>
      <c r="C285" s="148"/>
      <c r="D285" s="148"/>
      <c r="E285" s="148"/>
      <c r="F285" s="148"/>
      <c r="G285" s="148"/>
      <c r="H285" s="148"/>
      <c r="I285" s="148"/>
      <c r="J285" s="148"/>
      <c r="K285" s="148"/>
      <c r="L285" s="148"/>
      <c r="M285" s="148"/>
      <c r="N285" s="148"/>
      <c r="O285" s="148"/>
      <c r="P285" s="148"/>
      <c r="Q285" s="148"/>
      <c r="R285" s="148"/>
      <c r="S285" s="148"/>
      <c r="T285" s="148"/>
      <c r="U285" s="148"/>
      <c r="V285" s="148"/>
      <c r="W285" s="148"/>
      <c r="X285" s="148"/>
      <c r="Y285" s="148"/>
      <c r="Z285" s="148"/>
      <c r="AA285" s="148"/>
      <c r="AB285" s="148"/>
      <c r="AC285" s="148"/>
      <c r="AD285" s="148"/>
      <c r="AE285" s="148"/>
      <c r="AF285" s="148"/>
      <c r="AG285" s="148"/>
      <c r="AH285" s="148"/>
      <c r="AI285" s="148"/>
      <c r="AJ285" s="148"/>
      <c r="AK285" s="148"/>
      <c r="AL285" s="3"/>
      <c r="AM285" s="3"/>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c r="BL285" s="148"/>
      <c r="BM285" s="148"/>
      <c r="BN285" s="148"/>
      <c r="BO285" s="148"/>
      <c r="BP285" s="148"/>
    </row>
    <row r="286" spans="1:68" ht="39" customHeight="1" x14ac:dyDescent="0.25">
      <c r="A286" s="148"/>
      <c r="B286" s="148"/>
      <c r="C286" s="148"/>
      <c r="D286" s="148"/>
      <c r="E286" s="148"/>
      <c r="F286" s="148"/>
      <c r="G286" s="148"/>
      <c r="H286" s="148"/>
      <c r="I286" s="148"/>
      <c r="J286" s="148"/>
      <c r="K286" s="148"/>
      <c r="L286" s="148"/>
      <c r="M286" s="148"/>
      <c r="N286" s="148"/>
      <c r="O286" s="148"/>
      <c r="P286" s="148"/>
      <c r="Q286" s="148"/>
      <c r="R286" s="148"/>
      <c r="S286" s="148"/>
      <c r="T286" s="148"/>
      <c r="U286" s="148"/>
      <c r="V286" s="148"/>
      <c r="W286" s="148"/>
      <c r="X286" s="148"/>
      <c r="Y286" s="148"/>
      <c r="Z286" s="148"/>
      <c r="AA286" s="148"/>
      <c r="AB286" s="148"/>
      <c r="AC286" s="148"/>
      <c r="AD286" s="148"/>
      <c r="AE286" s="148"/>
      <c r="AF286" s="148"/>
      <c r="AG286" s="148"/>
      <c r="AH286" s="148"/>
      <c r="AI286" s="148"/>
      <c r="AJ286" s="148"/>
      <c r="AK286" s="148"/>
      <c r="AL286" s="3"/>
      <c r="AM286" s="3"/>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c r="BL286" s="148"/>
      <c r="BM286" s="148"/>
      <c r="BN286" s="148"/>
      <c r="BO286" s="148"/>
      <c r="BP286" s="148"/>
    </row>
    <row r="287" spans="1:68" ht="39" customHeight="1" x14ac:dyDescent="0.25">
      <c r="A287" s="148"/>
      <c r="B287" s="148"/>
      <c r="C287" s="148"/>
      <c r="D287" s="148"/>
      <c r="E287" s="148"/>
      <c r="F287" s="148"/>
      <c r="G287" s="148"/>
      <c r="H287" s="148"/>
      <c r="I287" s="148"/>
      <c r="J287" s="148"/>
      <c r="K287" s="148"/>
      <c r="L287" s="148"/>
      <c r="M287" s="148"/>
      <c r="N287" s="148"/>
      <c r="O287" s="148"/>
      <c r="P287" s="148"/>
      <c r="Q287" s="148"/>
      <c r="R287" s="148"/>
      <c r="S287" s="148"/>
      <c r="T287" s="148"/>
      <c r="U287" s="148"/>
      <c r="V287" s="148"/>
      <c r="W287" s="148"/>
      <c r="X287" s="148"/>
      <c r="Y287" s="148"/>
      <c r="Z287" s="148"/>
      <c r="AA287" s="148"/>
      <c r="AB287" s="148"/>
      <c r="AC287" s="148"/>
      <c r="AD287" s="148"/>
      <c r="AE287" s="148"/>
      <c r="AF287" s="148"/>
      <c r="AG287" s="148"/>
      <c r="AH287" s="148"/>
      <c r="AI287" s="148"/>
      <c r="AJ287" s="148"/>
      <c r="AK287" s="148"/>
      <c r="AL287" s="3"/>
      <c r="AM287" s="3"/>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c r="BL287" s="148"/>
      <c r="BM287" s="148"/>
      <c r="BN287" s="148"/>
      <c r="BO287" s="148"/>
      <c r="BP287" s="148"/>
    </row>
    <row r="288" spans="1:68" ht="39" customHeight="1" x14ac:dyDescent="0.25">
      <c r="A288" s="148"/>
      <c r="B288" s="148"/>
      <c r="C288" s="148"/>
      <c r="D288" s="148"/>
      <c r="E288" s="148"/>
      <c r="F288" s="148"/>
      <c r="G288" s="148"/>
      <c r="H288" s="148"/>
      <c r="I288" s="148"/>
      <c r="J288" s="148"/>
      <c r="K288" s="148"/>
      <c r="L288" s="148"/>
      <c r="M288" s="148"/>
      <c r="N288" s="148"/>
      <c r="O288" s="148"/>
      <c r="P288" s="148"/>
      <c r="Q288" s="148"/>
      <c r="R288" s="148"/>
      <c r="S288" s="148"/>
      <c r="T288" s="148"/>
      <c r="U288" s="148"/>
      <c r="V288" s="148"/>
      <c r="W288" s="148"/>
      <c r="X288" s="148"/>
      <c r="Y288" s="148"/>
      <c r="Z288" s="148"/>
      <c r="AA288" s="148"/>
      <c r="AB288" s="148"/>
      <c r="AC288" s="148"/>
      <c r="AD288" s="148"/>
      <c r="AE288" s="148"/>
      <c r="AF288" s="148"/>
      <c r="AG288" s="148"/>
      <c r="AH288" s="148"/>
      <c r="AI288" s="148"/>
      <c r="AJ288" s="148"/>
      <c r="AK288" s="148"/>
      <c r="AL288" s="3"/>
      <c r="AM288" s="3"/>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c r="BL288" s="148"/>
      <c r="BM288" s="148"/>
      <c r="BN288" s="148"/>
      <c r="BO288" s="148"/>
      <c r="BP288" s="148"/>
    </row>
    <row r="289" spans="1:68" ht="39" customHeight="1" x14ac:dyDescent="0.25">
      <c r="A289" s="148"/>
      <c r="B289" s="148"/>
      <c r="C289" s="148"/>
      <c r="D289" s="148"/>
      <c r="E289" s="148"/>
      <c r="F289" s="148"/>
      <c r="G289" s="148"/>
      <c r="H289" s="148"/>
      <c r="I289" s="148"/>
      <c r="J289" s="148"/>
      <c r="K289" s="148"/>
      <c r="L289" s="148"/>
      <c r="M289" s="148"/>
      <c r="N289" s="148"/>
      <c r="O289" s="148"/>
      <c r="P289" s="148"/>
      <c r="Q289" s="148"/>
      <c r="R289" s="148"/>
      <c r="S289" s="148"/>
      <c r="T289" s="148"/>
      <c r="U289" s="148"/>
      <c r="V289" s="148"/>
      <c r="W289" s="148"/>
      <c r="X289" s="148"/>
      <c r="Y289" s="148"/>
      <c r="Z289" s="148"/>
      <c r="AA289" s="148"/>
      <c r="AB289" s="148"/>
      <c r="AC289" s="148"/>
      <c r="AD289" s="148"/>
      <c r="AE289" s="148"/>
      <c r="AF289" s="148"/>
      <c r="AG289" s="148"/>
      <c r="AH289" s="148"/>
      <c r="AI289" s="148"/>
      <c r="AJ289" s="148"/>
      <c r="AK289" s="148"/>
      <c r="AL289" s="3"/>
      <c r="AM289" s="3"/>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c r="BL289" s="148"/>
      <c r="BM289" s="148"/>
      <c r="BN289" s="148"/>
      <c r="BO289" s="148"/>
      <c r="BP289" s="148"/>
    </row>
    <row r="290" spans="1:68" ht="39" customHeight="1" x14ac:dyDescent="0.25">
      <c r="A290" s="148"/>
      <c r="B290" s="148"/>
      <c r="C290" s="148"/>
      <c r="D290" s="148"/>
      <c r="E290" s="148"/>
      <c r="F290" s="148"/>
      <c r="G290" s="148"/>
      <c r="H290" s="148"/>
      <c r="I290" s="148"/>
      <c r="J290" s="148"/>
      <c r="K290" s="148"/>
      <c r="L290" s="148"/>
      <c r="M290" s="148"/>
      <c r="N290" s="148"/>
      <c r="O290" s="148"/>
      <c r="P290" s="148"/>
      <c r="Q290" s="148"/>
      <c r="R290" s="148"/>
      <c r="S290" s="148"/>
      <c r="T290" s="148"/>
      <c r="U290" s="148"/>
      <c r="V290" s="148"/>
      <c r="W290" s="148"/>
      <c r="X290" s="148"/>
      <c r="Y290" s="148"/>
      <c r="Z290" s="148"/>
      <c r="AA290" s="148"/>
      <c r="AB290" s="148"/>
      <c r="AC290" s="148"/>
      <c r="AD290" s="148"/>
      <c r="AE290" s="148"/>
      <c r="AF290" s="148"/>
      <c r="AG290" s="148"/>
      <c r="AH290" s="148"/>
      <c r="AI290" s="148"/>
      <c r="AJ290" s="148"/>
      <c r="AK290" s="148"/>
      <c r="AL290" s="3"/>
      <c r="AM290" s="3"/>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c r="BL290" s="148"/>
      <c r="BM290" s="148"/>
      <c r="BN290" s="148"/>
      <c r="BO290" s="148"/>
      <c r="BP290" s="148"/>
    </row>
    <row r="291" spans="1:68" ht="39" customHeight="1" x14ac:dyDescent="0.25">
      <c r="A291" s="148"/>
      <c r="B291" s="148"/>
      <c r="C291" s="148"/>
      <c r="D291" s="148"/>
      <c r="E291" s="148"/>
      <c r="F291" s="148"/>
      <c r="G291" s="148"/>
      <c r="H291" s="148"/>
      <c r="I291" s="148"/>
      <c r="J291" s="148"/>
      <c r="K291" s="148"/>
      <c r="L291" s="148"/>
      <c r="M291" s="148"/>
      <c r="N291" s="148"/>
      <c r="O291" s="148"/>
      <c r="P291" s="148"/>
      <c r="Q291" s="148"/>
      <c r="R291" s="148"/>
      <c r="S291" s="148"/>
      <c r="T291" s="148"/>
      <c r="U291" s="148"/>
      <c r="V291" s="148"/>
      <c r="W291" s="148"/>
      <c r="X291" s="148"/>
      <c r="Y291" s="148"/>
      <c r="Z291" s="148"/>
      <c r="AA291" s="148"/>
      <c r="AB291" s="148"/>
      <c r="AC291" s="148"/>
      <c r="AD291" s="148"/>
      <c r="AE291" s="148"/>
      <c r="AF291" s="148"/>
      <c r="AG291" s="148"/>
      <c r="AH291" s="148"/>
      <c r="AI291" s="148"/>
      <c r="AJ291" s="148"/>
      <c r="AK291" s="148"/>
      <c r="AL291" s="3"/>
      <c r="AM291" s="3"/>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c r="BL291" s="148"/>
      <c r="BM291" s="148"/>
      <c r="BN291" s="148"/>
      <c r="BO291" s="148"/>
      <c r="BP291" s="148"/>
    </row>
    <row r="292" spans="1:68" ht="39" customHeight="1" x14ac:dyDescent="0.25">
      <c r="A292" s="148"/>
      <c r="B292" s="148"/>
      <c r="C292" s="148"/>
      <c r="D292" s="148"/>
      <c r="E292" s="148"/>
      <c r="F292" s="148"/>
      <c r="G292" s="148"/>
      <c r="H292" s="148"/>
      <c r="I292" s="148"/>
      <c r="J292" s="148"/>
      <c r="K292" s="148"/>
      <c r="L292" s="148"/>
      <c r="M292" s="148"/>
      <c r="N292" s="148"/>
      <c r="O292" s="148"/>
      <c r="P292" s="148"/>
      <c r="Q292" s="148"/>
      <c r="R292" s="148"/>
      <c r="S292" s="148"/>
      <c r="T292" s="148"/>
      <c r="U292" s="148"/>
      <c r="V292" s="148"/>
      <c r="W292" s="148"/>
      <c r="X292" s="148"/>
      <c r="Y292" s="148"/>
      <c r="Z292" s="148"/>
      <c r="AA292" s="148"/>
      <c r="AB292" s="148"/>
      <c r="AC292" s="148"/>
      <c r="AD292" s="148"/>
      <c r="AE292" s="148"/>
      <c r="AF292" s="148"/>
      <c r="AG292" s="148"/>
      <c r="AH292" s="148"/>
      <c r="AI292" s="148"/>
      <c r="AJ292" s="148"/>
      <c r="AK292" s="148"/>
      <c r="AL292" s="3"/>
      <c r="AM292" s="3"/>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c r="BL292" s="148"/>
      <c r="BM292" s="148"/>
      <c r="BN292" s="148"/>
      <c r="BO292" s="148"/>
      <c r="BP292" s="148"/>
    </row>
    <row r="293" spans="1:68" ht="39" customHeight="1" x14ac:dyDescent="0.25">
      <c r="A293" s="148"/>
      <c r="B293" s="148"/>
      <c r="C293" s="148"/>
      <c r="D293" s="148"/>
      <c r="E293" s="148"/>
      <c r="F293" s="148"/>
      <c r="G293" s="148"/>
      <c r="H293" s="148"/>
      <c r="I293" s="148"/>
      <c r="J293" s="148"/>
      <c r="K293" s="148"/>
      <c r="L293" s="148"/>
      <c r="M293" s="148"/>
      <c r="N293" s="148"/>
      <c r="O293" s="148"/>
      <c r="P293" s="148"/>
      <c r="Q293" s="148"/>
      <c r="R293" s="148"/>
      <c r="S293" s="148"/>
      <c r="T293" s="148"/>
      <c r="U293" s="148"/>
      <c r="V293" s="148"/>
      <c r="W293" s="148"/>
      <c r="X293" s="148"/>
      <c r="Y293" s="148"/>
      <c r="Z293" s="148"/>
      <c r="AA293" s="148"/>
      <c r="AB293" s="148"/>
      <c r="AC293" s="148"/>
      <c r="AD293" s="148"/>
      <c r="AE293" s="148"/>
      <c r="AF293" s="148"/>
      <c r="AG293" s="148"/>
      <c r="AH293" s="148"/>
      <c r="AI293" s="148"/>
      <c r="AJ293" s="148"/>
      <c r="AK293" s="148"/>
      <c r="AL293" s="3"/>
      <c r="AM293" s="3"/>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c r="BL293" s="148"/>
      <c r="BM293" s="148"/>
      <c r="BN293" s="148"/>
      <c r="BO293" s="148"/>
      <c r="BP293" s="148"/>
    </row>
    <row r="294" spans="1:68" ht="39" customHeight="1" x14ac:dyDescent="0.25">
      <c r="A294" s="148"/>
      <c r="B294" s="148"/>
      <c r="C294" s="148"/>
      <c r="D294" s="148"/>
      <c r="E294" s="148"/>
      <c r="F294" s="148"/>
      <c r="G294" s="148"/>
      <c r="H294" s="148"/>
      <c r="I294" s="148"/>
      <c r="J294" s="148"/>
      <c r="K294" s="148"/>
      <c r="L294" s="148"/>
      <c r="M294" s="148"/>
      <c r="N294" s="148"/>
      <c r="O294" s="148"/>
      <c r="P294" s="148"/>
      <c r="Q294" s="148"/>
      <c r="R294" s="148"/>
      <c r="S294" s="148"/>
      <c r="T294" s="148"/>
      <c r="U294" s="148"/>
      <c r="V294" s="148"/>
      <c r="W294" s="148"/>
      <c r="X294" s="148"/>
      <c r="Y294" s="148"/>
      <c r="Z294" s="148"/>
      <c r="AA294" s="148"/>
      <c r="AB294" s="148"/>
      <c r="AC294" s="148"/>
      <c r="AD294" s="148"/>
      <c r="AE294" s="148"/>
      <c r="AF294" s="148"/>
      <c r="AG294" s="148"/>
      <c r="AH294" s="148"/>
      <c r="AI294" s="148"/>
      <c r="AJ294" s="148"/>
      <c r="AK294" s="148"/>
      <c r="AL294" s="3"/>
      <c r="AM294" s="3"/>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c r="BL294" s="148"/>
      <c r="BM294" s="148"/>
      <c r="BN294" s="148"/>
      <c r="BO294" s="148"/>
      <c r="BP294" s="148"/>
    </row>
    <row r="295" spans="1:68" ht="39" customHeight="1" x14ac:dyDescent="0.25">
      <c r="A295" s="148"/>
      <c r="B295" s="148"/>
      <c r="C295" s="148"/>
      <c r="D295" s="148"/>
      <c r="E295" s="148"/>
      <c r="F295" s="148"/>
      <c r="G295" s="148"/>
      <c r="H295" s="148"/>
      <c r="I295" s="148"/>
      <c r="J295" s="148"/>
      <c r="K295" s="148"/>
      <c r="L295" s="148"/>
      <c r="M295" s="148"/>
      <c r="N295" s="148"/>
      <c r="O295" s="148"/>
      <c r="P295" s="148"/>
      <c r="Q295" s="148"/>
      <c r="R295" s="148"/>
      <c r="S295" s="148"/>
      <c r="T295" s="148"/>
      <c r="U295" s="148"/>
      <c r="V295" s="148"/>
      <c r="W295" s="148"/>
      <c r="X295" s="148"/>
      <c r="Y295" s="148"/>
      <c r="Z295" s="148"/>
      <c r="AA295" s="148"/>
      <c r="AB295" s="148"/>
      <c r="AC295" s="148"/>
      <c r="AD295" s="148"/>
      <c r="AE295" s="148"/>
      <c r="AF295" s="148"/>
      <c r="AG295" s="148"/>
      <c r="AH295" s="148"/>
      <c r="AI295" s="148"/>
      <c r="AJ295" s="148"/>
      <c r="AK295" s="148"/>
      <c r="AL295" s="3"/>
      <c r="AM295" s="3"/>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c r="BL295" s="148"/>
      <c r="BM295" s="148"/>
      <c r="BN295" s="148"/>
      <c r="BO295" s="148"/>
      <c r="BP295" s="148"/>
    </row>
    <row r="296" spans="1:68" ht="39" customHeight="1" x14ac:dyDescent="0.25">
      <c r="A296" s="148"/>
      <c r="B296" s="148"/>
      <c r="C296" s="148"/>
      <c r="D296" s="148"/>
      <c r="E296" s="148"/>
      <c r="F296" s="148"/>
      <c r="G296" s="148"/>
      <c r="H296" s="148"/>
      <c r="I296" s="148"/>
      <c r="J296" s="148"/>
      <c r="K296" s="148"/>
      <c r="L296" s="148"/>
      <c r="M296" s="148"/>
      <c r="N296" s="148"/>
      <c r="O296" s="148"/>
      <c r="P296" s="148"/>
      <c r="Q296" s="148"/>
      <c r="R296" s="148"/>
      <c r="S296" s="148"/>
      <c r="T296" s="148"/>
      <c r="U296" s="148"/>
      <c r="V296" s="148"/>
      <c r="W296" s="148"/>
      <c r="X296" s="148"/>
      <c r="Y296" s="148"/>
      <c r="Z296" s="148"/>
      <c r="AA296" s="148"/>
      <c r="AB296" s="148"/>
      <c r="AC296" s="148"/>
      <c r="AD296" s="148"/>
      <c r="AE296" s="148"/>
      <c r="AF296" s="148"/>
      <c r="AG296" s="148"/>
      <c r="AH296" s="148"/>
      <c r="AI296" s="148"/>
      <c r="AJ296" s="148"/>
      <c r="AK296" s="148"/>
      <c r="AL296" s="3"/>
      <c r="AM296" s="3"/>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c r="BL296" s="148"/>
      <c r="BM296" s="148"/>
      <c r="BN296" s="148"/>
      <c r="BO296" s="148"/>
      <c r="BP296" s="148"/>
    </row>
    <row r="297" spans="1:68" ht="39" customHeight="1" x14ac:dyDescent="0.25">
      <c r="A297" s="148"/>
      <c r="B297" s="148"/>
      <c r="C297" s="148"/>
      <c r="D297" s="148"/>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48"/>
      <c r="AA297" s="148"/>
      <c r="AB297" s="148"/>
      <c r="AC297" s="148"/>
      <c r="AD297" s="148"/>
      <c r="AE297" s="148"/>
      <c r="AF297" s="148"/>
      <c r="AG297" s="148"/>
      <c r="AH297" s="148"/>
      <c r="AI297" s="148"/>
      <c r="AJ297" s="148"/>
      <c r="AK297" s="148"/>
      <c r="AL297" s="3"/>
      <c r="AM297" s="3"/>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c r="BL297" s="148"/>
      <c r="BM297" s="148"/>
      <c r="BN297" s="148"/>
      <c r="BO297" s="148"/>
      <c r="BP297" s="148"/>
    </row>
    <row r="298" spans="1:68" ht="39" customHeight="1" x14ac:dyDescent="0.25">
      <c r="A298" s="148"/>
      <c r="B298" s="148"/>
      <c r="C298" s="148"/>
      <c r="D298" s="148"/>
      <c r="E298" s="148"/>
      <c r="F298" s="148"/>
      <c r="G298" s="148"/>
      <c r="H298" s="148"/>
      <c r="I298" s="148"/>
      <c r="J298" s="148"/>
      <c r="K298" s="148"/>
      <c r="L298" s="148"/>
      <c r="M298" s="148"/>
      <c r="N298" s="148"/>
      <c r="O298" s="148"/>
      <c r="P298" s="148"/>
      <c r="Q298" s="148"/>
      <c r="R298" s="148"/>
      <c r="S298" s="148"/>
      <c r="T298" s="148"/>
      <c r="U298" s="148"/>
      <c r="V298" s="148"/>
      <c r="W298" s="148"/>
      <c r="X298" s="148"/>
      <c r="Y298" s="148"/>
      <c r="Z298" s="148"/>
      <c r="AA298" s="148"/>
      <c r="AB298" s="148"/>
      <c r="AC298" s="148"/>
      <c r="AD298" s="148"/>
      <c r="AE298" s="148"/>
      <c r="AF298" s="148"/>
      <c r="AG298" s="148"/>
      <c r="AH298" s="148"/>
      <c r="AI298" s="148"/>
      <c r="AJ298" s="148"/>
      <c r="AK298" s="148"/>
      <c r="AL298" s="3"/>
      <c r="AM298" s="3"/>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c r="BL298" s="148"/>
      <c r="BM298" s="148"/>
      <c r="BN298" s="148"/>
      <c r="BO298" s="148"/>
      <c r="BP298" s="148"/>
    </row>
    <row r="299" spans="1:68" ht="39" customHeight="1" x14ac:dyDescent="0.25">
      <c r="A299" s="148"/>
      <c r="B299" s="148"/>
      <c r="C299" s="148"/>
      <c r="D299" s="148"/>
      <c r="E299" s="148"/>
      <c r="F299" s="148"/>
      <c r="G299" s="148"/>
      <c r="H299" s="148"/>
      <c r="I299" s="148"/>
      <c r="J299" s="148"/>
      <c r="K299" s="148"/>
      <c r="L299" s="148"/>
      <c r="M299" s="148"/>
      <c r="N299" s="148"/>
      <c r="O299" s="148"/>
      <c r="P299" s="148"/>
      <c r="Q299" s="148"/>
      <c r="R299" s="148"/>
      <c r="S299" s="148"/>
      <c r="T299" s="148"/>
      <c r="U299" s="148"/>
      <c r="V299" s="148"/>
      <c r="W299" s="148"/>
      <c r="X299" s="148"/>
      <c r="Y299" s="148"/>
      <c r="Z299" s="148"/>
      <c r="AA299" s="148"/>
      <c r="AB299" s="148"/>
      <c r="AC299" s="148"/>
      <c r="AD299" s="148"/>
      <c r="AE299" s="148"/>
      <c r="AF299" s="148"/>
      <c r="AG299" s="148"/>
      <c r="AH299" s="148"/>
      <c r="AI299" s="148"/>
      <c r="AJ299" s="148"/>
      <c r="AK299" s="148"/>
      <c r="AL299" s="3"/>
      <c r="AM299" s="3"/>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c r="BL299" s="148"/>
      <c r="BM299" s="148"/>
      <c r="BN299" s="148"/>
      <c r="BO299" s="148"/>
      <c r="BP299" s="148"/>
    </row>
    <row r="300" spans="1:68" ht="39" customHeight="1" x14ac:dyDescent="0.25">
      <c r="A300" s="148"/>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8"/>
      <c r="Z300" s="148"/>
      <c r="AA300" s="148"/>
      <c r="AB300" s="148"/>
      <c r="AC300" s="148"/>
      <c r="AD300" s="148"/>
      <c r="AE300" s="148"/>
      <c r="AF300" s="148"/>
      <c r="AG300" s="148"/>
      <c r="AH300" s="148"/>
      <c r="AI300" s="148"/>
      <c r="AJ300" s="148"/>
      <c r="AK300" s="148"/>
      <c r="AL300" s="3"/>
      <c r="AM300" s="3"/>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c r="BL300" s="148"/>
      <c r="BM300" s="148"/>
      <c r="BN300" s="148"/>
      <c r="BO300" s="148"/>
      <c r="BP300" s="148"/>
    </row>
    <row r="301" spans="1:68" ht="39" customHeight="1" x14ac:dyDescent="0.25">
      <c r="A301" s="148"/>
      <c r="B301" s="148"/>
      <c r="C301" s="148"/>
      <c r="D301" s="148"/>
      <c r="E301" s="148"/>
      <c r="F301" s="148"/>
      <c r="G301" s="148"/>
      <c r="H301" s="148"/>
      <c r="I301" s="148"/>
      <c r="J301" s="148"/>
      <c r="K301" s="148"/>
      <c r="L301" s="148"/>
      <c r="M301" s="148"/>
      <c r="N301" s="148"/>
      <c r="O301" s="148"/>
      <c r="P301" s="148"/>
      <c r="Q301" s="148"/>
      <c r="R301" s="148"/>
      <c r="S301" s="148"/>
      <c r="T301" s="148"/>
      <c r="U301" s="148"/>
      <c r="V301" s="148"/>
      <c r="W301" s="148"/>
      <c r="X301" s="148"/>
      <c r="Y301" s="148"/>
      <c r="Z301" s="148"/>
      <c r="AA301" s="148"/>
      <c r="AB301" s="148"/>
      <c r="AC301" s="148"/>
      <c r="AD301" s="148"/>
      <c r="AE301" s="148"/>
      <c r="AF301" s="148"/>
      <c r="AG301" s="148"/>
      <c r="AH301" s="148"/>
      <c r="AI301" s="148"/>
      <c r="AJ301" s="148"/>
      <c r="AK301" s="148"/>
      <c r="AL301" s="3"/>
      <c r="AM301" s="3"/>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c r="BL301" s="148"/>
      <c r="BM301" s="148"/>
      <c r="BN301" s="148"/>
      <c r="BO301" s="148"/>
      <c r="BP301" s="148"/>
    </row>
    <row r="302" spans="1:68" ht="39" customHeight="1" x14ac:dyDescent="0.25">
      <c r="A302" s="148"/>
      <c r="B302" s="148"/>
      <c r="C302" s="148"/>
      <c r="D302" s="148"/>
      <c r="E302" s="148"/>
      <c r="F302" s="148"/>
      <c r="G302" s="148"/>
      <c r="H302" s="148"/>
      <c r="I302" s="148"/>
      <c r="J302" s="148"/>
      <c r="K302" s="148"/>
      <c r="L302" s="148"/>
      <c r="M302" s="148"/>
      <c r="N302" s="148"/>
      <c r="O302" s="148"/>
      <c r="P302" s="148"/>
      <c r="Q302" s="148"/>
      <c r="R302" s="148"/>
      <c r="S302" s="148"/>
      <c r="T302" s="148"/>
      <c r="U302" s="148"/>
      <c r="V302" s="148"/>
      <c r="W302" s="148"/>
      <c r="X302" s="148"/>
      <c r="Y302" s="148"/>
      <c r="Z302" s="148"/>
      <c r="AA302" s="148"/>
      <c r="AB302" s="148"/>
      <c r="AC302" s="148"/>
      <c r="AD302" s="148"/>
      <c r="AE302" s="148"/>
      <c r="AF302" s="148"/>
      <c r="AG302" s="148"/>
      <c r="AH302" s="148"/>
      <c r="AI302" s="148"/>
      <c r="AJ302" s="148"/>
      <c r="AK302" s="148"/>
      <c r="AL302" s="3"/>
      <c r="AM302" s="3"/>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c r="BL302" s="148"/>
      <c r="BM302" s="148"/>
      <c r="BN302" s="148"/>
      <c r="BO302" s="148"/>
      <c r="BP302" s="148"/>
    </row>
    <row r="303" spans="1:68" ht="39" customHeight="1" x14ac:dyDescent="0.25">
      <c r="A303" s="148"/>
      <c r="B303" s="148"/>
      <c r="C303" s="148"/>
      <c r="D303" s="148"/>
      <c r="E303" s="148"/>
      <c r="F303" s="148"/>
      <c r="G303" s="148"/>
      <c r="H303" s="148"/>
      <c r="I303" s="148"/>
      <c r="J303" s="148"/>
      <c r="K303" s="148"/>
      <c r="L303" s="148"/>
      <c r="M303" s="148"/>
      <c r="N303" s="148"/>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3"/>
      <c r="AM303" s="3"/>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c r="BL303" s="148"/>
      <c r="BM303" s="148"/>
      <c r="BN303" s="148"/>
      <c r="BO303" s="148"/>
      <c r="BP303" s="148"/>
    </row>
    <row r="304" spans="1:68" ht="39" customHeight="1" x14ac:dyDescent="0.25">
      <c r="A304" s="148"/>
      <c r="B304" s="148"/>
      <c r="C304" s="148"/>
      <c r="D304" s="148"/>
      <c r="E304" s="148"/>
      <c r="F304" s="148"/>
      <c r="G304" s="148"/>
      <c r="H304" s="148"/>
      <c r="I304" s="148"/>
      <c r="J304" s="148"/>
      <c r="K304" s="148"/>
      <c r="L304" s="148"/>
      <c r="M304" s="148"/>
      <c r="N304" s="148"/>
      <c r="O304" s="148"/>
      <c r="P304" s="148"/>
      <c r="Q304" s="148"/>
      <c r="R304" s="148"/>
      <c r="S304" s="148"/>
      <c r="T304" s="148"/>
      <c r="U304" s="148"/>
      <c r="V304" s="148"/>
      <c r="W304" s="148"/>
      <c r="X304" s="148"/>
      <c r="Y304" s="148"/>
      <c r="Z304" s="148"/>
      <c r="AA304" s="148"/>
      <c r="AB304" s="148"/>
      <c r="AC304" s="148"/>
      <c r="AD304" s="148"/>
      <c r="AE304" s="148"/>
      <c r="AF304" s="148"/>
      <c r="AG304" s="148"/>
      <c r="AH304" s="148"/>
      <c r="AI304" s="148"/>
      <c r="AJ304" s="148"/>
      <c r="AK304" s="148"/>
      <c r="AL304" s="3"/>
      <c r="AM304" s="3"/>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c r="BL304" s="148"/>
      <c r="BM304" s="148"/>
      <c r="BN304" s="148"/>
      <c r="BO304" s="148"/>
      <c r="BP304" s="148"/>
    </row>
    <row r="305" spans="1:68" ht="39" customHeight="1" x14ac:dyDescent="0.25">
      <c r="A305" s="148"/>
      <c r="B305" s="148"/>
      <c r="C305" s="148"/>
      <c r="D305" s="148"/>
      <c r="E305" s="148"/>
      <c r="F305" s="148"/>
      <c r="G305" s="148"/>
      <c r="H305" s="148"/>
      <c r="I305" s="148"/>
      <c r="J305" s="148"/>
      <c r="K305" s="148"/>
      <c r="L305" s="148"/>
      <c r="M305" s="148"/>
      <c r="N305" s="148"/>
      <c r="O305" s="148"/>
      <c r="P305" s="148"/>
      <c r="Q305" s="148"/>
      <c r="R305" s="148"/>
      <c r="S305" s="148"/>
      <c r="T305" s="148"/>
      <c r="U305" s="148"/>
      <c r="V305" s="148"/>
      <c r="W305" s="148"/>
      <c r="X305" s="148"/>
      <c r="Y305" s="148"/>
      <c r="Z305" s="148"/>
      <c r="AA305" s="148"/>
      <c r="AB305" s="148"/>
      <c r="AC305" s="148"/>
      <c r="AD305" s="148"/>
      <c r="AE305" s="148"/>
      <c r="AF305" s="148"/>
      <c r="AG305" s="148"/>
      <c r="AH305" s="148"/>
      <c r="AI305" s="148"/>
      <c r="AJ305" s="148"/>
      <c r="AK305" s="148"/>
      <c r="AL305" s="3"/>
      <c r="AM305" s="3"/>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c r="BL305" s="148"/>
      <c r="BM305" s="148"/>
      <c r="BN305" s="148"/>
      <c r="BO305" s="148"/>
      <c r="BP305" s="148"/>
    </row>
    <row r="306" spans="1:68" ht="39" customHeight="1" x14ac:dyDescent="0.25">
      <c r="A306" s="148"/>
      <c r="B306" s="148"/>
      <c r="C306" s="148"/>
      <c r="D306" s="148"/>
      <c r="E306" s="148"/>
      <c r="F306" s="148"/>
      <c r="G306" s="148"/>
      <c r="H306" s="148"/>
      <c r="I306" s="148"/>
      <c r="J306" s="148"/>
      <c r="K306" s="148"/>
      <c r="L306" s="148"/>
      <c r="M306" s="148"/>
      <c r="N306" s="148"/>
      <c r="O306" s="148"/>
      <c r="P306" s="148"/>
      <c r="Q306" s="148"/>
      <c r="R306" s="148"/>
      <c r="S306" s="148"/>
      <c r="T306" s="148"/>
      <c r="U306" s="148"/>
      <c r="V306" s="148"/>
      <c r="W306" s="148"/>
      <c r="X306" s="148"/>
      <c r="Y306" s="148"/>
      <c r="Z306" s="148"/>
      <c r="AA306" s="148"/>
      <c r="AB306" s="148"/>
      <c r="AC306" s="148"/>
      <c r="AD306" s="148"/>
      <c r="AE306" s="148"/>
      <c r="AF306" s="148"/>
      <c r="AG306" s="148"/>
      <c r="AH306" s="148"/>
      <c r="AI306" s="148"/>
      <c r="AJ306" s="148"/>
      <c r="AK306" s="148"/>
      <c r="AL306" s="3"/>
      <c r="AM306" s="3"/>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c r="BL306" s="148"/>
      <c r="BM306" s="148"/>
      <c r="BN306" s="148"/>
      <c r="BO306" s="148"/>
      <c r="BP306" s="148"/>
    </row>
    <row r="307" spans="1:68" ht="39" customHeight="1" x14ac:dyDescent="0.25">
      <c r="A307" s="148"/>
      <c r="B307" s="148"/>
      <c r="C307" s="148"/>
      <c r="D307" s="148"/>
      <c r="E307" s="148"/>
      <c r="F307" s="148"/>
      <c r="G307" s="148"/>
      <c r="H307" s="148"/>
      <c r="I307" s="148"/>
      <c r="J307" s="148"/>
      <c r="K307" s="148"/>
      <c r="L307" s="148"/>
      <c r="M307" s="148"/>
      <c r="N307" s="148"/>
      <c r="O307" s="148"/>
      <c r="P307" s="148"/>
      <c r="Q307" s="148"/>
      <c r="R307" s="148"/>
      <c r="S307" s="148"/>
      <c r="T307" s="148"/>
      <c r="U307" s="148"/>
      <c r="V307" s="148"/>
      <c r="W307" s="148"/>
      <c r="X307" s="148"/>
      <c r="Y307" s="148"/>
      <c r="Z307" s="148"/>
      <c r="AA307" s="148"/>
      <c r="AB307" s="148"/>
      <c r="AC307" s="148"/>
      <c r="AD307" s="148"/>
      <c r="AE307" s="148"/>
      <c r="AF307" s="148"/>
      <c r="AG307" s="148"/>
      <c r="AH307" s="148"/>
      <c r="AI307" s="148"/>
      <c r="AJ307" s="148"/>
      <c r="AK307" s="148"/>
      <c r="AL307" s="3"/>
      <c r="AM307" s="3"/>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c r="BL307" s="148"/>
      <c r="BM307" s="148"/>
      <c r="BN307" s="148"/>
      <c r="BO307" s="148"/>
      <c r="BP307" s="148"/>
    </row>
    <row r="308" spans="1:68" ht="39" customHeight="1" x14ac:dyDescent="0.25">
      <c r="A308" s="148"/>
      <c r="B308" s="148"/>
      <c r="C308" s="148"/>
      <c r="D308" s="148"/>
      <c r="E308" s="148"/>
      <c r="F308" s="148"/>
      <c r="G308" s="148"/>
      <c r="H308" s="148"/>
      <c r="I308" s="148"/>
      <c r="J308" s="148"/>
      <c r="K308" s="148"/>
      <c r="L308" s="148"/>
      <c r="M308" s="148"/>
      <c r="N308" s="148"/>
      <c r="O308" s="148"/>
      <c r="P308" s="148"/>
      <c r="Q308" s="148"/>
      <c r="R308" s="148"/>
      <c r="S308" s="148"/>
      <c r="T308" s="148"/>
      <c r="U308" s="148"/>
      <c r="V308" s="148"/>
      <c r="W308" s="148"/>
      <c r="X308" s="148"/>
      <c r="Y308" s="148"/>
      <c r="Z308" s="148"/>
      <c r="AA308" s="148"/>
      <c r="AB308" s="148"/>
      <c r="AC308" s="148"/>
      <c r="AD308" s="148"/>
      <c r="AE308" s="148"/>
      <c r="AF308" s="148"/>
      <c r="AG308" s="148"/>
      <c r="AH308" s="148"/>
      <c r="AI308" s="148"/>
      <c r="AJ308" s="148"/>
      <c r="AK308" s="148"/>
      <c r="AL308" s="3"/>
      <c r="AM308" s="3"/>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c r="BL308" s="148"/>
      <c r="BM308" s="148"/>
      <c r="BN308" s="148"/>
      <c r="BO308" s="148"/>
      <c r="BP308" s="148"/>
    </row>
    <row r="309" spans="1:68" ht="39" customHeight="1" x14ac:dyDescent="0.25">
      <c r="A309" s="148"/>
      <c r="B309" s="148"/>
      <c r="C309" s="148"/>
      <c r="D309" s="148"/>
      <c r="E309" s="148"/>
      <c r="F309" s="148"/>
      <c r="G309" s="148"/>
      <c r="H309" s="148"/>
      <c r="I309" s="148"/>
      <c r="J309" s="148"/>
      <c r="K309" s="148"/>
      <c r="L309" s="148"/>
      <c r="M309" s="148"/>
      <c r="N309" s="148"/>
      <c r="O309" s="148"/>
      <c r="P309" s="148"/>
      <c r="Q309" s="148"/>
      <c r="R309" s="148"/>
      <c r="S309" s="148"/>
      <c r="T309" s="148"/>
      <c r="U309" s="148"/>
      <c r="V309" s="148"/>
      <c r="W309" s="148"/>
      <c r="X309" s="148"/>
      <c r="Y309" s="148"/>
      <c r="Z309" s="148"/>
      <c r="AA309" s="148"/>
      <c r="AB309" s="148"/>
      <c r="AC309" s="148"/>
      <c r="AD309" s="148"/>
      <c r="AE309" s="148"/>
      <c r="AF309" s="148"/>
      <c r="AG309" s="148"/>
      <c r="AH309" s="148"/>
      <c r="AI309" s="148"/>
      <c r="AJ309" s="148"/>
      <c r="AK309" s="148"/>
      <c r="AL309" s="3"/>
      <c r="AM309" s="3"/>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c r="BL309" s="148"/>
      <c r="BM309" s="148"/>
      <c r="BN309" s="148"/>
      <c r="BO309" s="148"/>
      <c r="BP309" s="148"/>
    </row>
    <row r="310" spans="1:68" ht="39" customHeight="1" x14ac:dyDescent="0.25">
      <c r="A310" s="148"/>
      <c r="B310" s="148"/>
      <c r="C310" s="148"/>
      <c r="D310" s="148"/>
      <c r="E310" s="148"/>
      <c r="F310" s="148"/>
      <c r="G310" s="148"/>
      <c r="H310" s="148"/>
      <c r="I310" s="148"/>
      <c r="J310" s="148"/>
      <c r="K310" s="148"/>
      <c r="L310" s="148"/>
      <c r="M310" s="148"/>
      <c r="N310" s="148"/>
      <c r="O310" s="148"/>
      <c r="P310" s="148"/>
      <c r="Q310" s="148"/>
      <c r="R310" s="148"/>
      <c r="S310" s="148"/>
      <c r="T310" s="148"/>
      <c r="U310" s="148"/>
      <c r="V310" s="148"/>
      <c r="W310" s="148"/>
      <c r="X310" s="148"/>
      <c r="Y310" s="148"/>
      <c r="Z310" s="148"/>
      <c r="AA310" s="148"/>
      <c r="AB310" s="148"/>
      <c r="AC310" s="148"/>
      <c r="AD310" s="148"/>
      <c r="AE310" s="148"/>
      <c r="AF310" s="148"/>
      <c r="AG310" s="148"/>
      <c r="AH310" s="148"/>
      <c r="AI310" s="148"/>
      <c r="AJ310" s="148"/>
      <c r="AK310" s="148"/>
      <c r="AL310" s="3"/>
      <c r="AM310" s="3"/>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c r="BL310" s="148"/>
      <c r="BM310" s="148"/>
      <c r="BN310" s="148"/>
      <c r="BO310" s="148"/>
      <c r="BP310" s="148"/>
    </row>
    <row r="311" spans="1:68" ht="39" customHeight="1" x14ac:dyDescent="0.25">
      <c r="A311" s="148"/>
      <c r="B311" s="148"/>
      <c r="C311" s="148"/>
      <c r="D311" s="148"/>
      <c r="E311" s="148"/>
      <c r="F311" s="148"/>
      <c r="G311" s="148"/>
      <c r="H311" s="148"/>
      <c r="I311" s="148"/>
      <c r="J311" s="148"/>
      <c r="K311" s="148"/>
      <c r="L311" s="148"/>
      <c r="M311" s="148"/>
      <c r="N311" s="148"/>
      <c r="O311" s="148"/>
      <c r="P311" s="148"/>
      <c r="Q311" s="148"/>
      <c r="R311" s="148"/>
      <c r="S311" s="148"/>
      <c r="T311" s="148"/>
      <c r="U311" s="148"/>
      <c r="V311" s="148"/>
      <c r="W311" s="148"/>
      <c r="X311" s="148"/>
      <c r="Y311" s="148"/>
      <c r="Z311" s="148"/>
      <c r="AA311" s="148"/>
      <c r="AB311" s="148"/>
      <c r="AC311" s="148"/>
      <c r="AD311" s="148"/>
      <c r="AE311" s="148"/>
      <c r="AF311" s="148"/>
      <c r="AG311" s="148"/>
      <c r="AH311" s="148"/>
      <c r="AI311" s="148"/>
      <c r="AJ311" s="148"/>
      <c r="AK311" s="148"/>
      <c r="AL311" s="3"/>
      <c r="AM311" s="3"/>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c r="BL311" s="148"/>
      <c r="BM311" s="148"/>
      <c r="BN311" s="148"/>
      <c r="BO311" s="148"/>
      <c r="BP311" s="148"/>
    </row>
    <row r="312" spans="1:68" ht="39" customHeight="1" x14ac:dyDescent="0.25">
      <c r="A312" s="148"/>
      <c r="B312" s="148"/>
      <c r="C312" s="148"/>
      <c r="D312" s="148"/>
      <c r="E312" s="148"/>
      <c r="F312" s="148"/>
      <c r="G312" s="148"/>
      <c r="H312" s="148"/>
      <c r="I312" s="148"/>
      <c r="J312" s="148"/>
      <c r="K312" s="148"/>
      <c r="L312" s="148"/>
      <c r="M312" s="148"/>
      <c r="N312" s="148"/>
      <c r="O312" s="148"/>
      <c r="P312" s="148"/>
      <c r="Q312" s="148"/>
      <c r="R312" s="148"/>
      <c r="S312" s="148"/>
      <c r="T312" s="148"/>
      <c r="U312" s="148"/>
      <c r="V312" s="148"/>
      <c r="W312" s="148"/>
      <c r="X312" s="148"/>
      <c r="Y312" s="148"/>
      <c r="Z312" s="148"/>
      <c r="AA312" s="148"/>
      <c r="AB312" s="148"/>
      <c r="AC312" s="148"/>
      <c r="AD312" s="148"/>
      <c r="AE312" s="148"/>
      <c r="AF312" s="148"/>
      <c r="AG312" s="148"/>
      <c r="AH312" s="148"/>
      <c r="AI312" s="148"/>
      <c r="AJ312" s="148"/>
      <c r="AK312" s="148"/>
      <c r="AL312" s="3"/>
      <c r="AM312" s="3"/>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c r="BL312" s="148"/>
      <c r="BM312" s="148"/>
      <c r="BN312" s="148"/>
      <c r="BO312" s="148"/>
      <c r="BP312" s="148"/>
    </row>
    <row r="313" spans="1:68" ht="39" customHeight="1" x14ac:dyDescent="0.25">
      <c r="A313" s="148"/>
      <c r="B313" s="148"/>
      <c r="C313" s="148"/>
      <c r="D313" s="148"/>
      <c r="E313" s="148"/>
      <c r="F313" s="148"/>
      <c r="G313" s="148"/>
      <c r="H313" s="148"/>
      <c r="I313" s="148"/>
      <c r="J313" s="148"/>
      <c r="K313" s="148"/>
      <c r="L313" s="148"/>
      <c r="M313" s="148"/>
      <c r="N313" s="148"/>
      <c r="O313" s="148"/>
      <c r="P313" s="148"/>
      <c r="Q313" s="148"/>
      <c r="R313" s="148"/>
      <c r="S313" s="148"/>
      <c r="T313" s="148"/>
      <c r="U313" s="148"/>
      <c r="V313" s="148"/>
      <c r="W313" s="148"/>
      <c r="X313" s="148"/>
      <c r="Y313" s="148"/>
      <c r="Z313" s="148"/>
      <c r="AA313" s="148"/>
      <c r="AB313" s="148"/>
      <c r="AC313" s="148"/>
      <c r="AD313" s="148"/>
      <c r="AE313" s="148"/>
      <c r="AF313" s="148"/>
      <c r="AG313" s="148"/>
      <c r="AH313" s="148"/>
      <c r="AI313" s="148"/>
      <c r="AJ313" s="148"/>
      <c r="AK313" s="148"/>
      <c r="AL313" s="3"/>
      <c r="AM313" s="3"/>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c r="BL313" s="148"/>
      <c r="BM313" s="148"/>
      <c r="BN313" s="148"/>
      <c r="BO313" s="148"/>
      <c r="BP313" s="148"/>
    </row>
    <row r="314" spans="1:68" ht="39" customHeight="1" x14ac:dyDescent="0.25">
      <c r="A314" s="148"/>
      <c r="B314" s="148"/>
      <c r="C314" s="148"/>
      <c r="D314" s="148"/>
      <c r="E314" s="148"/>
      <c r="F314" s="148"/>
      <c r="G314" s="148"/>
      <c r="H314" s="148"/>
      <c r="I314" s="148"/>
      <c r="J314" s="148"/>
      <c r="K314" s="148"/>
      <c r="L314" s="148"/>
      <c r="M314" s="148"/>
      <c r="N314" s="148"/>
      <c r="O314" s="148"/>
      <c r="P314" s="148"/>
      <c r="Q314" s="148"/>
      <c r="R314" s="148"/>
      <c r="S314" s="148"/>
      <c r="T314" s="148"/>
      <c r="U314" s="148"/>
      <c r="V314" s="148"/>
      <c r="W314" s="148"/>
      <c r="X314" s="148"/>
      <c r="Y314" s="148"/>
      <c r="Z314" s="148"/>
      <c r="AA314" s="148"/>
      <c r="AB314" s="148"/>
      <c r="AC314" s="148"/>
      <c r="AD314" s="148"/>
      <c r="AE314" s="148"/>
      <c r="AF314" s="148"/>
      <c r="AG314" s="148"/>
      <c r="AH314" s="148"/>
      <c r="AI314" s="148"/>
      <c r="AJ314" s="148"/>
      <c r="AK314" s="148"/>
      <c r="AL314" s="3"/>
      <c r="AM314" s="3"/>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c r="BL314" s="148"/>
      <c r="BM314" s="148"/>
      <c r="BN314" s="148"/>
      <c r="BO314" s="148"/>
      <c r="BP314" s="148"/>
    </row>
    <row r="315" spans="1:68" ht="39" customHeight="1" x14ac:dyDescent="0.25">
      <c r="A315" s="148"/>
      <c r="B315" s="148"/>
      <c r="C315" s="148"/>
      <c r="D315" s="148"/>
      <c r="E315" s="148"/>
      <c r="F315" s="148"/>
      <c r="G315" s="148"/>
      <c r="H315" s="148"/>
      <c r="I315" s="148"/>
      <c r="J315" s="148"/>
      <c r="K315" s="148"/>
      <c r="L315" s="148"/>
      <c r="M315" s="148"/>
      <c r="N315" s="148"/>
      <c r="O315" s="148"/>
      <c r="P315" s="148"/>
      <c r="Q315" s="148"/>
      <c r="R315" s="148"/>
      <c r="S315" s="148"/>
      <c r="T315" s="148"/>
      <c r="U315" s="148"/>
      <c r="V315" s="148"/>
      <c r="W315" s="148"/>
      <c r="X315" s="148"/>
      <c r="Y315" s="148"/>
      <c r="Z315" s="148"/>
      <c r="AA315" s="148"/>
      <c r="AB315" s="148"/>
      <c r="AC315" s="148"/>
      <c r="AD315" s="148"/>
      <c r="AE315" s="148"/>
      <c r="AF315" s="148"/>
      <c r="AG315" s="148"/>
      <c r="AH315" s="148"/>
      <c r="AI315" s="148"/>
      <c r="AJ315" s="148"/>
      <c r="AK315" s="148"/>
      <c r="AL315" s="3"/>
      <c r="AM315" s="3"/>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c r="BL315" s="148"/>
      <c r="BM315" s="148"/>
      <c r="BN315" s="148"/>
      <c r="BO315" s="148"/>
      <c r="BP315" s="148"/>
    </row>
    <row r="316" spans="1:68" ht="39" customHeight="1" x14ac:dyDescent="0.25">
      <c r="A316" s="148"/>
      <c r="B316" s="148"/>
      <c r="C316" s="148"/>
      <c r="D316" s="148"/>
      <c r="E316" s="148"/>
      <c r="F316" s="148"/>
      <c r="G316" s="148"/>
      <c r="H316" s="148"/>
      <c r="I316" s="148"/>
      <c r="J316" s="148"/>
      <c r="K316" s="148"/>
      <c r="L316" s="148"/>
      <c r="M316" s="148"/>
      <c r="N316" s="148"/>
      <c r="O316" s="148"/>
      <c r="P316" s="148"/>
      <c r="Q316" s="148"/>
      <c r="R316" s="148"/>
      <c r="S316" s="148"/>
      <c r="T316" s="148"/>
      <c r="U316" s="148"/>
      <c r="V316" s="148"/>
      <c r="W316" s="148"/>
      <c r="X316" s="148"/>
      <c r="Y316" s="148"/>
      <c r="Z316" s="148"/>
      <c r="AA316" s="148"/>
      <c r="AB316" s="148"/>
      <c r="AC316" s="148"/>
      <c r="AD316" s="148"/>
      <c r="AE316" s="148"/>
      <c r="AF316" s="148"/>
      <c r="AG316" s="148"/>
      <c r="AH316" s="148"/>
      <c r="AI316" s="148"/>
      <c r="AJ316" s="148"/>
      <c r="AK316" s="148"/>
      <c r="AL316" s="3"/>
      <c r="AM316" s="3"/>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c r="BL316" s="148"/>
      <c r="BM316" s="148"/>
      <c r="BN316" s="148"/>
      <c r="BO316" s="148"/>
      <c r="BP316" s="148"/>
    </row>
    <row r="317" spans="1:68" ht="39" customHeight="1" x14ac:dyDescent="0.25">
      <c r="A317" s="148"/>
      <c r="B317" s="148"/>
      <c r="C317" s="148"/>
      <c r="D317" s="148"/>
      <c r="E317" s="148"/>
      <c r="F317" s="148"/>
      <c r="G317" s="148"/>
      <c r="H317" s="148"/>
      <c r="I317" s="148"/>
      <c r="J317" s="148"/>
      <c r="K317" s="148"/>
      <c r="L317" s="148"/>
      <c r="M317" s="148"/>
      <c r="N317" s="148"/>
      <c r="O317" s="148"/>
      <c r="P317" s="148"/>
      <c r="Q317" s="148"/>
      <c r="R317" s="148"/>
      <c r="S317" s="148"/>
      <c r="T317" s="148"/>
      <c r="U317" s="148"/>
      <c r="V317" s="148"/>
      <c r="W317" s="148"/>
      <c r="X317" s="148"/>
      <c r="Y317" s="148"/>
      <c r="Z317" s="148"/>
      <c r="AA317" s="148"/>
      <c r="AB317" s="148"/>
      <c r="AC317" s="148"/>
      <c r="AD317" s="148"/>
      <c r="AE317" s="148"/>
      <c r="AF317" s="148"/>
      <c r="AG317" s="148"/>
      <c r="AH317" s="148"/>
      <c r="AI317" s="148"/>
      <c r="AJ317" s="148"/>
      <c r="AK317" s="148"/>
      <c r="AL317" s="3"/>
      <c r="AM317" s="3"/>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c r="BL317" s="148"/>
      <c r="BM317" s="148"/>
      <c r="BN317" s="148"/>
      <c r="BO317" s="148"/>
      <c r="BP317" s="148"/>
    </row>
    <row r="318" spans="1:68" ht="39" customHeight="1" x14ac:dyDescent="0.25">
      <c r="A318" s="148"/>
      <c r="B318" s="148"/>
      <c r="C318" s="148"/>
      <c r="D318" s="148"/>
      <c r="E318" s="148"/>
      <c r="F318" s="148"/>
      <c r="G318" s="148"/>
      <c r="H318" s="148"/>
      <c r="I318" s="148"/>
      <c r="J318" s="148"/>
      <c r="K318" s="148"/>
      <c r="L318" s="148"/>
      <c r="M318" s="148"/>
      <c r="N318" s="148"/>
      <c r="O318" s="148"/>
      <c r="P318" s="148"/>
      <c r="Q318" s="148"/>
      <c r="R318" s="148"/>
      <c r="S318" s="148"/>
      <c r="T318" s="148"/>
      <c r="U318" s="148"/>
      <c r="V318" s="148"/>
      <c r="W318" s="148"/>
      <c r="X318" s="148"/>
      <c r="Y318" s="148"/>
      <c r="Z318" s="148"/>
      <c r="AA318" s="148"/>
      <c r="AB318" s="148"/>
      <c r="AC318" s="148"/>
      <c r="AD318" s="148"/>
      <c r="AE318" s="148"/>
      <c r="AF318" s="148"/>
      <c r="AG318" s="148"/>
      <c r="AH318" s="148"/>
      <c r="AI318" s="148"/>
      <c r="AJ318" s="148"/>
      <c r="AK318" s="148"/>
      <c r="AL318" s="3"/>
      <c r="AM318" s="3"/>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c r="BL318" s="148"/>
      <c r="BM318" s="148"/>
      <c r="BN318" s="148"/>
      <c r="BO318" s="148"/>
      <c r="BP318" s="148"/>
    </row>
    <row r="319" spans="1:68" ht="39" customHeight="1" x14ac:dyDescent="0.25">
      <c r="A319" s="148"/>
      <c r="B319" s="148"/>
      <c r="C319" s="148"/>
      <c r="D319" s="148"/>
      <c r="E319" s="148"/>
      <c r="F319" s="148"/>
      <c r="G319" s="148"/>
      <c r="H319" s="148"/>
      <c r="I319" s="148"/>
      <c r="J319" s="148"/>
      <c r="K319" s="148"/>
      <c r="L319" s="148"/>
      <c r="M319" s="148"/>
      <c r="N319" s="148"/>
      <c r="O319" s="148"/>
      <c r="P319" s="148"/>
      <c r="Q319" s="148"/>
      <c r="R319" s="148"/>
      <c r="S319" s="148"/>
      <c r="T319" s="148"/>
      <c r="U319" s="148"/>
      <c r="V319" s="148"/>
      <c r="W319" s="148"/>
      <c r="X319" s="148"/>
      <c r="Y319" s="148"/>
      <c r="Z319" s="148"/>
      <c r="AA319" s="148"/>
      <c r="AB319" s="148"/>
      <c r="AC319" s="148"/>
      <c r="AD319" s="148"/>
      <c r="AE319" s="148"/>
      <c r="AF319" s="148"/>
      <c r="AG319" s="148"/>
      <c r="AH319" s="148"/>
      <c r="AI319" s="148"/>
      <c r="AJ319" s="148"/>
      <c r="AK319" s="148"/>
      <c r="AL319" s="3"/>
      <c r="AM319" s="3"/>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c r="BI319" s="148"/>
      <c r="BJ319" s="148"/>
      <c r="BK319" s="148"/>
      <c r="BL319" s="148"/>
      <c r="BM319" s="148"/>
      <c r="BN319" s="148"/>
      <c r="BO319" s="148"/>
      <c r="BP319" s="148"/>
    </row>
    <row r="320" spans="1:68" ht="39" customHeight="1" x14ac:dyDescent="0.25">
      <c r="A320" s="148"/>
      <c r="B320" s="148"/>
      <c r="C320" s="148"/>
      <c r="D320" s="148"/>
      <c r="E320" s="148"/>
      <c r="F320" s="148"/>
      <c r="G320" s="148"/>
      <c r="H320" s="148"/>
      <c r="I320" s="148"/>
      <c r="J320" s="148"/>
      <c r="K320" s="148"/>
      <c r="L320" s="148"/>
      <c r="M320" s="148"/>
      <c r="N320" s="148"/>
      <c r="O320" s="148"/>
      <c r="P320" s="148"/>
      <c r="Q320" s="148"/>
      <c r="R320" s="148"/>
      <c r="S320" s="148"/>
      <c r="T320" s="148"/>
      <c r="U320" s="148"/>
      <c r="V320" s="148"/>
      <c r="W320" s="148"/>
      <c r="X320" s="148"/>
      <c r="Y320" s="148"/>
      <c r="Z320" s="148"/>
      <c r="AA320" s="148"/>
      <c r="AB320" s="148"/>
      <c r="AC320" s="148"/>
      <c r="AD320" s="148"/>
      <c r="AE320" s="148"/>
      <c r="AF320" s="148"/>
      <c r="AG320" s="148"/>
      <c r="AH320" s="148"/>
      <c r="AI320" s="148"/>
      <c r="AJ320" s="148"/>
      <c r="AK320" s="148"/>
      <c r="AL320" s="3"/>
      <c r="AM320" s="3"/>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c r="BI320" s="148"/>
      <c r="BJ320" s="148"/>
      <c r="BK320" s="148"/>
      <c r="BL320" s="148"/>
      <c r="BM320" s="148"/>
      <c r="BN320" s="148"/>
      <c r="BO320" s="148"/>
      <c r="BP320" s="148"/>
    </row>
    <row r="321" spans="1:68" ht="39" customHeight="1" x14ac:dyDescent="0.25">
      <c r="A321" s="148"/>
      <c r="B321" s="148"/>
      <c r="C321" s="148"/>
      <c r="D321" s="148"/>
      <c r="E321" s="148"/>
      <c r="F321" s="148"/>
      <c r="G321" s="148"/>
      <c r="H321" s="148"/>
      <c r="I321" s="148"/>
      <c r="J321" s="148"/>
      <c r="K321" s="148"/>
      <c r="L321" s="148"/>
      <c r="M321" s="148"/>
      <c r="N321" s="148"/>
      <c r="O321" s="148"/>
      <c r="P321" s="148"/>
      <c r="Q321" s="148"/>
      <c r="R321" s="148"/>
      <c r="S321" s="148"/>
      <c r="T321" s="148"/>
      <c r="U321" s="148"/>
      <c r="V321" s="148"/>
      <c r="W321" s="148"/>
      <c r="X321" s="148"/>
      <c r="Y321" s="148"/>
      <c r="Z321" s="148"/>
      <c r="AA321" s="148"/>
      <c r="AB321" s="148"/>
      <c r="AC321" s="148"/>
      <c r="AD321" s="148"/>
      <c r="AE321" s="148"/>
      <c r="AF321" s="148"/>
      <c r="AG321" s="148"/>
      <c r="AH321" s="148"/>
      <c r="AI321" s="148"/>
      <c r="AJ321" s="148"/>
      <c r="AK321" s="148"/>
      <c r="AL321" s="3"/>
      <c r="AM321" s="3"/>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c r="BI321" s="148"/>
      <c r="BJ321" s="148"/>
      <c r="BK321" s="148"/>
      <c r="BL321" s="148"/>
      <c r="BM321" s="148"/>
      <c r="BN321" s="148"/>
      <c r="BO321" s="148"/>
      <c r="BP321" s="148"/>
    </row>
    <row r="322" spans="1:68" ht="39" customHeight="1" x14ac:dyDescent="0.25">
      <c r="A322" s="148"/>
      <c r="B322" s="148"/>
      <c r="C322" s="148"/>
      <c r="D322" s="148"/>
      <c r="E322" s="148"/>
      <c r="F322" s="148"/>
      <c r="G322" s="148"/>
      <c r="H322" s="148"/>
      <c r="I322" s="148"/>
      <c r="J322" s="148"/>
      <c r="K322" s="148"/>
      <c r="L322" s="148"/>
      <c r="M322" s="148"/>
      <c r="N322" s="148"/>
      <c r="O322" s="148"/>
      <c r="P322" s="148"/>
      <c r="Q322" s="148"/>
      <c r="R322" s="148"/>
      <c r="S322" s="148"/>
      <c r="T322" s="148"/>
      <c r="U322" s="148"/>
      <c r="V322" s="148"/>
      <c r="W322" s="148"/>
      <c r="X322" s="148"/>
      <c r="Y322" s="148"/>
      <c r="Z322" s="148"/>
      <c r="AA322" s="148"/>
      <c r="AB322" s="148"/>
      <c r="AC322" s="148"/>
      <c r="AD322" s="148"/>
      <c r="AE322" s="148"/>
      <c r="AF322" s="148"/>
      <c r="AG322" s="148"/>
      <c r="AH322" s="148"/>
      <c r="AI322" s="148"/>
      <c r="AJ322" s="148"/>
      <c r="AK322" s="148"/>
      <c r="AL322" s="3"/>
      <c r="AM322" s="3"/>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c r="BI322" s="148"/>
      <c r="BJ322" s="148"/>
      <c r="BK322" s="148"/>
      <c r="BL322" s="148"/>
      <c r="BM322" s="148"/>
      <c r="BN322" s="148"/>
      <c r="BO322" s="148"/>
      <c r="BP322" s="148"/>
    </row>
    <row r="323" spans="1:68" ht="39" customHeight="1" x14ac:dyDescent="0.25">
      <c r="A323" s="148"/>
      <c r="B323" s="148"/>
      <c r="C323" s="148"/>
      <c r="D323" s="148"/>
      <c r="E323" s="148"/>
      <c r="F323" s="148"/>
      <c r="G323" s="148"/>
      <c r="H323" s="148"/>
      <c r="I323" s="148"/>
      <c r="J323" s="148"/>
      <c r="K323" s="148"/>
      <c r="L323" s="148"/>
      <c r="M323" s="148"/>
      <c r="N323" s="148"/>
      <c r="O323" s="148"/>
      <c r="P323" s="148"/>
      <c r="Q323" s="148"/>
      <c r="R323" s="148"/>
      <c r="S323" s="148"/>
      <c r="T323" s="148"/>
      <c r="U323" s="148"/>
      <c r="V323" s="148"/>
      <c r="W323" s="148"/>
      <c r="X323" s="148"/>
      <c r="Y323" s="148"/>
      <c r="Z323" s="148"/>
      <c r="AA323" s="148"/>
      <c r="AB323" s="148"/>
      <c r="AC323" s="148"/>
      <c r="AD323" s="148"/>
      <c r="AE323" s="148"/>
      <c r="AF323" s="148"/>
      <c r="AG323" s="148"/>
      <c r="AH323" s="148"/>
      <c r="AI323" s="148"/>
      <c r="AJ323" s="148"/>
      <c r="AK323" s="148"/>
      <c r="AL323" s="3"/>
      <c r="AM323" s="3"/>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c r="BI323" s="148"/>
      <c r="BJ323" s="148"/>
      <c r="BK323" s="148"/>
      <c r="BL323" s="148"/>
      <c r="BM323" s="148"/>
      <c r="BN323" s="148"/>
      <c r="BO323" s="148"/>
      <c r="BP323" s="148"/>
    </row>
    <row r="324" spans="1:68" ht="39" customHeight="1" x14ac:dyDescent="0.25">
      <c r="A324" s="148"/>
      <c r="B324" s="148"/>
      <c r="C324" s="148"/>
      <c r="D324" s="148"/>
      <c r="E324" s="148"/>
      <c r="F324" s="148"/>
      <c r="G324" s="148"/>
      <c r="H324" s="148"/>
      <c r="I324" s="148"/>
      <c r="J324" s="148"/>
      <c r="K324" s="148"/>
      <c r="L324" s="148"/>
      <c r="M324" s="148"/>
      <c r="N324" s="148"/>
      <c r="O324" s="148"/>
      <c r="P324" s="148"/>
      <c r="Q324" s="148"/>
      <c r="R324" s="148"/>
      <c r="S324" s="148"/>
      <c r="T324" s="148"/>
      <c r="U324" s="148"/>
      <c r="V324" s="148"/>
      <c r="W324" s="148"/>
      <c r="X324" s="148"/>
      <c r="Y324" s="148"/>
      <c r="Z324" s="148"/>
      <c r="AA324" s="148"/>
      <c r="AB324" s="148"/>
      <c r="AC324" s="148"/>
      <c r="AD324" s="148"/>
      <c r="AE324" s="148"/>
      <c r="AF324" s="148"/>
      <c r="AG324" s="148"/>
      <c r="AH324" s="148"/>
      <c r="AI324" s="148"/>
      <c r="AJ324" s="148"/>
      <c r="AK324" s="148"/>
      <c r="AL324" s="3"/>
      <c r="AM324" s="3"/>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c r="BI324" s="148"/>
      <c r="BJ324" s="148"/>
      <c r="BK324" s="148"/>
      <c r="BL324" s="148"/>
      <c r="BM324" s="148"/>
      <c r="BN324" s="148"/>
      <c r="BO324" s="148"/>
      <c r="BP324" s="148"/>
    </row>
    <row r="325" spans="1:68" ht="39" customHeight="1" x14ac:dyDescent="0.25">
      <c r="A325" s="148"/>
      <c r="B325" s="148"/>
      <c r="C325" s="148"/>
      <c r="D325" s="148"/>
      <c r="E325" s="148"/>
      <c r="F325" s="148"/>
      <c r="G325" s="148"/>
      <c r="H325" s="148"/>
      <c r="I325" s="148"/>
      <c r="J325" s="148"/>
      <c r="K325" s="148"/>
      <c r="L325" s="148"/>
      <c r="M325" s="148"/>
      <c r="N325" s="148"/>
      <c r="O325" s="148"/>
      <c r="P325" s="148"/>
      <c r="Q325" s="148"/>
      <c r="R325" s="148"/>
      <c r="S325" s="148"/>
      <c r="T325" s="148"/>
      <c r="U325" s="148"/>
      <c r="V325" s="148"/>
      <c r="W325" s="148"/>
      <c r="X325" s="148"/>
      <c r="Y325" s="148"/>
      <c r="Z325" s="148"/>
      <c r="AA325" s="148"/>
      <c r="AB325" s="148"/>
      <c r="AC325" s="148"/>
      <c r="AD325" s="148"/>
      <c r="AE325" s="148"/>
      <c r="AF325" s="148"/>
      <c r="AG325" s="148"/>
      <c r="AH325" s="148"/>
      <c r="AI325" s="148"/>
      <c r="AJ325" s="148"/>
      <c r="AK325" s="148"/>
      <c r="AL325" s="3"/>
      <c r="AM325" s="3"/>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c r="BI325" s="148"/>
      <c r="BJ325" s="148"/>
      <c r="BK325" s="148"/>
      <c r="BL325" s="148"/>
      <c r="BM325" s="148"/>
      <c r="BN325" s="148"/>
      <c r="BO325" s="148"/>
      <c r="BP325" s="148"/>
    </row>
    <row r="326" spans="1:68" ht="39" customHeight="1" x14ac:dyDescent="0.25">
      <c r="A326" s="148"/>
      <c r="B326" s="148"/>
      <c r="C326" s="148"/>
      <c r="D326" s="148"/>
      <c r="E326" s="148"/>
      <c r="F326" s="148"/>
      <c r="G326" s="148"/>
      <c r="H326" s="148"/>
      <c r="I326" s="148"/>
      <c r="J326" s="148"/>
      <c r="K326" s="148"/>
      <c r="L326" s="148"/>
      <c r="M326" s="148"/>
      <c r="N326" s="148"/>
      <c r="O326" s="148"/>
      <c r="P326" s="148"/>
      <c r="Q326" s="148"/>
      <c r="R326" s="148"/>
      <c r="S326" s="148"/>
      <c r="T326" s="148"/>
      <c r="U326" s="148"/>
      <c r="V326" s="148"/>
      <c r="W326" s="148"/>
      <c r="X326" s="148"/>
      <c r="Y326" s="148"/>
      <c r="Z326" s="148"/>
      <c r="AA326" s="148"/>
      <c r="AB326" s="148"/>
      <c r="AC326" s="148"/>
      <c r="AD326" s="148"/>
      <c r="AE326" s="148"/>
      <c r="AF326" s="148"/>
      <c r="AG326" s="148"/>
      <c r="AH326" s="148"/>
      <c r="AI326" s="148"/>
      <c r="AJ326" s="148"/>
      <c r="AK326" s="148"/>
      <c r="AL326" s="3"/>
      <c r="AM326" s="3"/>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c r="BI326" s="148"/>
      <c r="BJ326" s="148"/>
      <c r="BK326" s="148"/>
      <c r="BL326" s="148"/>
      <c r="BM326" s="148"/>
      <c r="BN326" s="148"/>
      <c r="BO326" s="148"/>
      <c r="BP326" s="148"/>
    </row>
    <row r="327" spans="1:68" ht="39" customHeight="1" x14ac:dyDescent="0.25">
      <c r="A327" s="148"/>
      <c r="B327" s="148"/>
      <c r="C327" s="148"/>
      <c r="D327" s="148"/>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48"/>
      <c r="AA327" s="148"/>
      <c r="AB327" s="148"/>
      <c r="AC327" s="148"/>
      <c r="AD327" s="148"/>
      <c r="AE327" s="148"/>
      <c r="AF327" s="148"/>
      <c r="AG327" s="148"/>
      <c r="AH327" s="148"/>
      <c r="AI327" s="148"/>
      <c r="AJ327" s="148"/>
      <c r="AK327" s="148"/>
      <c r="AL327" s="3"/>
      <c r="AM327" s="3"/>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c r="BI327" s="148"/>
      <c r="BJ327" s="148"/>
      <c r="BK327" s="148"/>
      <c r="BL327" s="148"/>
      <c r="BM327" s="148"/>
      <c r="BN327" s="148"/>
      <c r="BO327" s="148"/>
      <c r="BP327" s="148"/>
    </row>
    <row r="328" spans="1:68" ht="39" customHeight="1" x14ac:dyDescent="0.25">
      <c r="A328" s="148"/>
      <c r="B328" s="148"/>
      <c r="C328" s="148"/>
      <c r="D328" s="148"/>
      <c r="E328" s="148"/>
      <c r="F328" s="148"/>
      <c r="G328" s="148"/>
      <c r="H328" s="148"/>
      <c r="I328" s="148"/>
      <c r="J328" s="148"/>
      <c r="K328" s="148"/>
      <c r="L328" s="148"/>
      <c r="M328" s="148"/>
      <c r="N328" s="148"/>
      <c r="O328" s="148"/>
      <c r="P328" s="148"/>
      <c r="Q328" s="148"/>
      <c r="R328" s="148"/>
      <c r="S328" s="148"/>
      <c r="T328" s="148"/>
      <c r="U328" s="148"/>
      <c r="V328" s="148"/>
      <c r="W328" s="148"/>
      <c r="X328" s="148"/>
      <c r="Y328" s="148"/>
      <c r="Z328" s="148"/>
      <c r="AA328" s="148"/>
      <c r="AB328" s="148"/>
      <c r="AC328" s="148"/>
      <c r="AD328" s="148"/>
      <c r="AE328" s="148"/>
      <c r="AF328" s="148"/>
      <c r="AG328" s="148"/>
      <c r="AH328" s="148"/>
      <c r="AI328" s="148"/>
      <c r="AJ328" s="148"/>
      <c r="AK328" s="148"/>
      <c r="AL328" s="3"/>
      <c r="AM328" s="3"/>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c r="BI328" s="148"/>
      <c r="BJ328" s="148"/>
      <c r="BK328" s="148"/>
      <c r="BL328" s="148"/>
      <c r="BM328" s="148"/>
      <c r="BN328" s="148"/>
      <c r="BO328" s="148"/>
      <c r="BP328" s="148"/>
    </row>
    <row r="329" spans="1:68" ht="39" customHeight="1" x14ac:dyDescent="0.25">
      <c r="A329" s="148"/>
      <c r="B329" s="148"/>
      <c r="C329" s="148"/>
      <c r="D329" s="148"/>
      <c r="E329" s="148"/>
      <c r="F329" s="148"/>
      <c r="G329" s="148"/>
      <c r="H329" s="148"/>
      <c r="I329" s="148"/>
      <c r="J329" s="148"/>
      <c r="K329" s="148"/>
      <c r="L329" s="148"/>
      <c r="M329" s="148"/>
      <c r="N329" s="148"/>
      <c r="O329" s="148"/>
      <c r="P329" s="148"/>
      <c r="Q329" s="148"/>
      <c r="R329" s="148"/>
      <c r="S329" s="148"/>
      <c r="T329" s="148"/>
      <c r="U329" s="148"/>
      <c r="V329" s="148"/>
      <c r="W329" s="148"/>
      <c r="X329" s="148"/>
      <c r="Y329" s="148"/>
      <c r="Z329" s="148"/>
      <c r="AA329" s="148"/>
      <c r="AB329" s="148"/>
      <c r="AC329" s="148"/>
      <c r="AD329" s="148"/>
      <c r="AE329" s="148"/>
      <c r="AF329" s="148"/>
      <c r="AG329" s="148"/>
      <c r="AH329" s="148"/>
      <c r="AI329" s="148"/>
      <c r="AJ329" s="148"/>
      <c r="AK329" s="148"/>
      <c r="AL329" s="3"/>
      <c r="AM329" s="3"/>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c r="BI329" s="148"/>
      <c r="BJ329" s="148"/>
      <c r="BK329" s="148"/>
      <c r="BL329" s="148"/>
      <c r="BM329" s="148"/>
      <c r="BN329" s="148"/>
      <c r="BO329" s="148"/>
      <c r="BP329" s="148"/>
    </row>
    <row r="330" spans="1:68" ht="39" customHeight="1" x14ac:dyDescent="0.25">
      <c r="A330" s="148"/>
      <c r="B330" s="148"/>
      <c r="C330" s="148"/>
      <c r="D330" s="148"/>
      <c r="E330" s="148"/>
      <c r="F330" s="148"/>
      <c r="G330" s="148"/>
      <c r="H330" s="148"/>
      <c r="I330" s="148"/>
      <c r="J330" s="148"/>
      <c r="K330" s="148"/>
      <c r="L330" s="148"/>
      <c r="M330" s="148"/>
      <c r="N330" s="148"/>
      <c r="O330" s="148"/>
      <c r="P330" s="148"/>
      <c r="Q330" s="148"/>
      <c r="R330" s="148"/>
      <c r="S330" s="148"/>
      <c r="T330" s="148"/>
      <c r="U330" s="148"/>
      <c r="V330" s="148"/>
      <c r="W330" s="148"/>
      <c r="X330" s="148"/>
      <c r="Y330" s="148"/>
      <c r="Z330" s="148"/>
      <c r="AA330" s="148"/>
      <c r="AB330" s="148"/>
      <c r="AC330" s="148"/>
      <c r="AD330" s="148"/>
      <c r="AE330" s="148"/>
      <c r="AF330" s="148"/>
      <c r="AG330" s="148"/>
      <c r="AH330" s="148"/>
      <c r="AI330" s="148"/>
      <c r="AJ330" s="148"/>
      <c r="AK330" s="148"/>
      <c r="AL330" s="3"/>
      <c r="AM330" s="3"/>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c r="BI330" s="148"/>
      <c r="BJ330" s="148"/>
      <c r="BK330" s="148"/>
      <c r="BL330" s="148"/>
      <c r="BM330" s="148"/>
      <c r="BN330" s="148"/>
      <c r="BO330" s="148"/>
      <c r="BP330" s="148"/>
    </row>
    <row r="331" spans="1:68" ht="39" customHeight="1" x14ac:dyDescent="0.25">
      <c r="A331" s="148"/>
      <c r="B331" s="148"/>
      <c r="C331" s="148"/>
      <c r="D331" s="148"/>
      <c r="E331" s="148"/>
      <c r="F331" s="148"/>
      <c r="G331" s="148"/>
      <c r="H331" s="148"/>
      <c r="I331" s="148"/>
      <c r="J331" s="148"/>
      <c r="K331" s="148"/>
      <c r="L331" s="148"/>
      <c r="M331" s="148"/>
      <c r="N331" s="148"/>
      <c r="O331" s="148"/>
      <c r="P331" s="148"/>
      <c r="Q331" s="148"/>
      <c r="R331" s="148"/>
      <c r="S331" s="148"/>
      <c r="T331" s="148"/>
      <c r="U331" s="148"/>
      <c r="V331" s="148"/>
      <c r="W331" s="148"/>
      <c r="X331" s="148"/>
      <c r="Y331" s="148"/>
      <c r="Z331" s="148"/>
      <c r="AA331" s="148"/>
      <c r="AB331" s="148"/>
      <c r="AC331" s="148"/>
      <c r="AD331" s="148"/>
      <c r="AE331" s="148"/>
      <c r="AF331" s="148"/>
      <c r="AG331" s="148"/>
      <c r="AH331" s="148"/>
      <c r="AI331" s="148"/>
      <c r="AJ331" s="148"/>
      <c r="AK331" s="148"/>
      <c r="AL331" s="3"/>
      <c r="AM331" s="3"/>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c r="BI331" s="148"/>
      <c r="BJ331" s="148"/>
      <c r="BK331" s="148"/>
      <c r="BL331" s="148"/>
      <c r="BM331" s="148"/>
      <c r="BN331" s="148"/>
      <c r="BO331" s="148"/>
      <c r="BP331" s="148"/>
    </row>
    <row r="332" spans="1:68" ht="39" customHeight="1" x14ac:dyDescent="0.25">
      <c r="A332" s="148"/>
      <c r="B332" s="148"/>
      <c r="C332" s="148"/>
      <c r="D332" s="148"/>
      <c r="E332" s="148"/>
      <c r="F332" s="148"/>
      <c r="G332" s="148"/>
      <c r="H332" s="148"/>
      <c r="I332" s="148"/>
      <c r="J332" s="148"/>
      <c r="K332" s="148"/>
      <c r="L332" s="148"/>
      <c r="M332" s="148"/>
      <c r="N332" s="148"/>
      <c r="O332" s="148"/>
      <c r="P332" s="148"/>
      <c r="Q332" s="148"/>
      <c r="R332" s="148"/>
      <c r="S332" s="148"/>
      <c r="T332" s="148"/>
      <c r="U332" s="148"/>
      <c r="V332" s="148"/>
      <c r="W332" s="148"/>
      <c r="X332" s="148"/>
      <c r="Y332" s="148"/>
      <c r="Z332" s="148"/>
      <c r="AA332" s="148"/>
      <c r="AB332" s="148"/>
      <c r="AC332" s="148"/>
      <c r="AD332" s="148"/>
      <c r="AE332" s="148"/>
      <c r="AF332" s="148"/>
      <c r="AG332" s="148"/>
      <c r="AH332" s="148"/>
      <c r="AI332" s="148"/>
      <c r="AJ332" s="148"/>
      <c r="AK332" s="148"/>
      <c r="AL332" s="3"/>
      <c r="AM332" s="3"/>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c r="BI332" s="148"/>
      <c r="BJ332" s="148"/>
      <c r="BK332" s="148"/>
      <c r="BL332" s="148"/>
      <c r="BM332" s="148"/>
      <c r="BN332" s="148"/>
      <c r="BO332" s="148"/>
      <c r="BP332" s="148"/>
    </row>
    <row r="333" spans="1:68" ht="39" customHeight="1" x14ac:dyDescent="0.25">
      <c r="A333" s="148"/>
      <c r="B333" s="148"/>
      <c r="C333" s="148"/>
      <c r="D333" s="148"/>
      <c r="E333" s="148"/>
      <c r="F333" s="148"/>
      <c r="G333" s="148"/>
      <c r="H333" s="148"/>
      <c r="I333" s="148"/>
      <c r="J333" s="148"/>
      <c r="K333" s="148"/>
      <c r="L333" s="148"/>
      <c r="M333" s="148"/>
      <c r="N333" s="148"/>
      <c r="O333" s="148"/>
      <c r="P333" s="148"/>
      <c r="Q333" s="148"/>
      <c r="R333" s="148"/>
      <c r="S333" s="148"/>
      <c r="T333" s="148"/>
      <c r="U333" s="148"/>
      <c r="V333" s="148"/>
      <c r="W333" s="148"/>
      <c r="X333" s="148"/>
      <c r="Y333" s="148"/>
      <c r="Z333" s="148"/>
      <c r="AA333" s="148"/>
      <c r="AB333" s="148"/>
      <c r="AC333" s="148"/>
      <c r="AD333" s="148"/>
      <c r="AE333" s="148"/>
      <c r="AF333" s="148"/>
      <c r="AG333" s="148"/>
      <c r="AH333" s="148"/>
      <c r="AI333" s="148"/>
      <c r="AJ333" s="148"/>
      <c r="AK333" s="148"/>
      <c r="AL333" s="3"/>
      <c r="AM333" s="3"/>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c r="BI333" s="148"/>
      <c r="BJ333" s="148"/>
      <c r="BK333" s="148"/>
      <c r="BL333" s="148"/>
      <c r="BM333" s="148"/>
      <c r="BN333" s="148"/>
      <c r="BO333" s="148"/>
      <c r="BP333" s="148"/>
    </row>
    <row r="334" spans="1:68" ht="39" customHeight="1" x14ac:dyDescent="0.25">
      <c r="A334" s="148"/>
      <c r="B334" s="148"/>
      <c r="C334" s="148"/>
      <c r="D334" s="148"/>
      <c r="E334" s="148"/>
      <c r="F334" s="148"/>
      <c r="G334" s="148"/>
      <c r="H334" s="148"/>
      <c r="I334" s="148"/>
      <c r="J334" s="148"/>
      <c r="K334" s="148"/>
      <c r="L334" s="148"/>
      <c r="M334" s="148"/>
      <c r="N334" s="148"/>
      <c r="O334" s="148"/>
      <c r="P334" s="148"/>
      <c r="Q334" s="148"/>
      <c r="R334" s="148"/>
      <c r="S334" s="148"/>
      <c r="T334" s="148"/>
      <c r="U334" s="148"/>
      <c r="V334" s="148"/>
      <c r="W334" s="148"/>
      <c r="X334" s="148"/>
      <c r="Y334" s="148"/>
      <c r="Z334" s="148"/>
      <c r="AA334" s="148"/>
      <c r="AB334" s="148"/>
      <c r="AC334" s="148"/>
      <c r="AD334" s="148"/>
      <c r="AE334" s="148"/>
      <c r="AF334" s="148"/>
      <c r="AG334" s="148"/>
      <c r="AH334" s="148"/>
      <c r="AI334" s="148"/>
      <c r="AJ334" s="148"/>
      <c r="AK334" s="148"/>
      <c r="AL334" s="3"/>
      <c r="AM334" s="3"/>
      <c r="AN334" s="148"/>
      <c r="AO334" s="148"/>
      <c r="AP334" s="148"/>
      <c r="AQ334" s="148"/>
      <c r="AR334" s="148"/>
      <c r="AS334" s="148"/>
      <c r="AT334" s="148"/>
      <c r="AU334" s="148"/>
      <c r="AV334" s="148"/>
      <c r="AW334" s="148"/>
      <c r="AX334" s="148"/>
      <c r="AY334" s="148"/>
      <c r="AZ334" s="148"/>
      <c r="BA334" s="148"/>
      <c r="BB334" s="148"/>
      <c r="BC334" s="148"/>
      <c r="BD334" s="148"/>
      <c r="BE334" s="148"/>
      <c r="BF334" s="148"/>
      <c r="BG334" s="148"/>
      <c r="BH334" s="148"/>
      <c r="BI334" s="148"/>
      <c r="BJ334" s="148"/>
      <c r="BK334" s="148"/>
      <c r="BL334" s="148"/>
      <c r="BM334" s="148"/>
      <c r="BN334" s="148"/>
      <c r="BO334" s="148"/>
      <c r="BP334" s="148"/>
    </row>
    <row r="335" spans="1:68" ht="39" customHeight="1" x14ac:dyDescent="0.25">
      <c r="A335" s="148"/>
      <c r="B335" s="148"/>
      <c r="C335" s="148"/>
      <c r="D335" s="148"/>
      <c r="E335" s="148"/>
      <c r="F335" s="148"/>
      <c r="G335" s="148"/>
      <c r="H335" s="148"/>
      <c r="I335" s="148"/>
      <c r="J335" s="148"/>
      <c r="K335" s="148"/>
      <c r="L335" s="148"/>
      <c r="M335" s="148"/>
      <c r="N335" s="148"/>
      <c r="O335" s="148"/>
      <c r="P335" s="148"/>
      <c r="Q335" s="148"/>
      <c r="R335" s="148"/>
      <c r="S335" s="148"/>
      <c r="T335" s="148"/>
      <c r="U335" s="148"/>
      <c r="V335" s="148"/>
      <c r="W335" s="148"/>
      <c r="X335" s="148"/>
      <c r="Y335" s="148"/>
      <c r="Z335" s="148"/>
      <c r="AA335" s="148"/>
      <c r="AB335" s="148"/>
      <c r="AC335" s="148"/>
      <c r="AD335" s="148"/>
      <c r="AE335" s="148"/>
      <c r="AF335" s="148"/>
      <c r="AG335" s="148"/>
      <c r="AH335" s="148"/>
      <c r="AI335" s="148"/>
      <c r="AJ335" s="148"/>
      <c r="AK335" s="148"/>
      <c r="AL335" s="3"/>
      <c r="AM335" s="3"/>
      <c r="AN335" s="148"/>
      <c r="AO335" s="148"/>
      <c r="AP335" s="148"/>
      <c r="AQ335" s="148"/>
      <c r="AR335" s="148"/>
      <c r="AS335" s="148"/>
      <c r="AT335" s="148"/>
      <c r="AU335" s="148"/>
      <c r="AV335" s="148"/>
      <c r="AW335" s="148"/>
      <c r="AX335" s="148"/>
      <c r="AY335" s="148"/>
      <c r="AZ335" s="148"/>
      <c r="BA335" s="148"/>
      <c r="BB335" s="148"/>
      <c r="BC335" s="148"/>
      <c r="BD335" s="148"/>
      <c r="BE335" s="148"/>
      <c r="BF335" s="148"/>
      <c r="BG335" s="148"/>
      <c r="BH335" s="148"/>
      <c r="BI335" s="148"/>
      <c r="BJ335" s="148"/>
      <c r="BK335" s="148"/>
      <c r="BL335" s="148"/>
      <c r="BM335" s="148"/>
      <c r="BN335" s="148"/>
      <c r="BO335" s="148"/>
      <c r="BP335" s="148"/>
    </row>
    <row r="336" spans="1:68" ht="39" customHeight="1" x14ac:dyDescent="0.25">
      <c r="A336" s="148"/>
      <c r="B336" s="148"/>
      <c r="C336" s="148"/>
      <c r="D336" s="148"/>
      <c r="E336" s="148"/>
      <c r="F336" s="148"/>
      <c r="G336" s="148"/>
      <c r="H336" s="148"/>
      <c r="I336" s="148"/>
      <c r="J336" s="148"/>
      <c r="K336" s="148"/>
      <c r="L336" s="148"/>
      <c r="M336" s="148"/>
      <c r="N336" s="148"/>
      <c r="O336" s="148"/>
      <c r="P336" s="148"/>
      <c r="Q336" s="148"/>
      <c r="R336" s="148"/>
      <c r="S336" s="148"/>
      <c r="T336" s="148"/>
      <c r="U336" s="148"/>
      <c r="V336" s="148"/>
      <c r="W336" s="148"/>
      <c r="X336" s="148"/>
      <c r="Y336" s="148"/>
      <c r="Z336" s="148"/>
      <c r="AA336" s="148"/>
      <c r="AB336" s="148"/>
      <c r="AC336" s="148"/>
      <c r="AD336" s="148"/>
      <c r="AE336" s="148"/>
      <c r="AF336" s="148"/>
      <c r="AG336" s="148"/>
      <c r="AH336" s="148"/>
      <c r="AI336" s="148"/>
      <c r="AJ336" s="148"/>
      <c r="AK336" s="148"/>
      <c r="AL336" s="3"/>
      <c r="AM336" s="3"/>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c r="BI336" s="148"/>
      <c r="BJ336" s="148"/>
      <c r="BK336" s="148"/>
      <c r="BL336" s="148"/>
      <c r="BM336" s="148"/>
      <c r="BN336" s="148"/>
      <c r="BO336" s="148"/>
      <c r="BP336" s="148"/>
    </row>
    <row r="337" spans="1:68" ht="39" customHeight="1" x14ac:dyDescent="0.25">
      <c r="A337" s="148"/>
      <c r="B337" s="148"/>
      <c r="C337" s="148"/>
      <c r="D337" s="148"/>
      <c r="E337" s="148"/>
      <c r="F337" s="148"/>
      <c r="G337" s="148"/>
      <c r="H337" s="148"/>
      <c r="I337" s="148"/>
      <c r="J337" s="148"/>
      <c r="K337" s="148"/>
      <c r="L337" s="148"/>
      <c r="M337" s="148"/>
      <c r="N337" s="148"/>
      <c r="O337" s="148"/>
      <c r="P337" s="148"/>
      <c r="Q337" s="148"/>
      <c r="R337" s="148"/>
      <c r="S337" s="148"/>
      <c r="T337" s="148"/>
      <c r="U337" s="148"/>
      <c r="V337" s="148"/>
      <c r="W337" s="148"/>
      <c r="X337" s="148"/>
      <c r="Y337" s="148"/>
      <c r="Z337" s="148"/>
      <c r="AA337" s="148"/>
      <c r="AB337" s="148"/>
      <c r="AC337" s="148"/>
      <c r="AD337" s="148"/>
      <c r="AE337" s="148"/>
      <c r="AF337" s="148"/>
      <c r="AG337" s="148"/>
      <c r="AH337" s="148"/>
      <c r="AI337" s="148"/>
      <c r="AJ337" s="148"/>
      <c r="AK337" s="148"/>
      <c r="AL337" s="3"/>
      <c r="AM337" s="3"/>
      <c r="AN337" s="148"/>
      <c r="AO337" s="148"/>
      <c r="AP337" s="148"/>
      <c r="AQ337" s="148"/>
      <c r="AR337" s="148"/>
      <c r="AS337" s="148"/>
      <c r="AT337" s="148"/>
      <c r="AU337" s="148"/>
      <c r="AV337" s="148"/>
      <c r="AW337" s="148"/>
      <c r="AX337" s="148"/>
      <c r="AY337" s="148"/>
      <c r="AZ337" s="148"/>
      <c r="BA337" s="148"/>
      <c r="BB337" s="148"/>
      <c r="BC337" s="148"/>
      <c r="BD337" s="148"/>
      <c r="BE337" s="148"/>
      <c r="BF337" s="148"/>
      <c r="BG337" s="148"/>
      <c r="BH337" s="148"/>
      <c r="BI337" s="148"/>
      <c r="BJ337" s="148"/>
      <c r="BK337" s="148"/>
      <c r="BL337" s="148"/>
      <c r="BM337" s="148"/>
      <c r="BN337" s="148"/>
      <c r="BO337" s="148"/>
      <c r="BP337" s="148"/>
    </row>
    <row r="338" spans="1:68" ht="39" customHeight="1" x14ac:dyDescent="0.25">
      <c r="A338" s="148"/>
      <c r="B338" s="148"/>
      <c r="C338" s="148"/>
      <c r="D338" s="148"/>
      <c r="E338" s="148"/>
      <c r="F338" s="148"/>
      <c r="G338" s="148"/>
      <c r="H338" s="148"/>
      <c r="I338" s="148"/>
      <c r="J338" s="148"/>
      <c r="K338" s="148"/>
      <c r="L338" s="148"/>
      <c r="M338" s="148"/>
      <c r="N338" s="148"/>
      <c r="O338" s="148"/>
      <c r="P338" s="148"/>
      <c r="Q338" s="148"/>
      <c r="R338" s="148"/>
      <c r="S338" s="148"/>
      <c r="T338" s="148"/>
      <c r="U338" s="148"/>
      <c r="V338" s="148"/>
      <c r="W338" s="148"/>
      <c r="X338" s="148"/>
      <c r="Y338" s="148"/>
      <c r="Z338" s="148"/>
      <c r="AA338" s="148"/>
      <c r="AB338" s="148"/>
      <c r="AC338" s="148"/>
      <c r="AD338" s="148"/>
      <c r="AE338" s="148"/>
      <c r="AF338" s="148"/>
      <c r="AG338" s="148"/>
      <c r="AH338" s="148"/>
      <c r="AI338" s="148"/>
      <c r="AJ338" s="148"/>
      <c r="AK338" s="148"/>
      <c r="AL338" s="3"/>
      <c r="AM338" s="3"/>
      <c r="AN338" s="148"/>
      <c r="AO338" s="148"/>
      <c r="AP338" s="148"/>
      <c r="AQ338" s="148"/>
      <c r="AR338" s="148"/>
      <c r="AS338" s="148"/>
      <c r="AT338" s="148"/>
      <c r="AU338" s="148"/>
      <c r="AV338" s="148"/>
      <c r="AW338" s="148"/>
      <c r="AX338" s="148"/>
      <c r="AY338" s="148"/>
      <c r="AZ338" s="148"/>
      <c r="BA338" s="148"/>
      <c r="BB338" s="148"/>
      <c r="BC338" s="148"/>
      <c r="BD338" s="148"/>
      <c r="BE338" s="148"/>
      <c r="BF338" s="148"/>
      <c r="BG338" s="148"/>
      <c r="BH338" s="148"/>
      <c r="BI338" s="148"/>
      <c r="BJ338" s="148"/>
      <c r="BK338" s="148"/>
      <c r="BL338" s="148"/>
      <c r="BM338" s="148"/>
      <c r="BN338" s="148"/>
      <c r="BO338" s="148"/>
      <c r="BP338" s="148"/>
    </row>
    <row r="339" spans="1:68" ht="39" customHeight="1" x14ac:dyDescent="0.25">
      <c r="A339" s="148"/>
      <c r="B339" s="148"/>
      <c r="C339" s="148"/>
      <c r="D339" s="148"/>
      <c r="E339" s="148"/>
      <c r="F339" s="148"/>
      <c r="G339" s="148"/>
      <c r="H339" s="148"/>
      <c r="I339" s="148"/>
      <c r="J339" s="148"/>
      <c r="K339" s="148"/>
      <c r="L339" s="148"/>
      <c r="M339" s="148"/>
      <c r="N339" s="148"/>
      <c r="O339" s="148"/>
      <c r="P339" s="148"/>
      <c r="Q339" s="148"/>
      <c r="R339" s="148"/>
      <c r="S339" s="148"/>
      <c r="T339" s="148"/>
      <c r="U339" s="148"/>
      <c r="V339" s="148"/>
      <c r="W339" s="148"/>
      <c r="X339" s="148"/>
      <c r="Y339" s="148"/>
      <c r="Z339" s="148"/>
      <c r="AA339" s="148"/>
      <c r="AB339" s="148"/>
      <c r="AC339" s="148"/>
      <c r="AD339" s="148"/>
      <c r="AE339" s="148"/>
      <c r="AF339" s="148"/>
      <c r="AG339" s="148"/>
      <c r="AH339" s="148"/>
      <c r="AI339" s="148"/>
      <c r="AJ339" s="148"/>
      <c r="AK339" s="148"/>
      <c r="AL339" s="3"/>
      <c r="AM339" s="3"/>
      <c r="AN339" s="148"/>
      <c r="AO339" s="148"/>
      <c r="AP339" s="148"/>
      <c r="AQ339" s="148"/>
      <c r="AR339" s="148"/>
      <c r="AS339" s="148"/>
      <c r="AT339" s="148"/>
      <c r="AU339" s="148"/>
      <c r="AV339" s="148"/>
      <c r="AW339" s="148"/>
      <c r="AX339" s="148"/>
      <c r="AY339" s="148"/>
      <c r="AZ339" s="148"/>
      <c r="BA339" s="148"/>
      <c r="BB339" s="148"/>
      <c r="BC339" s="148"/>
      <c r="BD339" s="148"/>
      <c r="BE339" s="148"/>
      <c r="BF339" s="148"/>
      <c r="BG339" s="148"/>
      <c r="BH339" s="148"/>
      <c r="BI339" s="148"/>
      <c r="BJ339" s="148"/>
      <c r="BK339" s="148"/>
      <c r="BL339" s="148"/>
      <c r="BM339" s="148"/>
      <c r="BN339" s="148"/>
      <c r="BO339" s="148"/>
      <c r="BP339" s="148"/>
    </row>
    <row r="340" spans="1:68" ht="39" customHeight="1" x14ac:dyDescent="0.25">
      <c r="A340" s="148"/>
      <c r="B340" s="148"/>
      <c r="C340" s="148"/>
      <c r="D340" s="148"/>
      <c r="E340" s="148"/>
      <c r="F340" s="148"/>
      <c r="G340" s="148"/>
      <c r="H340" s="148"/>
      <c r="I340" s="148"/>
      <c r="J340" s="148"/>
      <c r="K340" s="148"/>
      <c r="L340" s="148"/>
      <c r="M340" s="148"/>
      <c r="N340" s="148"/>
      <c r="O340" s="148"/>
      <c r="P340" s="148"/>
      <c r="Q340" s="148"/>
      <c r="R340" s="148"/>
      <c r="S340" s="148"/>
      <c r="T340" s="148"/>
      <c r="U340" s="148"/>
      <c r="V340" s="148"/>
      <c r="W340" s="148"/>
      <c r="X340" s="148"/>
      <c r="Y340" s="148"/>
      <c r="Z340" s="148"/>
      <c r="AA340" s="148"/>
      <c r="AB340" s="148"/>
      <c r="AC340" s="148"/>
      <c r="AD340" s="148"/>
      <c r="AE340" s="148"/>
      <c r="AF340" s="148"/>
      <c r="AG340" s="148"/>
      <c r="AH340" s="148"/>
      <c r="AI340" s="148"/>
      <c r="AJ340" s="148"/>
      <c r="AK340" s="148"/>
      <c r="AL340" s="3"/>
      <c r="AM340" s="3"/>
      <c r="AN340" s="148"/>
      <c r="AO340" s="148"/>
      <c r="AP340" s="148"/>
      <c r="AQ340" s="148"/>
      <c r="AR340" s="148"/>
      <c r="AS340" s="148"/>
      <c r="AT340" s="148"/>
      <c r="AU340" s="148"/>
      <c r="AV340" s="148"/>
      <c r="AW340" s="148"/>
      <c r="AX340" s="148"/>
      <c r="AY340" s="148"/>
      <c r="AZ340" s="148"/>
      <c r="BA340" s="148"/>
      <c r="BB340" s="148"/>
      <c r="BC340" s="148"/>
      <c r="BD340" s="148"/>
      <c r="BE340" s="148"/>
      <c r="BF340" s="148"/>
      <c r="BG340" s="148"/>
      <c r="BH340" s="148"/>
      <c r="BI340" s="148"/>
      <c r="BJ340" s="148"/>
      <c r="BK340" s="148"/>
      <c r="BL340" s="148"/>
      <c r="BM340" s="148"/>
      <c r="BN340" s="148"/>
      <c r="BO340" s="148"/>
      <c r="BP340" s="148"/>
    </row>
    <row r="341" spans="1:68" ht="39" customHeight="1" x14ac:dyDescent="0.25">
      <c r="A341" s="148"/>
      <c r="B341" s="148"/>
      <c r="C341" s="148"/>
      <c r="D341" s="148"/>
      <c r="E341" s="148"/>
      <c r="F341" s="148"/>
      <c r="G341" s="148"/>
      <c r="H341" s="148"/>
      <c r="I341" s="148"/>
      <c r="J341" s="148"/>
      <c r="K341" s="148"/>
      <c r="L341" s="148"/>
      <c r="M341" s="148"/>
      <c r="N341" s="148"/>
      <c r="O341" s="148"/>
      <c r="P341" s="148"/>
      <c r="Q341" s="148"/>
      <c r="R341" s="148"/>
      <c r="S341" s="148"/>
      <c r="T341" s="148"/>
      <c r="U341" s="148"/>
      <c r="V341" s="148"/>
      <c r="W341" s="148"/>
      <c r="X341" s="148"/>
      <c r="Y341" s="148"/>
      <c r="Z341" s="148"/>
      <c r="AA341" s="148"/>
      <c r="AB341" s="148"/>
      <c r="AC341" s="148"/>
      <c r="AD341" s="148"/>
      <c r="AE341" s="148"/>
      <c r="AF341" s="148"/>
      <c r="AG341" s="148"/>
      <c r="AH341" s="148"/>
      <c r="AI341" s="148"/>
      <c r="AJ341" s="148"/>
      <c r="AK341" s="148"/>
      <c r="AL341" s="3"/>
      <c r="AM341" s="3"/>
      <c r="AN341" s="148"/>
      <c r="AO341" s="148"/>
      <c r="AP341" s="148"/>
      <c r="AQ341" s="148"/>
      <c r="AR341" s="148"/>
      <c r="AS341" s="148"/>
      <c r="AT341" s="148"/>
      <c r="AU341" s="148"/>
      <c r="AV341" s="148"/>
      <c r="AW341" s="148"/>
      <c r="AX341" s="148"/>
      <c r="AY341" s="148"/>
      <c r="AZ341" s="148"/>
      <c r="BA341" s="148"/>
      <c r="BB341" s="148"/>
      <c r="BC341" s="148"/>
      <c r="BD341" s="148"/>
      <c r="BE341" s="148"/>
      <c r="BF341" s="148"/>
      <c r="BG341" s="148"/>
      <c r="BH341" s="148"/>
      <c r="BI341" s="148"/>
      <c r="BJ341" s="148"/>
      <c r="BK341" s="148"/>
      <c r="BL341" s="148"/>
      <c r="BM341" s="148"/>
      <c r="BN341" s="148"/>
      <c r="BO341" s="148"/>
      <c r="BP341" s="148"/>
    </row>
    <row r="342" spans="1:68" ht="39" customHeight="1" x14ac:dyDescent="0.25">
      <c r="A342" s="148"/>
      <c r="B342" s="148"/>
      <c r="C342" s="148"/>
      <c r="D342" s="148"/>
      <c r="E342" s="148"/>
      <c r="F342" s="148"/>
      <c r="G342" s="148"/>
      <c r="H342" s="148"/>
      <c r="I342" s="148"/>
      <c r="J342" s="148"/>
      <c r="K342" s="148"/>
      <c r="L342" s="148"/>
      <c r="M342" s="148"/>
      <c r="N342" s="148"/>
      <c r="O342" s="148"/>
      <c r="P342" s="148"/>
      <c r="Q342" s="148"/>
      <c r="R342" s="148"/>
      <c r="S342" s="148"/>
      <c r="T342" s="148"/>
      <c r="U342" s="148"/>
      <c r="V342" s="148"/>
      <c r="W342" s="148"/>
      <c r="X342" s="148"/>
      <c r="Y342" s="148"/>
      <c r="Z342" s="148"/>
      <c r="AA342" s="148"/>
      <c r="AB342" s="148"/>
      <c r="AC342" s="148"/>
      <c r="AD342" s="148"/>
      <c r="AE342" s="148"/>
      <c r="AF342" s="148"/>
      <c r="AG342" s="148"/>
      <c r="AH342" s="148"/>
      <c r="AI342" s="148"/>
      <c r="AJ342" s="148"/>
      <c r="AK342" s="148"/>
      <c r="AL342" s="3"/>
      <c r="AM342" s="3"/>
      <c r="AN342" s="148"/>
      <c r="AO342" s="148"/>
      <c r="AP342" s="148"/>
      <c r="AQ342" s="148"/>
      <c r="AR342" s="148"/>
      <c r="AS342" s="148"/>
      <c r="AT342" s="148"/>
      <c r="AU342" s="148"/>
      <c r="AV342" s="148"/>
      <c r="AW342" s="148"/>
      <c r="AX342" s="148"/>
      <c r="AY342" s="148"/>
      <c r="AZ342" s="148"/>
      <c r="BA342" s="148"/>
      <c r="BB342" s="148"/>
      <c r="BC342" s="148"/>
      <c r="BD342" s="148"/>
      <c r="BE342" s="148"/>
      <c r="BF342" s="148"/>
      <c r="BG342" s="148"/>
      <c r="BH342" s="148"/>
      <c r="BI342" s="148"/>
      <c r="BJ342" s="148"/>
      <c r="BK342" s="148"/>
      <c r="BL342" s="148"/>
      <c r="BM342" s="148"/>
      <c r="BN342" s="148"/>
      <c r="BO342" s="148"/>
      <c r="BP342" s="148"/>
    </row>
    <row r="343" spans="1:68" ht="39" customHeight="1" x14ac:dyDescent="0.25">
      <c r="A343" s="148"/>
      <c r="B343" s="148"/>
      <c r="C343" s="148"/>
      <c r="D343" s="148"/>
      <c r="E343" s="148"/>
      <c r="F343" s="148"/>
      <c r="G343" s="148"/>
      <c r="H343" s="148"/>
      <c r="I343" s="148"/>
      <c r="J343" s="148"/>
      <c r="K343" s="148"/>
      <c r="L343" s="148"/>
      <c r="M343" s="148"/>
      <c r="N343" s="148"/>
      <c r="O343" s="148"/>
      <c r="P343" s="148"/>
      <c r="Q343" s="148"/>
      <c r="R343" s="148"/>
      <c r="S343" s="148"/>
      <c r="T343" s="148"/>
      <c r="U343" s="148"/>
      <c r="V343" s="148"/>
      <c r="W343" s="148"/>
      <c r="X343" s="148"/>
      <c r="Y343" s="148"/>
      <c r="Z343" s="148"/>
      <c r="AA343" s="148"/>
      <c r="AB343" s="148"/>
      <c r="AC343" s="148"/>
      <c r="AD343" s="148"/>
      <c r="AE343" s="148"/>
      <c r="AF343" s="148"/>
      <c r="AG343" s="148"/>
      <c r="AH343" s="148"/>
      <c r="AI343" s="148"/>
      <c r="AJ343" s="148"/>
      <c r="AK343" s="148"/>
      <c r="AL343" s="3"/>
      <c r="AM343" s="3"/>
      <c r="AN343" s="148"/>
      <c r="AO343" s="148"/>
      <c r="AP343" s="148"/>
      <c r="AQ343" s="148"/>
      <c r="AR343" s="148"/>
      <c r="AS343" s="148"/>
      <c r="AT343" s="148"/>
      <c r="AU343" s="148"/>
      <c r="AV343" s="148"/>
      <c r="AW343" s="148"/>
      <c r="AX343" s="148"/>
      <c r="AY343" s="148"/>
      <c r="AZ343" s="148"/>
      <c r="BA343" s="148"/>
      <c r="BB343" s="148"/>
      <c r="BC343" s="148"/>
      <c r="BD343" s="148"/>
      <c r="BE343" s="148"/>
      <c r="BF343" s="148"/>
      <c r="BG343" s="148"/>
      <c r="BH343" s="148"/>
      <c r="BI343" s="148"/>
      <c r="BJ343" s="148"/>
      <c r="BK343" s="148"/>
      <c r="BL343" s="148"/>
      <c r="BM343" s="148"/>
      <c r="BN343" s="148"/>
      <c r="BO343" s="148"/>
      <c r="BP343" s="148"/>
    </row>
    <row r="344" spans="1:68" ht="39" customHeight="1" x14ac:dyDescent="0.25">
      <c r="A344" s="148"/>
      <c r="B344" s="148"/>
      <c r="C344" s="148"/>
      <c r="D344" s="148"/>
      <c r="E344" s="148"/>
      <c r="F344" s="148"/>
      <c r="G344" s="148"/>
      <c r="H344" s="148"/>
      <c r="I344" s="148"/>
      <c r="J344" s="148"/>
      <c r="K344" s="148"/>
      <c r="L344" s="148"/>
      <c r="M344" s="148"/>
      <c r="N344" s="148"/>
      <c r="O344" s="148"/>
      <c r="P344" s="148"/>
      <c r="Q344" s="148"/>
      <c r="R344" s="148"/>
      <c r="S344" s="148"/>
      <c r="T344" s="148"/>
      <c r="U344" s="148"/>
      <c r="V344" s="148"/>
      <c r="W344" s="148"/>
      <c r="X344" s="148"/>
      <c r="Y344" s="148"/>
      <c r="Z344" s="148"/>
      <c r="AA344" s="148"/>
      <c r="AB344" s="148"/>
      <c r="AC344" s="148"/>
      <c r="AD344" s="148"/>
      <c r="AE344" s="148"/>
      <c r="AF344" s="148"/>
      <c r="AG344" s="148"/>
      <c r="AH344" s="148"/>
      <c r="AI344" s="148"/>
      <c r="AJ344" s="148"/>
      <c r="AK344" s="148"/>
      <c r="AL344" s="3"/>
      <c r="AM344" s="3"/>
      <c r="AN344" s="148"/>
      <c r="AO344" s="148"/>
      <c r="AP344" s="148"/>
      <c r="AQ344" s="148"/>
      <c r="AR344" s="148"/>
      <c r="AS344" s="148"/>
      <c r="AT344" s="148"/>
      <c r="AU344" s="148"/>
      <c r="AV344" s="148"/>
      <c r="AW344" s="148"/>
      <c r="AX344" s="148"/>
      <c r="AY344" s="148"/>
      <c r="AZ344" s="148"/>
      <c r="BA344" s="148"/>
      <c r="BB344" s="148"/>
      <c r="BC344" s="148"/>
      <c r="BD344" s="148"/>
      <c r="BE344" s="148"/>
      <c r="BF344" s="148"/>
      <c r="BG344" s="148"/>
      <c r="BH344" s="148"/>
      <c r="BI344" s="148"/>
      <c r="BJ344" s="148"/>
      <c r="BK344" s="148"/>
      <c r="BL344" s="148"/>
      <c r="BM344" s="148"/>
      <c r="BN344" s="148"/>
      <c r="BO344" s="148"/>
      <c r="BP344" s="148"/>
    </row>
    <row r="345" spans="1:68" ht="39" customHeight="1" x14ac:dyDescent="0.25">
      <c r="A345" s="148"/>
      <c r="B345" s="148"/>
      <c r="C345" s="148"/>
      <c r="D345" s="148"/>
      <c r="E345" s="148"/>
      <c r="F345" s="148"/>
      <c r="G345" s="148"/>
      <c r="H345" s="148"/>
      <c r="I345" s="148"/>
      <c r="J345" s="148"/>
      <c r="K345" s="148"/>
      <c r="L345" s="148"/>
      <c r="M345" s="148"/>
      <c r="N345" s="148"/>
      <c r="O345" s="148"/>
      <c r="P345" s="148"/>
      <c r="Q345" s="148"/>
      <c r="R345" s="148"/>
      <c r="S345" s="148"/>
      <c r="T345" s="148"/>
      <c r="U345" s="148"/>
      <c r="V345" s="148"/>
      <c r="W345" s="148"/>
      <c r="X345" s="148"/>
      <c r="Y345" s="148"/>
      <c r="Z345" s="148"/>
      <c r="AA345" s="148"/>
      <c r="AB345" s="148"/>
      <c r="AC345" s="148"/>
      <c r="AD345" s="148"/>
      <c r="AE345" s="148"/>
      <c r="AF345" s="148"/>
      <c r="AG345" s="148"/>
      <c r="AH345" s="148"/>
      <c r="AI345" s="148"/>
      <c r="AJ345" s="148"/>
      <c r="AK345" s="148"/>
      <c r="AL345" s="3"/>
      <c r="AM345" s="3"/>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c r="BI345" s="148"/>
      <c r="BJ345" s="148"/>
      <c r="BK345" s="148"/>
      <c r="BL345" s="148"/>
      <c r="BM345" s="148"/>
      <c r="BN345" s="148"/>
      <c r="BO345" s="148"/>
      <c r="BP345" s="148"/>
    </row>
    <row r="346" spans="1:68" ht="39" customHeight="1" x14ac:dyDescent="0.25">
      <c r="A346" s="148"/>
      <c r="B346" s="148"/>
      <c r="C346" s="148"/>
      <c r="D346" s="148"/>
      <c r="E346" s="148"/>
      <c r="F346" s="148"/>
      <c r="G346" s="148"/>
      <c r="H346" s="148"/>
      <c r="I346" s="148"/>
      <c r="J346" s="148"/>
      <c r="K346" s="148"/>
      <c r="L346" s="148"/>
      <c r="M346" s="148"/>
      <c r="N346" s="148"/>
      <c r="O346" s="148"/>
      <c r="P346" s="148"/>
      <c r="Q346" s="148"/>
      <c r="R346" s="148"/>
      <c r="S346" s="148"/>
      <c r="T346" s="148"/>
      <c r="U346" s="148"/>
      <c r="V346" s="148"/>
      <c r="W346" s="148"/>
      <c r="X346" s="148"/>
      <c r="Y346" s="148"/>
      <c r="Z346" s="148"/>
      <c r="AA346" s="148"/>
      <c r="AB346" s="148"/>
      <c r="AC346" s="148"/>
      <c r="AD346" s="148"/>
      <c r="AE346" s="148"/>
      <c r="AF346" s="148"/>
      <c r="AG346" s="148"/>
      <c r="AH346" s="148"/>
      <c r="AI346" s="148"/>
      <c r="AJ346" s="148"/>
      <c r="AK346" s="148"/>
      <c r="AL346" s="3"/>
      <c r="AM346" s="3"/>
      <c r="AN346" s="148"/>
      <c r="AO346" s="148"/>
      <c r="AP346" s="148"/>
      <c r="AQ346" s="148"/>
      <c r="AR346" s="148"/>
      <c r="AS346" s="148"/>
      <c r="AT346" s="148"/>
      <c r="AU346" s="148"/>
      <c r="AV346" s="148"/>
      <c r="AW346" s="148"/>
      <c r="AX346" s="148"/>
      <c r="AY346" s="148"/>
      <c r="AZ346" s="148"/>
      <c r="BA346" s="148"/>
      <c r="BB346" s="148"/>
      <c r="BC346" s="148"/>
      <c r="BD346" s="148"/>
      <c r="BE346" s="148"/>
      <c r="BF346" s="148"/>
      <c r="BG346" s="148"/>
      <c r="BH346" s="148"/>
      <c r="BI346" s="148"/>
      <c r="BJ346" s="148"/>
      <c r="BK346" s="148"/>
      <c r="BL346" s="148"/>
      <c r="BM346" s="148"/>
      <c r="BN346" s="148"/>
      <c r="BO346" s="148"/>
      <c r="BP346" s="148"/>
    </row>
    <row r="347" spans="1:68" ht="39" customHeight="1" x14ac:dyDescent="0.25">
      <c r="A347" s="148"/>
      <c r="B347" s="148"/>
      <c r="C347" s="148"/>
      <c r="D347" s="148"/>
      <c r="E347" s="148"/>
      <c r="F347" s="148"/>
      <c r="G347" s="148"/>
      <c r="H347" s="148"/>
      <c r="I347" s="148"/>
      <c r="J347" s="148"/>
      <c r="K347" s="148"/>
      <c r="L347" s="148"/>
      <c r="M347" s="148"/>
      <c r="N347" s="148"/>
      <c r="O347" s="148"/>
      <c r="P347" s="148"/>
      <c r="Q347" s="148"/>
      <c r="R347" s="148"/>
      <c r="S347" s="148"/>
      <c r="T347" s="148"/>
      <c r="U347" s="148"/>
      <c r="V347" s="148"/>
      <c r="W347" s="148"/>
      <c r="X347" s="148"/>
      <c r="Y347" s="148"/>
      <c r="Z347" s="148"/>
      <c r="AA347" s="148"/>
      <c r="AB347" s="148"/>
      <c r="AC347" s="148"/>
      <c r="AD347" s="148"/>
      <c r="AE347" s="148"/>
      <c r="AF347" s="148"/>
      <c r="AG347" s="148"/>
      <c r="AH347" s="148"/>
      <c r="AI347" s="148"/>
      <c r="AJ347" s="148"/>
      <c r="AK347" s="148"/>
      <c r="AL347" s="3"/>
      <c r="AM347" s="3"/>
      <c r="AN347" s="148"/>
      <c r="AO347" s="148"/>
      <c r="AP347" s="148"/>
      <c r="AQ347" s="148"/>
      <c r="AR347" s="148"/>
      <c r="AS347" s="148"/>
      <c r="AT347" s="148"/>
      <c r="AU347" s="148"/>
      <c r="AV347" s="148"/>
      <c r="AW347" s="148"/>
      <c r="AX347" s="148"/>
      <c r="AY347" s="148"/>
      <c r="AZ347" s="148"/>
      <c r="BA347" s="148"/>
      <c r="BB347" s="148"/>
      <c r="BC347" s="148"/>
      <c r="BD347" s="148"/>
      <c r="BE347" s="148"/>
      <c r="BF347" s="148"/>
      <c r="BG347" s="148"/>
      <c r="BH347" s="148"/>
      <c r="BI347" s="148"/>
      <c r="BJ347" s="148"/>
      <c r="BK347" s="148"/>
      <c r="BL347" s="148"/>
      <c r="BM347" s="148"/>
      <c r="BN347" s="148"/>
      <c r="BO347" s="148"/>
      <c r="BP347" s="148"/>
    </row>
    <row r="348" spans="1:68" ht="39" customHeight="1" x14ac:dyDescent="0.25">
      <c r="A348" s="148"/>
      <c r="B348" s="148"/>
      <c r="C348" s="148"/>
      <c r="D348" s="148"/>
      <c r="E348" s="148"/>
      <c r="F348" s="148"/>
      <c r="G348" s="148"/>
      <c r="H348" s="148"/>
      <c r="I348" s="148"/>
      <c r="J348" s="148"/>
      <c r="K348" s="148"/>
      <c r="L348" s="148"/>
      <c r="M348" s="148"/>
      <c r="N348" s="148"/>
      <c r="O348" s="148"/>
      <c r="P348" s="148"/>
      <c r="Q348" s="148"/>
      <c r="R348" s="148"/>
      <c r="S348" s="148"/>
      <c r="T348" s="148"/>
      <c r="U348" s="148"/>
      <c r="V348" s="148"/>
      <c r="W348" s="148"/>
      <c r="X348" s="148"/>
      <c r="Y348" s="148"/>
      <c r="Z348" s="148"/>
      <c r="AA348" s="148"/>
      <c r="AB348" s="148"/>
      <c r="AC348" s="148"/>
      <c r="AD348" s="148"/>
      <c r="AE348" s="148"/>
      <c r="AF348" s="148"/>
      <c r="AG348" s="148"/>
      <c r="AH348" s="148"/>
      <c r="AI348" s="148"/>
      <c r="AJ348" s="148"/>
      <c r="AK348" s="148"/>
      <c r="AL348" s="3"/>
      <c r="AM348" s="3"/>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c r="BI348" s="148"/>
      <c r="BJ348" s="148"/>
      <c r="BK348" s="148"/>
      <c r="BL348" s="148"/>
      <c r="BM348" s="148"/>
      <c r="BN348" s="148"/>
      <c r="BO348" s="148"/>
      <c r="BP348" s="148"/>
    </row>
    <row r="349" spans="1:68" ht="39" customHeight="1" x14ac:dyDescent="0.25">
      <c r="A349" s="148"/>
      <c r="B349" s="148"/>
      <c r="C349" s="148"/>
      <c r="D349" s="148"/>
      <c r="E349" s="148"/>
      <c r="F349" s="148"/>
      <c r="G349" s="148"/>
      <c r="H349" s="148"/>
      <c r="I349" s="148"/>
      <c r="J349" s="148"/>
      <c r="K349" s="148"/>
      <c r="L349" s="148"/>
      <c r="M349" s="148"/>
      <c r="N349" s="148"/>
      <c r="O349" s="148"/>
      <c r="P349" s="148"/>
      <c r="Q349" s="148"/>
      <c r="R349" s="148"/>
      <c r="S349" s="148"/>
      <c r="T349" s="148"/>
      <c r="U349" s="148"/>
      <c r="V349" s="148"/>
      <c r="W349" s="148"/>
      <c r="X349" s="148"/>
      <c r="Y349" s="148"/>
      <c r="Z349" s="148"/>
      <c r="AA349" s="148"/>
      <c r="AB349" s="148"/>
      <c r="AC349" s="148"/>
      <c r="AD349" s="148"/>
      <c r="AE349" s="148"/>
      <c r="AF349" s="148"/>
      <c r="AG349" s="148"/>
      <c r="AH349" s="148"/>
      <c r="AI349" s="148"/>
      <c r="AJ349" s="148"/>
      <c r="AK349" s="148"/>
      <c r="AL349" s="3"/>
      <c r="AM349" s="3"/>
      <c r="AN349" s="148"/>
      <c r="AO349" s="148"/>
      <c r="AP349" s="148"/>
      <c r="AQ349" s="148"/>
      <c r="AR349" s="148"/>
      <c r="AS349" s="148"/>
      <c r="AT349" s="148"/>
      <c r="AU349" s="148"/>
      <c r="AV349" s="148"/>
      <c r="AW349" s="148"/>
      <c r="AX349" s="148"/>
      <c r="AY349" s="148"/>
      <c r="AZ349" s="148"/>
      <c r="BA349" s="148"/>
      <c r="BB349" s="148"/>
      <c r="BC349" s="148"/>
      <c r="BD349" s="148"/>
      <c r="BE349" s="148"/>
      <c r="BF349" s="148"/>
      <c r="BG349" s="148"/>
      <c r="BH349" s="148"/>
      <c r="BI349" s="148"/>
      <c r="BJ349" s="148"/>
      <c r="BK349" s="148"/>
      <c r="BL349" s="148"/>
      <c r="BM349" s="148"/>
      <c r="BN349" s="148"/>
      <c r="BO349" s="148"/>
      <c r="BP349" s="148"/>
    </row>
    <row r="350" spans="1:68" ht="39" customHeight="1" x14ac:dyDescent="0.25">
      <c r="A350" s="148"/>
      <c r="B350" s="148"/>
      <c r="C350" s="148"/>
      <c r="D350" s="148"/>
      <c r="E350" s="148"/>
      <c r="F350" s="148"/>
      <c r="G350" s="148"/>
      <c r="H350" s="148"/>
      <c r="I350" s="148"/>
      <c r="J350" s="148"/>
      <c r="K350" s="148"/>
      <c r="L350" s="148"/>
      <c r="M350" s="148"/>
      <c r="N350" s="148"/>
      <c r="O350" s="148"/>
      <c r="P350" s="148"/>
      <c r="Q350" s="148"/>
      <c r="R350" s="148"/>
      <c r="S350" s="148"/>
      <c r="T350" s="148"/>
      <c r="U350" s="148"/>
      <c r="V350" s="148"/>
      <c r="W350" s="148"/>
      <c r="X350" s="148"/>
      <c r="Y350" s="148"/>
      <c r="Z350" s="148"/>
      <c r="AA350" s="148"/>
      <c r="AB350" s="148"/>
      <c r="AC350" s="148"/>
      <c r="AD350" s="148"/>
      <c r="AE350" s="148"/>
      <c r="AF350" s="148"/>
      <c r="AG350" s="148"/>
      <c r="AH350" s="148"/>
      <c r="AI350" s="148"/>
      <c r="AJ350" s="148"/>
      <c r="AK350" s="148"/>
      <c r="AL350" s="3"/>
      <c r="AM350" s="3"/>
      <c r="AN350" s="148"/>
      <c r="AO350" s="148"/>
      <c r="AP350" s="148"/>
      <c r="AQ350" s="148"/>
      <c r="AR350" s="148"/>
      <c r="AS350" s="148"/>
      <c r="AT350" s="148"/>
      <c r="AU350" s="148"/>
      <c r="AV350" s="148"/>
      <c r="AW350" s="148"/>
      <c r="AX350" s="148"/>
      <c r="AY350" s="148"/>
      <c r="AZ350" s="148"/>
      <c r="BA350" s="148"/>
      <c r="BB350" s="148"/>
      <c r="BC350" s="148"/>
      <c r="BD350" s="148"/>
      <c r="BE350" s="148"/>
      <c r="BF350" s="148"/>
      <c r="BG350" s="148"/>
      <c r="BH350" s="148"/>
      <c r="BI350" s="148"/>
      <c r="BJ350" s="148"/>
      <c r="BK350" s="148"/>
      <c r="BL350" s="148"/>
      <c r="BM350" s="148"/>
      <c r="BN350" s="148"/>
      <c r="BO350" s="148"/>
      <c r="BP350" s="148"/>
    </row>
    <row r="351" spans="1:68" ht="39" customHeight="1" x14ac:dyDescent="0.25">
      <c r="A351" s="148"/>
      <c r="B351" s="148"/>
      <c r="C351" s="148"/>
      <c r="D351" s="148"/>
      <c r="E351" s="148"/>
      <c r="F351" s="148"/>
      <c r="G351" s="148"/>
      <c r="H351" s="148"/>
      <c r="I351" s="148"/>
      <c r="J351" s="148"/>
      <c r="K351" s="148"/>
      <c r="L351" s="148"/>
      <c r="M351" s="148"/>
      <c r="N351" s="148"/>
      <c r="O351" s="148"/>
      <c r="P351" s="148"/>
      <c r="Q351" s="148"/>
      <c r="R351" s="148"/>
      <c r="S351" s="148"/>
      <c r="T351" s="148"/>
      <c r="U351" s="148"/>
      <c r="V351" s="148"/>
      <c r="W351" s="148"/>
      <c r="X351" s="148"/>
      <c r="Y351" s="148"/>
      <c r="Z351" s="148"/>
      <c r="AA351" s="148"/>
      <c r="AB351" s="148"/>
      <c r="AC351" s="148"/>
      <c r="AD351" s="148"/>
      <c r="AE351" s="148"/>
      <c r="AF351" s="148"/>
      <c r="AG351" s="148"/>
      <c r="AH351" s="148"/>
      <c r="AI351" s="148"/>
      <c r="AJ351" s="148"/>
      <c r="AK351" s="148"/>
      <c r="AL351" s="3"/>
      <c r="AM351" s="3"/>
      <c r="AN351" s="148"/>
      <c r="AO351" s="148"/>
      <c r="AP351" s="148"/>
      <c r="AQ351" s="148"/>
      <c r="AR351" s="148"/>
      <c r="AS351" s="148"/>
      <c r="AT351" s="148"/>
      <c r="AU351" s="148"/>
      <c r="AV351" s="148"/>
      <c r="AW351" s="148"/>
      <c r="AX351" s="148"/>
      <c r="AY351" s="148"/>
      <c r="AZ351" s="148"/>
      <c r="BA351" s="148"/>
      <c r="BB351" s="148"/>
      <c r="BC351" s="148"/>
      <c r="BD351" s="148"/>
      <c r="BE351" s="148"/>
      <c r="BF351" s="148"/>
      <c r="BG351" s="148"/>
      <c r="BH351" s="148"/>
      <c r="BI351" s="148"/>
      <c r="BJ351" s="148"/>
      <c r="BK351" s="148"/>
      <c r="BL351" s="148"/>
      <c r="BM351" s="148"/>
      <c r="BN351" s="148"/>
      <c r="BO351" s="148"/>
      <c r="BP351" s="148"/>
    </row>
    <row r="352" spans="1:68" ht="39" customHeight="1" x14ac:dyDescent="0.25">
      <c r="A352" s="148"/>
      <c r="B352" s="148"/>
      <c r="C352" s="148"/>
      <c r="D352" s="148"/>
      <c r="E352" s="148"/>
      <c r="F352" s="148"/>
      <c r="G352" s="148"/>
      <c r="H352" s="148"/>
      <c r="I352" s="148"/>
      <c r="J352" s="148"/>
      <c r="K352" s="148"/>
      <c r="L352" s="148"/>
      <c r="M352" s="148"/>
      <c r="N352" s="148"/>
      <c r="O352" s="148"/>
      <c r="P352" s="148"/>
      <c r="Q352" s="148"/>
      <c r="R352" s="148"/>
      <c r="S352" s="148"/>
      <c r="T352" s="148"/>
      <c r="U352" s="148"/>
      <c r="V352" s="148"/>
      <c r="W352" s="148"/>
      <c r="X352" s="148"/>
      <c r="Y352" s="148"/>
      <c r="Z352" s="148"/>
      <c r="AA352" s="148"/>
      <c r="AB352" s="148"/>
      <c r="AC352" s="148"/>
      <c r="AD352" s="148"/>
      <c r="AE352" s="148"/>
      <c r="AF352" s="148"/>
      <c r="AG352" s="148"/>
      <c r="AH352" s="148"/>
      <c r="AI352" s="148"/>
      <c r="AJ352" s="148"/>
      <c r="AK352" s="148"/>
      <c r="AL352" s="3"/>
      <c r="AM352" s="3"/>
      <c r="AN352" s="148"/>
      <c r="AO352" s="148"/>
      <c r="AP352" s="148"/>
      <c r="AQ352" s="148"/>
      <c r="AR352" s="148"/>
      <c r="AS352" s="148"/>
      <c r="AT352" s="148"/>
      <c r="AU352" s="148"/>
      <c r="AV352" s="148"/>
      <c r="AW352" s="148"/>
      <c r="AX352" s="148"/>
      <c r="AY352" s="148"/>
      <c r="AZ352" s="148"/>
      <c r="BA352" s="148"/>
      <c r="BB352" s="148"/>
      <c r="BC352" s="148"/>
      <c r="BD352" s="148"/>
      <c r="BE352" s="148"/>
      <c r="BF352" s="148"/>
      <c r="BG352" s="148"/>
      <c r="BH352" s="148"/>
      <c r="BI352" s="148"/>
      <c r="BJ352" s="148"/>
      <c r="BK352" s="148"/>
      <c r="BL352" s="148"/>
      <c r="BM352" s="148"/>
      <c r="BN352" s="148"/>
      <c r="BO352" s="148"/>
      <c r="BP352" s="148"/>
    </row>
    <row r="353" spans="1:68" ht="39" customHeight="1" x14ac:dyDescent="0.25">
      <c r="A353" s="148"/>
      <c r="B353" s="148"/>
      <c r="C353" s="148"/>
      <c r="D353" s="148"/>
      <c r="E353" s="148"/>
      <c r="F353" s="148"/>
      <c r="G353" s="148"/>
      <c r="H353" s="148"/>
      <c r="I353" s="148"/>
      <c r="J353" s="148"/>
      <c r="K353" s="148"/>
      <c r="L353" s="148"/>
      <c r="M353" s="148"/>
      <c r="N353" s="148"/>
      <c r="O353" s="148"/>
      <c r="P353" s="148"/>
      <c r="Q353" s="148"/>
      <c r="R353" s="148"/>
      <c r="S353" s="148"/>
      <c r="T353" s="148"/>
      <c r="U353" s="148"/>
      <c r="V353" s="148"/>
      <c r="W353" s="148"/>
      <c r="X353" s="148"/>
      <c r="Y353" s="148"/>
      <c r="Z353" s="148"/>
      <c r="AA353" s="148"/>
      <c r="AB353" s="148"/>
      <c r="AC353" s="148"/>
      <c r="AD353" s="148"/>
      <c r="AE353" s="148"/>
      <c r="AF353" s="148"/>
      <c r="AG353" s="148"/>
      <c r="AH353" s="148"/>
      <c r="AI353" s="148"/>
      <c r="AJ353" s="148"/>
      <c r="AK353" s="148"/>
      <c r="AL353" s="3"/>
      <c r="AM353" s="3"/>
      <c r="AN353" s="148"/>
      <c r="AO353" s="148"/>
      <c r="AP353" s="148"/>
      <c r="AQ353" s="148"/>
      <c r="AR353" s="148"/>
      <c r="AS353" s="148"/>
      <c r="AT353" s="148"/>
      <c r="AU353" s="148"/>
      <c r="AV353" s="148"/>
      <c r="AW353" s="148"/>
      <c r="AX353" s="148"/>
      <c r="AY353" s="148"/>
      <c r="AZ353" s="148"/>
      <c r="BA353" s="148"/>
      <c r="BB353" s="148"/>
      <c r="BC353" s="148"/>
      <c r="BD353" s="148"/>
      <c r="BE353" s="148"/>
      <c r="BF353" s="148"/>
      <c r="BG353" s="148"/>
      <c r="BH353" s="148"/>
      <c r="BI353" s="148"/>
      <c r="BJ353" s="148"/>
      <c r="BK353" s="148"/>
      <c r="BL353" s="148"/>
      <c r="BM353" s="148"/>
      <c r="BN353" s="148"/>
      <c r="BO353" s="148"/>
      <c r="BP353" s="148"/>
    </row>
    <row r="354" spans="1:68" ht="39" customHeight="1" x14ac:dyDescent="0.25">
      <c r="A354" s="148"/>
      <c r="B354" s="148"/>
      <c r="C354" s="148"/>
      <c r="D354" s="148"/>
      <c r="E354" s="148"/>
      <c r="F354" s="148"/>
      <c r="G354" s="148"/>
      <c r="H354" s="148"/>
      <c r="I354" s="148"/>
      <c r="J354" s="148"/>
      <c r="K354" s="148"/>
      <c r="L354" s="148"/>
      <c r="M354" s="148"/>
      <c r="N354" s="148"/>
      <c r="O354" s="148"/>
      <c r="P354" s="148"/>
      <c r="Q354" s="148"/>
      <c r="R354" s="148"/>
      <c r="S354" s="148"/>
      <c r="T354" s="148"/>
      <c r="U354" s="148"/>
      <c r="V354" s="148"/>
      <c r="W354" s="148"/>
      <c r="X354" s="148"/>
      <c r="Y354" s="148"/>
      <c r="Z354" s="148"/>
      <c r="AA354" s="148"/>
      <c r="AB354" s="148"/>
      <c r="AC354" s="148"/>
      <c r="AD354" s="148"/>
      <c r="AE354" s="148"/>
      <c r="AF354" s="148"/>
      <c r="AG354" s="148"/>
      <c r="AH354" s="148"/>
      <c r="AI354" s="148"/>
      <c r="AJ354" s="148"/>
      <c r="AK354" s="148"/>
      <c r="AL354" s="3"/>
      <c r="AM354" s="3"/>
      <c r="AN354" s="148"/>
      <c r="AO354" s="148"/>
      <c r="AP354" s="148"/>
      <c r="AQ354" s="148"/>
      <c r="AR354" s="148"/>
      <c r="AS354" s="148"/>
      <c r="AT354" s="148"/>
      <c r="AU354" s="148"/>
      <c r="AV354" s="148"/>
      <c r="AW354" s="148"/>
      <c r="AX354" s="148"/>
      <c r="AY354" s="148"/>
      <c r="AZ354" s="148"/>
      <c r="BA354" s="148"/>
      <c r="BB354" s="148"/>
      <c r="BC354" s="148"/>
      <c r="BD354" s="148"/>
      <c r="BE354" s="148"/>
      <c r="BF354" s="148"/>
      <c r="BG354" s="148"/>
      <c r="BH354" s="148"/>
      <c r="BI354" s="148"/>
      <c r="BJ354" s="148"/>
      <c r="BK354" s="148"/>
      <c r="BL354" s="148"/>
      <c r="BM354" s="148"/>
      <c r="BN354" s="148"/>
      <c r="BO354" s="148"/>
      <c r="BP354" s="148"/>
    </row>
    <row r="355" spans="1:68" ht="39" customHeight="1" x14ac:dyDescent="0.25">
      <c r="A355" s="148"/>
      <c r="B355" s="148"/>
      <c r="C355" s="148"/>
      <c r="D355" s="148"/>
      <c r="E355" s="148"/>
      <c r="F355" s="148"/>
      <c r="G355" s="148"/>
      <c r="H355" s="148"/>
      <c r="I355" s="148"/>
      <c r="J355" s="148"/>
      <c r="K355" s="148"/>
      <c r="L355" s="148"/>
      <c r="M355" s="148"/>
      <c r="N355" s="148"/>
      <c r="O355" s="148"/>
      <c r="P355" s="148"/>
      <c r="Q355" s="148"/>
      <c r="R355" s="148"/>
      <c r="S355" s="148"/>
      <c r="T355" s="148"/>
      <c r="U355" s="148"/>
      <c r="V355" s="148"/>
      <c r="W355" s="148"/>
      <c r="X355" s="148"/>
      <c r="Y355" s="148"/>
      <c r="Z355" s="148"/>
      <c r="AA355" s="148"/>
      <c r="AB355" s="148"/>
      <c r="AC355" s="148"/>
      <c r="AD355" s="148"/>
      <c r="AE355" s="148"/>
      <c r="AF355" s="148"/>
      <c r="AG355" s="148"/>
      <c r="AH355" s="148"/>
      <c r="AI355" s="148"/>
      <c r="AJ355" s="148"/>
      <c r="AK355" s="148"/>
      <c r="AL355" s="3"/>
      <c r="AM355" s="3"/>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c r="BI355" s="148"/>
      <c r="BJ355" s="148"/>
      <c r="BK355" s="148"/>
      <c r="BL355" s="148"/>
      <c r="BM355" s="148"/>
      <c r="BN355" s="148"/>
      <c r="BO355" s="148"/>
      <c r="BP355" s="148"/>
    </row>
    <row r="356" spans="1:68" ht="39" customHeight="1" x14ac:dyDescent="0.25">
      <c r="A356" s="148"/>
      <c r="B356" s="148"/>
      <c r="C356" s="148"/>
      <c r="D356" s="148"/>
      <c r="E356" s="148"/>
      <c r="F356" s="148"/>
      <c r="G356" s="148"/>
      <c r="H356" s="148"/>
      <c r="I356" s="148"/>
      <c r="J356" s="148"/>
      <c r="K356" s="148"/>
      <c r="L356" s="148"/>
      <c r="M356" s="148"/>
      <c r="N356" s="148"/>
      <c r="O356" s="148"/>
      <c r="P356" s="148"/>
      <c r="Q356" s="148"/>
      <c r="R356" s="148"/>
      <c r="S356" s="148"/>
      <c r="T356" s="148"/>
      <c r="U356" s="148"/>
      <c r="V356" s="148"/>
      <c r="W356" s="148"/>
      <c r="X356" s="148"/>
      <c r="Y356" s="148"/>
      <c r="Z356" s="148"/>
      <c r="AA356" s="148"/>
      <c r="AB356" s="148"/>
      <c r="AC356" s="148"/>
      <c r="AD356" s="148"/>
      <c r="AE356" s="148"/>
      <c r="AF356" s="148"/>
      <c r="AG356" s="148"/>
      <c r="AH356" s="148"/>
      <c r="AI356" s="148"/>
      <c r="AJ356" s="148"/>
      <c r="AK356" s="148"/>
      <c r="AL356" s="3"/>
      <c r="AM356" s="3"/>
      <c r="AN356" s="148"/>
      <c r="AO356" s="148"/>
      <c r="AP356" s="148"/>
      <c r="AQ356" s="148"/>
      <c r="AR356" s="148"/>
      <c r="AS356" s="148"/>
      <c r="AT356" s="148"/>
      <c r="AU356" s="148"/>
      <c r="AV356" s="148"/>
      <c r="AW356" s="148"/>
      <c r="AX356" s="148"/>
      <c r="AY356" s="148"/>
      <c r="AZ356" s="148"/>
      <c r="BA356" s="148"/>
      <c r="BB356" s="148"/>
      <c r="BC356" s="148"/>
      <c r="BD356" s="148"/>
      <c r="BE356" s="148"/>
      <c r="BF356" s="148"/>
      <c r="BG356" s="148"/>
      <c r="BH356" s="148"/>
      <c r="BI356" s="148"/>
      <c r="BJ356" s="148"/>
      <c r="BK356" s="148"/>
      <c r="BL356" s="148"/>
      <c r="BM356" s="148"/>
      <c r="BN356" s="148"/>
      <c r="BO356" s="148"/>
      <c r="BP356" s="148"/>
    </row>
    <row r="357" spans="1:68" ht="39" customHeight="1" x14ac:dyDescent="0.25">
      <c r="A357" s="148"/>
      <c r="B357" s="148"/>
      <c r="C357" s="148"/>
      <c r="D357" s="148"/>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48"/>
      <c r="AA357" s="148"/>
      <c r="AB357" s="148"/>
      <c r="AC357" s="148"/>
      <c r="AD357" s="148"/>
      <c r="AE357" s="148"/>
      <c r="AF357" s="148"/>
      <c r="AG357" s="148"/>
      <c r="AH357" s="148"/>
      <c r="AI357" s="148"/>
      <c r="AJ357" s="148"/>
      <c r="AK357" s="148"/>
      <c r="AL357" s="3"/>
      <c r="AM357" s="3"/>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c r="BI357" s="148"/>
      <c r="BJ357" s="148"/>
      <c r="BK357" s="148"/>
      <c r="BL357" s="148"/>
      <c r="BM357" s="148"/>
      <c r="BN357" s="148"/>
      <c r="BO357" s="148"/>
      <c r="BP357" s="148"/>
    </row>
    <row r="358" spans="1:68" ht="39" customHeight="1" x14ac:dyDescent="0.25">
      <c r="A358" s="148"/>
      <c r="B358" s="148"/>
      <c r="C358" s="148"/>
      <c r="D358" s="148"/>
      <c r="E358" s="148"/>
      <c r="F358" s="148"/>
      <c r="G358" s="148"/>
      <c r="H358" s="148"/>
      <c r="I358" s="148"/>
      <c r="J358" s="148"/>
      <c r="K358" s="148"/>
      <c r="L358" s="148"/>
      <c r="M358" s="148"/>
      <c r="N358" s="148"/>
      <c r="O358" s="148"/>
      <c r="P358" s="148"/>
      <c r="Q358" s="148"/>
      <c r="R358" s="148"/>
      <c r="S358" s="148"/>
      <c r="T358" s="148"/>
      <c r="U358" s="148"/>
      <c r="V358" s="148"/>
      <c r="W358" s="148"/>
      <c r="X358" s="148"/>
      <c r="Y358" s="148"/>
      <c r="Z358" s="148"/>
      <c r="AA358" s="148"/>
      <c r="AB358" s="148"/>
      <c r="AC358" s="148"/>
      <c r="AD358" s="148"/>
      <c r="AE358" s="148"/>
      <c r="AF358" s="148"/>
      <c r="AG358" s="148"/>
      <c r="AH358" s="148"/>
      <c r="AI358" s="148"/>
      <c r="AJ358" s="148"/>
      <c r="AK358" s="148"/>
      <c r="AL358" s="3"/>
      <c r="AM358" s="3"/>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c r="BI358" s="148"/>
      <c r="BJ358" s="148"/>
      <c r="BK358" s="148"/>
      <c r="BL358" s="148"/>
      <c r="BM358" s="148"/>
      <c r="BN358" s="148"/>
      <c r="BO358" s="148"/>
      <c r="BP358" s="148"/>
    </row>
    <row r="359" spans="1:68" ht="15.75" customHeight="1" x14ac:dyDescent="0.25"/>
    <row r="360" spans="1:68" ht="15.75" customHeight="1" x14ac:dyDescent="0.25"/>
    <row r="361" spans="1:68" ht="15.75" customHeight="1" x14ac:dyDescent="0.25"/>
    <row r="362" spans="1:68" ht="15.75" customHeight="1" x14ac:dyDescent="0.25"/>
    <row r="363" spans="1:68" ht="15.75" customHeight="1" x14ac:dyDescent="0.25"/>
    <row r="364" spans="1:68" ht="15.75" customHeight="1" x14ac:dyDescent="0.25"/>
    <row r="365" spans="1:68" ht="15.75" customHeight="1" x14ac:dyDescent="0.25"/>
    <row r="366" spans="1:68" ht="15.75" customHeight="1" x14ac:dyDescent="0.25"/>
    <row r="367" spans="1:68" ht="15.75" customHeight="1" x14ac:dyDescent="0.25"/>
    <row r="368" spans="1: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255">
    <mergeCell ref="H96:H105"/>
    <mergeCell ref="I96:I105"/>
    <mergeCell ref="J96:J105"/>
    <mergeCell ref="K96:K105"/>
    <mergeCell ref="L96:L105"/>
    <mergeCell ref="M96:M105"/>
    <mergeCell ref="N96:N105"/>
    <mergeCell ref="A96:A105"/>
    <mergeCell ref="B96:B105"/>
    <mergeCell ref="C96:C105"/>
    <mergeCell ref="D96:D105"/>
    <mergeCell ref="E96:E105"/>
    <mergeCell ref="F96:F105"/>
    <mergeCell ref="G96:G105"/>
    <mergeCell ref="H106:H115"/>
    <mergeCell ref="I106:I115"/>
    <mergeCell ref="J106:J115"/>
    <mergeCell ref="K106:K115"/>
    <mergeCell ref="L106:L115"/>
    <mergeCell ref="M106:M115"/>
    <mergeCell ref="N106:N115"/>
    <mergeCell ref="A106:A115"/>
    <mergeCell ref="B106:B115"/>
    <mergeCell ref="C106:C115"/>
    <mergeCell ref="D106:D115"/>
    <mergeCell ref="E106:E115"/>
    <mergeCell ref="F106:F115"/>
    <mergeCell ref="G106:G115"/>
    <mergeCell ref="M116:M125"/>
    <mergeCell ref="N116:N125"/>
    <mergeCell ref="A116:A125"/>
    <mergeCell ref="B116:B125"/>
    <mergeCell ref="C116:C125"/>
    <mergeCell ref="D116:D125"/>
    <mergeCell ref="E116:E125"/>
    <mergeCell ref="F116:F125"/>
    <mergeCell ref="G116:G125"/>
    <mergeCell ref="A126:A135"/>
    <mergeCell ref="B126:B135"/>
    <mergeCell ref="C126:C135"/>
    <mergeCell ref="D126:D135"/>
    <mergeCell ref="E126:E135"/>
    <mergeCell ref="F126:F135"/>
    <mergeCell ref="G126:G135"/>
    <mergeCell ref="H116:H125"/>
    <mergeCell ref="I116:I125"/>
    <mergeCell ref="A136:A145"/>
    <mergeCell ref="B136:B145"/>
    <mergeCell ref="C136:C145"/>
    <mergeCell ref="D136:D145"/>
    <mergeCell ref="E136:E145"/>
    <mergeCell ref="F136:F145"/>
    <mergeCell ref="G136:G145"/>
    <mergeCell ref="H146:H155"/>
    <mergeCell ref="I146:I155"/>
    <mergeCell ref="A146:A155"/>
    <mergeCell ref="B146:B155"/>
    <mergeCell ref="I56:I65"/>
    <mergeCell ref="H136:H145"/>
    <mergeCell ref="I136:I145"/>
    <mergeCell ref="J136:J145"/>
    <mergeCell ref="K136:K145"/>
    <mergeCell ref="L136:L145"/>
    <mergeCell ref="M136:M145"/>
    <mergeCell ref="N136:N145"/>
    <mergeCell ref="C156:AK156"/>
    <mergeCell ref="J146:J155"/>
    <mergeCell ref="K146:K155"/>
    <mergeCell ref="L146:L155"/>
    <mergeCell ref="M146:M155"/>
    <mergeCell ref="N146:N155"/>
    <mergeCell ref="H126:H135"/>
    <mergeCell ref="I126:I135"/>
    <mergeCell ref="J126:J135"/>
    <mergeCell ref="K126:K135"/>
    <mergeCell ref="L126:L135"/>
    <mergeCell ref="M126:M135"/>
    <mergeCell ref="N126:N135"/>
    <mergeCell ref="J116:J125"/>
    <mergeCell ref="K116:K125"/>
    <mergeCell ref="L116:L125"/>
    <mergeCell ref="H66:H75"/>
    <mergeCell ref="I66:I75"/>
    <mergeCell ref="J66:J75"/>
    <mergeCell ref="K66:K75"/>
    <mergeCell ref="L66:L75"/>
    <mergeCell ref="M66:M75"/>
    <mergeCell ref="N66:N75"/>
    <mergeCell ref="A66:A75"/>
    <mergeCell ref="B66:B75"/>
    <mergeCell ref="C66:C75"/>
    <mergeCell ref="D66:D75"/>
    <mergeCell ref="E66:E75"/>
    <mergeCell ref="F66:F75"/>
    <mergeCell ref="G66:G75"/>
    <mergeCell ref="H76:H85"/>
    <mergeCell ref="I76:I85"/>
    <mergeCell ref="J76:J85"/>
    <mergeCell ref="K76:K85"/>
    <mergeCell ref="L76:L85"/>
    <mergeCell ref="M76:M85"/>
    <mergeCell ref="N76:N85"/>
    <mergeCell ref="A76:A85"/>
    <mergeCell ref="B76:B85"/>
    <mergeCell ref="C76:C85"/>
    <mergeCell ref="D76:D85"/>
    <mergeCell ref="E76:E85"/>
    <mergeCell ref="F76:F85"/>
    <mergeCell ref="G76:G85"/>
    <mergeCell ref="C146:C155"/>
    <mergeCell ref="D146:D155"/>
    <mergeCell ref="E146:E155"/>
    <mergeCell ref="F146:F155"/>
    <mergeCell ref="G146:G155"/>
    <mergeCell ref="A1:C2"/>
    <mergeCell ref="D1:AU2"/>
    <mergeCell ref="AV1:AW1"/>
    <mergeCell ref="AV2:AW2"/>
    <mergeCell ref="A4:G4"/>
    <mergeCell ref="H4:N4"/>
    <mergeCell ref="O4:X4"/>
    <mergeCell ref="AJ5:AJ6"/>
    <mergeCell ref="AK5:AK6"/>
    <mergeCell ref="Y4:AE4"/>
    <mergeCell ref="AF4:AK4"/>
    <mergeCell ref="AL4:AO5"/>
    <mergeCell ref="AP4:AS5"/>
    <mergeCell ref="AT4:AW5"/>
    <mergeCell ref="A5:A6"/>
    <mergeCell ref="B5:B6"/>
    <mergeCell ref="Q5:Q6"/>
    <mergeCell ref="R5:R6"/>
    <mergeCell ref="S5:X5"/>
    <mergeCell ref="AH5:AH6"/>
    <mergeCell ref="AI5:AI6"/>
    <mergeCell ref="M7:M16"/>
    <mergeCell ref="N7:N16"/>
    <mergeCell ref="F7:F16"/>
    <mergeCell ref="G7:G16"/>
    <mergeCell ref="H7:H16"/>
    <mergeCell ref="I7:I16"/>
    <mergeCell ref="J7:J16"/>
    <mergeCell ref="K7:K16"/>
    <mergeCell ref="L7:L16"/>
    <mergeCell ref="N5:N6"/>
    <mergeCell ref="O5:O6"/>
    <mergeCell ref="P5:P6"/>
    <mergeCell ref="Y5:Y6"/>
    <mergeCell ref="Z5:Z6"/>
    <mergeCell ref="AA5:AA6"/>
    <mergeCell ref="AB5:AB6"/>
    <mergeCell ref="AC5:AC6"/>
    <mergeCell ref="AD5:AD6"/>
    <mergeCell ref="AE5:AE6"/>
    <mergeCell ref="AF5:AF6"/>
    <mergeCell ref="AG5:AG6"/>
    <mergeCell ref="E5:E6"/>
    <mergeCell ref="F5:F6"/>
    <mergeCell ref="G5:G6"/>
    <mergeCell ref="H5:H6"/>
    <mergeCell ref="I5:I6"/>
    <mergeCell ref="J5:J6"/>
    <mergeCell ref="K5:K6"/>
    <mergeCell ref="L5:L6"/>
    <mergeCell ref="M5:M6"/>
    <mergeCell ref="C5:C6"/>
    <mergeCell ref="D5:D6"/>
    <mergeCell ref="A7:A16"/>
    <mergeCell ref="B7:B16"/>
    <mergeCell ref="C7:C16"/>
    <mergeCell ref="D7:D16"/>
    <mergeCell ref="E7:E16"/>
    <mergeCell ref="M46:M55"/>
    <mergeCell ref="N46:N55"/>
    <mergeCell ref="F46:F55"/>
    <mergeCell ref="G46:G55"/>
    <mergeCell ref="H46:H55"/>
    <mergeCell ref="I46:I55"/>
    <mergeCell ref="J46:J55"/>
    <mergeCell ref="K46:K55"/>
    <mergeCell ref="L46:L55"/>
    <mergeCell ref="H17:H25"/>
    <mergeCell ref="I17:I25"/>
    <mergeCell ref="J17:J25"/>
    <mergeCell ref="K17:K25"/>
    <mergeCell ref="L17:L25"/>
    <mergeCell ref="M17:M25"/>
    <mergeCell ref="N17:N25"/>
    <mergeCell ref="B17:B25"/>
    <mergeCell ref="A36:A45"/>
    <mergeCell ref="B36:B45"/>
    <mergeCell ref="A46:A55"/>
    <mergeCell ref="B46:B55"/>
    <mergeCell ref="A56:A65"/>
    <mergeCell ref="B56:B65"/>
    <mergeCell ref="G26:G35"/>
    <mergeCell ref="H26:H35"/>
    <mergeCell ref="C36:C45"/>
    <mergeCell ref="D36:D45"/>
    <mergeCell ref="C46:C55"/>
    <mergeCell ref="D46:D55"/>
    <mergeCell ref="C56:C65"/>
    <mergeCell ref="D56:D65"/>
    <mergeCell ref="E56:E65"/>
    <mergeCell ref="F56:F65"/>
    <mergeCell ref="G56:G65"/>
    <mergeCell ref="H56:H65"/>
    <mergeCell ref="A17:A25"/>
    <mergeCell ref="C17:C25"/>
    <mergeCell ref="D17:D25"/>
    <mergeCell ref="E17:E25"/>
    <mergeCell ref="F17:F25"/>
    <mergeCell ref="G17:G25"/>
    <mergeCell ref="A26:A35"/>
    <mergeCell ref="C26:C35"/>
    <mergeCell ref="D26:D35"/>
    <mergeCell ref="B26:B28"/>
    <mergeCell ref="J36:J45"/>
    <mergeCell ref="K36:K45"/>
    <mergeCell ref="L36:L45"/>
    <mergeCell ref="M36:M45"/>
    <mergeCell ref="N36:N45"/>
    <mergeCell ref="L56:L65"/>
    <mergeCell ref="M56:M65"/>
    <mergeCell ref="N56:N65"/>
    <mergeCell ref="E26:E35"/>
    <mergeCell ref="F26:F35"/>
    <mergeCell ref="E36:E45"/>
    <mergeCell ref="F36:F45"/>
    <mergeCell ref="G36:G45"/>
    <mergeCell ref="H36:H45"/>
    <mergeCell ref="I36:I45"/>
    <mergeCell ref="E46:E55"/>
    <mergeCell ref="I26:I35"/>
    <mergeCell ref="J26:J35"/>
    <mergeCell ref="K26:K35"/>
    <mergeCell ref="L26:L35"/>
    <mergeCell ref="M26:M35"/>
    <mergeCell ref="N26:N35"/>
    <mergeCell ref="J56:J65"/>
    <mergeCell ref="K56:K65"/>
    <mergeCell ref="H86:H95"/>
    <mergeCell ref="I86:I95"/>
    <mergeCell ref="J86:J95"/>
    <mergeCell ref="K86:K95"/>
    <mergeCell ref="L86:L95"/>
    <mergeCell ref="M86:M95"/>
    <mergeCell ref="N86:N95"/>
    <mergeCell ref="A86:A95"/>
    <mergeCell ref="B86:B95"/>
    <mergeCell ref="C86:C95"/>
    <mergeCell ref="D86:D95"/>
    <mergeCell ref="E86:E95"/>
    <mergeCell ref="F86:F95"/>
    <mergeCell ref="G86:G95"/>
  </mergeCells>
  <conditionalFormatting sqref="H7">
    <cfRule type="cellIs" dxfId="213" priority="1" operator="equal">
      <formula>"Muy Alta"</formula>
    </cfRule>
    <cfRule type="cellIs" dxfId="212" priority="2" operator="equal">
      <formula>"Alta"</formula>
    </cfRule>
    <cfRule type="cellIs" dxfId="211" priority="3" operator="equal">
      <formula>"Media"</formula>
    </cfRule>
    <cfRule type="cellIs" dxfId="210" priority="4" operator="equal">
      <formula>"Baja"</formula>
    </cfRule>
    <cfRule type="cellIs" dxfId="209" priority="5" operator="equal">
      <formula>"Muy Baja"</formula>
    </cfRule>
  </conditionalFormatting>
  <conditionalFormatting sqref="H17">
    <cfRule type="cellIs" dxfId="208" priority="6" operator="equal">
      <formula>"Muy Alta"</formula>
    </cfRule>
    <cfRule type="cellIs" dxfId="207" priority="7" operator="equal">
      <formula>"Alta"</formula>
    </cfRule>
    <cfRule type="cellIs" dxfId="206" priority="8" operator="equal">
      <formula>"Media"</formula>
    </cfRule>
    <cfRule type="cellIs" dxfId="205" priority="9" operator="equal">
      <formula>"Baja"</formula>
    </cfRule>
    <cfRule type="cellIs" dxfId="204" priority="10" operator="equal">
      <formula>"Muy Baja"</formula>
    </cfRule>
  </conditionalFormatting>
  <conditionalFormatting sqref="H26">
    <cfRule type="cellIs" dxfId="203" priority="11" operator="equal">
      <formula>"Muy Alta"</formula>
    </cfRule>
    <cfRule type="cellIs" dxfId="202" priority="12" operator="equal">
      <formula>"Alta"</formula>
    </cfRule>
    <cfRule type="cellIs" dxfId="201" priority="13" operator="equal">
      <formula>"Media"</formula>
    </cfRule>
    <cfRule type="cellIs" dxfId="200" priority="14" operator="equal">
      <formula>"Baja"</formula>
    </cfRule>
    <cfRule type="cellIs" dxfId="199" priority="15" operator="equal">
      <formula>"Muy Baja"</formula>
    </cfRule>
  </conditionalFormatting>
  <conditionalFormatting sqref="H36 H46 H56 H66 H76 H86">
    <cfRule type="cellIs" dxfId="198" priority="16" operator="equal">
      <formula>"Muy Alta"</formula>
    </cfRule>
    <cfRule type="cellIs" dxfId="197" priority="17" operator="equal">
      <formula>"Alta"</formula>
    </cfRule>
    <cfRule type="cellIs" dxfId="196" priority="18" operator="equal">
      <formula>"Media"</formula>
    </cfRule>
    <cfRule type="cellIs" dxfId="195" priority="19" operator="equal">
      <formula>"Baja"</formula>
    </cfRule>
    <cfRule type="cellIs" dxfId="194" priority="20" operator="equal">
      <formula>"Muy Baja"</formula>
    </cfRule>
  </conditionalFormatting>
  <conditionalFormatting sqref="H96">
    <cfRule type="cellIs" dxfId="193" priority="21" operator="equal">
      <formula>"Muy Alta"</formula>
    </cfRule>
    <cfRule type="cellIs" dxfId="192" priority="22" operator="equal">
      <formula>"Alta"</formula>
    </cfRule>
    <cfRule type="cellIs" dxfId="191" priority="23" operator="equal">
      <formula>"Media"</formula>
    </cfRule>
    <cfRule type="cellIs" dxfId="190" priority="24" operator="equal">
      <formula>"Baja"</formula>
    </cfRule>
    <cfRule type="cellIs" dxfId="189" priority="25" operator="equal">
      <formula>"Muy Baja"</formula>
    </cfRule>
  </conditionalFormatting>
  <conditionalFormatting sqref="H106">
    <cfRule type="cellIs" dxfId="188" priority="26" operator="equal">
      <formula>"Muy Alta"</formula>
    </cfRule>
    <cfRule type="cellIs" dxfId="187" priority="27" operator="equal">
      <formula>"Alta"</formula>
    </cfRule>
    <cfRule type="cellIs" dxfId="186" priority="28" operator="equal">
      <formula>"Media"</formula>
    </cfRule>
    <cfRule type="cellIs" dxfId="185" priority="29" operator="equal">
      <formula>"Baja"</formula>
    </cfRule>
    <cfRule type="cellIs" dxfId="184" priority="30" operator="equal">
      <formula>"Muy Baja"</formula>
    </cfRule>
  </conditionalFormatting>
  <conditionalFormatting sqref="H116">
    <cfRule type="cellIs" dxfId="183" priority="31" operator="equal">
      <formula>"Muy Alta"</formula>
    </cfRule>
    <cfRule type="cellIs" dxfId="182" priority="32" operator="equal">
      <formula>"Alta"</formula>
    </cfRule>
    <cfRule type="cellIs" dxfId="181" priority="33" operator="equal">
      <formula>"Media"</formula>
    </cfRule>
    <cfRule type="cellIs" dxfId="180" priority="34" operator="equal">
      <formula>"Baja"</formula>
    </cfRule>
    <cfRule type="cellIs" dxfId="179" priority="35" operator="equal">
      <formula>"Muy Baja"</formula>
    </cfRule>
  </conditionalFormatting>
  <conditionalFormatting sqref="H126">
    <cfRule type="cellIs" dxfId="178" priority="36" operator="equal">
      <formula>"Muy Alta"</formula>
    </cfRule>
    <cfRule type="cellIs" dxfId="177" priority="37" operator="equal">
      <formula>"Alta"</formula>
    </cfRule>
    <cfRule type="cellIs" dxfId="176" priority="38" operator="equal">
      <formula>"Media"</formula>
    </cfRule>
    <cfRule type="cellIs" dxfId="175" priority="39" operator="equal">
      <formula>"Baja"</formula>
    </cfRule>
    <cfRule type="cellIs" dxfId="174" priority="40" operator="equal">
      <formula>"Muy Baja"</formula>
    </cfRule>
  </conditionalFormatting>
  <conditionalFormatting sqref="H136">
    <cfRule type="cellIs" dxfId="173" priority="41" operator="equal">
      <formula>"Muy Alta"</formula>
    </cfRule>
    <cfRule type="cellIs" dxfId="172" priority="42" operator="equal">
      <formula>"Alta"</formula>
    </cfRule>
    <cfRule type="cellIs" dxfId="171" priority="43" operator="equal">
      <formula>"Media"</formula>
    </cfRule>
    <cfRule type="cellIs" dxfId="170" priority="44" operator="equal">
      <formula>"Baja"</formula>
    </cfRule>
    <cfRule type="cellIs" dxfId="169" priority="45" operator="equal">
      <formula>"Muy Baja"</formula>
    </cfRule>
  </conditionalFormatting>
  <conditionalFormatting sqref="H146">
    <cfRule type="cellIs" dxfId="168" priority="46" operator="equal">
      <formula>"Muy Alta"</formula>
    </cfRule>
    <cfRule type="cellIs" dxfId="167" priority="47" operator="equal">
      <formula>"Alta"</formula>
    </cfRule>
    <cfRule type="cellIs" dxfId="166" priority="48" operator="equal">
      <formula>"Media"</formula>
    </cfRule>
    <cfRule type="cellIs" dxfId="165" priority="49" operator="equal">
      <formula>"Baja"</formula>
    </cfRule>
    <cfRule type="cellIs" dxfId="164" priority="50" operator="equal">
      <formula>"Muy Baja"</formula>
    </cfRule>
  </conditionalFormatting>
  <conditionalFormatting sqref="K7">
    <cfRule type="containsText" dxfId="163" priority="51" operator="containsText" text="❌">
      <formula>NOT(ISERROR(SEARCH(("❌"),(K7))))</formula>
    </cfRule>
  </conditionalFormatting>
  <conditionalFormatting sqref="K17">
    <cfRule type="containsText" dxfId="162" priority="52" operator="containsText" text="❌">
      <formula>NOT(ISERROR(SEARCH(("❌"),(K17))))</formula>
    </cfRule>
  </conditionalFormatting>
  <conditionalFormatting sqref="K26">
    <cfRule type="containsText" dxfId="161" priority="53" operator="containsText" text="❌">
      <formula>NOT(ISERROR(SEARCH(("❌"),(K26))))</formula>
    </cfRule>
  </conditionalFormatting>
  <conditionalFormatting sqref="K36">
    <cfRule type="containsText" dxfId="160" priority="54" operator="containsText" text="❌">
      <formula>NOT(ISERROR(SEARCH(("❌"),(K36))))</formula>
    </cfRule>
  </conditionalFormatting>
  <conditionalFormatting sqref="K46">
    <cfRule type="containsText" dxfId="159" priority="55" operator="containsText" text="❌">
      <formula>NOT(ISERROR(SEARCH(("❌"),(K46))))</formula>
    </cfRule>
  </conditionalFormatting>
  <conditionalFormatting sqref="K56">
    <cfRule type="containsText" dxfId="158" priority="56" operator="containsText" text="❌">
      <formula>NOT(ISERROR(SEARCH(("❌"),(K56))))</formula>
    </cfRule>
  </conditionalFormatting>
  <conditionalFormatting sqref="K66">
    <cfRule type="containsText" dxfId="157" priority="57" operator="containsText" text="❌">
      <formula>NOT(ISERROR(SEARCH(("❌"),(K66))))</formula>
    </cfRule>
  </conditionalFormatting>
  <conditionalFormatting sqref="K76">
    <cfRule type="containsText" dxfId="156" priority="58" operator="containsText" text="❌">
      <formula>NOT(ISERROR(SEARCH(("❌"),(K76))))</formula>
    </cfRule>
  </conditionalFormatting>
  <conditionalFormatting sqref="K86">
    <cfRule type="containsText" dxfId="155" priority="59" operator="containsText" text="❌">
      <formula>NOT(ISERROR(SEARCH(("❌"),(K86))))</formula>
    </cfRule>
  </conditionalFormatting>
  <conditionalFormatting sqref="K96">
    <cfRule type="containsText" dxfId="154" priority="60" operator="containsText" text="❌">
      <formula>NOT(ISERROR(SEARCH(("❌"),(K96))))</formula>
    </cfRule>
  </conditionalFormatting>
  <conditionalFormatting sqref="K106">
    <cfRule type="containsText" dxfId="153" priority="61" operator="containsText" text="❌">
      <formula>NOT(ISERROR(SEARCH(("❌"),(K106))))</formula>
    </cfRule>
  </conditionalFormatting>
  <conditionalFormatting sqref="K116">
    <cfRule type="containsText" dxfId="152" priority="62" operator="containsText" text="❌">
      <formula>NOT(ISERROR(SEARCH(("❌"),(K116))))</formula>
    </cfRule>
  </conditionalFormatting>
  <conditionalFormatting sqref="K126">
    <cfRule type="containsText" dxfId="151" priority="63" operator="containsText" text="❌">
      <formula>NOT(ISERROR(SEARCH(("❌"),(K126))))</formula>
    </cfRule>
  </conditionalFormatting>
  <conditionalFormatting sqref="K136">
    <cfRule type="containsText" dxfId="150" priority="64" operator="containsText" text="❌">
      <formula>NOT(ISERROR(SEARCH(("❌"),(K136))))</formula>
    </cfRule>
  </conditionalFormatting>
  <conditionalFormatting sqref="K146">
    <cfRule type="containsText" dxfId="149" priority="65" operator="containsText" text="❌">
      <formula>NOT(ISERROR(SEARCH(("❌"),(K146))))</formula>
    </cfRule>
  </conditionalFormatting>
  <conditionalFormatting sqref="L7">
    <cfRule type="cellIs" dxfId="148" priority="66" operator="equal">
      <formula>"Catastrófico"</formula>
    </cfRule>
    <cfRule type="cellIs" dxfId="147" priority="67" operator="equal">
      <formula>"Mayor"</formula>
    </cfRule>
    <cfRule type="cellIs" dxfId="146" priority="68" operator="equal">
      <formula>"Moderado"</formula>
    </cfRule>
    <cfRule type="cellIs" dxfId="145" priority="69" operator="equal">
      <formula>"Menor"</formula>
    </cfRule>
    <cfRule type="cellIs" dxfId="144" priority="70" operator="equal">
      <formula>"Leve"</formula>
    </cfRule>
  </conditionalFormatting>
  <conditionalFormatting sqref="L17">
    <cfRule type="cellIs" dxfId="143" priority="71" operator="equal">
      <formula>"Catastrófico"</formula>
    </cfRule>
    <cfRule type="cellIs" dxfId="142" priority="72" operator="equal">
      <formula>"Mayor"</formula>
    </cfRule>
    <cfRule type="cellIs" dxfId="141" priority="73" operator="equal">
      <formula>"Moderado"</formula>
    </cfRule>
    <cfRule type="cellIs" dxfId="140" priority="74" operator="equal">
      <formula>"Menor"</formula>
    </cfRule>
    <cfRule type="cellIs" dxfId="139" priority="75" operator="equal">
      <formula>"Leve"</formula>
    </cfRule>
  </conditionalFormatting>
  <conditionalFormatting sqref="L26">
    <cfRule type="cellIs" dxfId="138" priority="76" operator="equal">
      <formula>"Catastrófico"</formula>
    </cfRule>
    <cfRule type="cellIs" dxfId="137" priority="77" operator="equal">
      <formula>"Mayor"</formula>
    </cfRule>
    <cfRule type="cellIs" dxfId="136" priority="78" operator="equal">
      <formula>"Moderado"</formula>
    </cfRule>
    <cfRule type="cellIs" dxfId="135" priority="79" operator="equal">
      <formula>"Menor"</formula>
    </cfRule>
    <cfRule type="cellIs" dxfId="134" priority="80" operator="equal">
      <formula>"Leve"</formula>
    </cfRule>
  </conditionalFormatting>
  <conditionalFormatting sqref="L36">
    <cfRule type="cellIs" dxfId="133" priority="81" operator="equal">
      <formula>"Catastrófico"</formula>
    </cfRule>
    <cfRule type="cellIs" dxfId="132" priority="82" operator="equal">
      <formula>"Mayor"</formula>
    </cfRule>
    <cfRule type="cellIs" dxfId="131" priority="83" operator="equal">
      <formula>"Moderado"</formula>
    </cfRule>
    <cfRule type="cellIs" dxfId="130" priority="84" operator="equal">
      <formula>"Menor"</formula>
    </cfRule>
    <cfRule type="cellIs" dxfId="129" priority="85" operator="equal">
      <formula>"Leve"</formula>
    </cfRule>
  </conditionalFormatting>
  <conditionalFormatting sqref="L46">
    <cfRule type="cellIs" dxfId="128" priority="86" operator="equal">
      <formula>"Catastrófico"</formula>
    </cfRule>
    <cfRule type="cellIs" dxfId="127" priority="87" operator="equal">
      <formula>"Mayor"</formula>
    </cfRule>
    <cfRule type="cellIs" dxfId="126" priority="88" operator="equal">
      <formula>"Moderado"</formula>
    </cfRule>
    <cfRule type="cellIs" dxfId="125" priority="89" operator="equal">
      <formula>"Menor"</formula>
    </cfRule>
    <cfRule type="cellIs" dxfId="124" priority="90" operator="equal">
      <formula>"Leve"</formula>
    </cfRule>
  </conditionalFormatting>
  <conditionalFormatting sqref="L56">
    <cfRule type="cellIs" dxfId="123" priority="91" operator="equal">
      <formula>"Catastrófico"</formula>
    </cfRule>
    <cfRule type="cellIs" dxfId="122" priority="92" operator="equal">
      <formula>"Mayor"</formula>
    </cfRule>
    <cfRule type="cellIs" dxfId="121" priority="93" operator="equal">
      <formula>"Moderado"</formula>
    </cfRule>
    <cfRule type="cellIs" dxfId="120" priority="94" operator="equal">
      <formula>"Menor"</formula>
    </cfRule>
    <cfRule type="cellIs" dxfId="119" priority="95" operator="equal">
      <formula>"Leve"</formula>
    </cfRule>
  </conditionalFormatting>
  <conditionalFormatting sqref="L66">
    <cfRule type="cellIs" dxfId="118" priority="96" operator="equal">
      <formula>"Catastrófico"</formula>
    </cfRule>
    <cfRule type="cellIs" dxfId="117" priority="97" operator="equal">
      <formula>"Mayor"</formula>
    </cfRule>
    <cfRule type="cellIs" dxfId="116" priority="98" operator="equal">
      <formula>"Moderado"</formula>
    </cfRule>
    <cfRule type="cellIs" dxfId="115" priority="99" operator="equal">
      <formula>"Menor"</formula>
    </cfRule>
    <cfRule type="cellIs" dxfId="114" priority="100" operator="equal">
      <formula>"Leve"</formula>
    </cfRule>
  </conditionalFormatting>
  <conditionalFormatting sqref="L76">
    <cfRule type="cellIs" dxfId="113" priority="101" operator="equal">
      <formula>"Catastrófico"</formula>
    </cfRule>
    <cfRule type="cellIs" dxfId="112" priority="102" operator="equal">
      <formula>"Mayor"</formula>
    </cfRule>
    <cfRule type="cellIs" dxfId="111" priority="103" operator="equal">
      <formula>"Moderado"</formula>
    </cfRule>
    <cfRule type="cellIs" dxfId="110" priority="104" operator="equal">
      <formula>"Menor"</formula>
    </cfRule>
    <cfRule type="cellIs" dxfId="109" priority="105" operator="equal">
      <formula>"Leve"</formula>
    </cfRule>
  </conditionalFormatting>
  <conditionalFormatting sqref="L86">
    <cfRule type="cellIs" dxfId="108" priority="106" operator="equal">
      <formula>"Catastrófico"</formula>
    </cfRule>
    <cfRule type="cellIs" dxfId="107" priority="107" operator="equal">
      <formula>"Mayor"</formula>
    </cfRule>
    <cfRule type="cellIs" dxfId="106" priority="108" operator="equal">
      <formula>"Moderado"</formula>
    </cfRule>
    <cfRule type="cellIs" dxfId="105" priority="109" operator="equal">
      <formula>"Menor"</formula>
    </cfRule>
    <cfRule type="cellIs" dxfId="104" priority="110" operator="equal">
      <formula>"Leve"</formula>
    </cfRule>
  </conditionalFormatting>
  <conditionalFormatting sqref="L96">
    <cfRule type="cellIs" dxfId="103" priority="111" operator="equal">
      <formula>"Catastrófico"</formula>
    </cfRule>
    <cfRule type="cellIs" dxfId="102" priority="112" operator="equal">
      <formula>"Mayor"</formula>
    </cfRule>
    <cfRule type="cellIs" dxfId="101" priority="113" operator="equal">
      <formula>"Moderado"</formula>
    </cfRule>
    <cfRule type="cellIs" dxfId="100" priority="114" operator="equal">
      <formula>"Menor"</formula>
    </cfRule>
    <cfRule type="cellIs" dxfId="99" priority="115" operator="equal">
      <formula>"Leve"</formula>
    </cfRule>
  </conditionalFormatting>
  <conditionalFormatting sqref="L106">
    <cfRule type="cellIs" dxfId="98" priority="116" operator="equal">
      <formula>"Catastrófico"</formula>
    </cfRule>
    <cfRule type="cellIs" dxfId="97" priority="117" operator="equal">
      <formula>"Mayor"</formula>
    </cfRule>
    <cfRule type="cellIs" dxfId="96" priority="118" operator="equal">
      <formula>"Moderado"</formula>
    </cfRule>
    <cfRule type="cellIs" dxfId="95" priority="119" operator="equal">
      <formula>"Menor"</formula>
    </cfRule>
    <cfRule type="cellIs" dxfId="94" priority="120" operator="equal">
      <formula>"Leve"</formula>
    </cfRule>
  </conditionalFormatting>
  <conditionalFormatting sqref="L116">
    <cfRule type="cellIs" dxfId="93" priority="121" operator="equal">
      <formula>"Catastrófico"</formula>
    </cfRule>
    <cfRule type="cellIs" dxfId="92" priority="122" operator="equal">
      <formula>"Mayor"</formula>
    </cfRule>
    <cfRule type="cellIs" dxfId="91" priority="123" operator="equal">
      <formula>"Moderado"</formula>
    </cfRule>
    <cfRule type="cellIs" dxfId="90" priority="124" operator="equal">
      <formula>"Menor"</formula>
    </cfRule>
    <cfRule type="cellIs" dxfId="89" priority="125" operator="equal">
      <formula>"Leve"</formula>
    </cfRule>
  </conditionalFormatting>
  <conditionalFormatting sqref="L126">
    <cfRule type="cellIs" dxfId="88" priority="126" operator="equal">
      <formula>"Catastrófico"</formula>
    </cfRule>
    <cfRule type="cellIs" dxfId="87" priority="127" operator="equal">
      <formula>"Mayor"</formula>
    </cfRule>
    <cfRule type="cellIs" dxfId="86" priority="128" operator="equal">
      <formula>"Moderado"</formula>
    </cfRule>
    <cfRule type="cellIs" dxfId="85" priority="129" operator="equal">
      <formula>"Menor"</formula>
    </cfRule>
    <cfRule type="cellIs" dxfId="84" priority="130" operator="equal">
      <formula>"Leve"</formula>
    </cfRule>
  </conditionalFormatting>
  <conditionalFormatting sqref="L136">
    <cfRule type="cellIs" dxfId="83" priority="131" operator="equal">
      <formula>"Catastrófico"</formula>
    </cfRule>
    <cfRule type="cellIs" dxfId="82" priority="132" operator="equal">
      <formula>"Mayor"</formula>
    </cfRule>
    <cfRule type="cellIs" dxfId="81" priority="133" operator="equal">
      <formula>"Moderado"</formula>
    </cfRule>
    <cfRule type="cellIs" dxfId="80" priority="134" operator="equal">
      <formula>"Menor"</formula>
    </cfRule>
    <cfRule type="cellIs" dxfId="79" priority="135" operator="equal">
      <formula>"Leve"</formula>
    </cfRule>
  </conditionalFormatting>
  <conditionalFormatting sqref="L146">
    <cfRule type="cellIs" dxfId="78" priority="136" operator="equal">
      <formula>"Catastrófico"</formula>
    </cfRule>
    <cfRule type="cellIs" dxfId="77" priority="137" operator="equal">
      <formula>"Mayor"</formula>
    </cfRule>
    <cfRule type="cellIs" dxfId="76" priority="138" operator="equal">
      <formula>"Moderado"</formula>
    </cfRule>
    <cfRule type="cellIs" dxfId="75" priority="139" operator="equal">
      <formula>"Menor"</formula>
    </cfRule>
    <cfRule type="cellIs" dxfId="74" priority="140" operator="equal">
      <formula>"Leve"</formula>
    </cfRule>
  </conditionalFormatting>
  <conditionalFormatting sqref="N7">
    <cfRule type="cellIs" dxfId="73" priority="141" operator="equal">
      <formula>"Extremo"</formula>
    </cfRule>
    <cfRule type="cellIs" dxfId="72" priority="142" operator="equal">
      <formula>"Alto"</formula>
    </cfRule>
    <cfRule type="cellIs" dxfId="71" priority="143" operator="equal">
      <formula>"Moderado"</formula>
    </cfRule>
    <cfRule type="cellIs" dxfId="70" priority="144" operator="equal">
      <formula>"Bajo"</formula>
    </cfRule>
  </conditionalFormatting>
  <conditionalFormatting sqref="N17">
    <cfRule type="cellIs" dxfId="69" priority="145" operator="equal">
      <formula>"Extremo"</formula>
    </cfRule>
    <cfRule type="cellIs" dxfId="68" priority="146" operator="equal">
      <formula>"Alto"</formula>
    </cfRule>
    <cfRule type="cellIs" dxfId="67" priority="147" operator="equal">
      <formula>"Moderado"</formula>
    </cfRule>
    <cfRule type="cellIs" dxfId="66" priority="148" operator="equal">
      <formula>"Bajo"</formula>
    </cfRule>
  </conditionalFormatting>
  <conditionalFormatting sqref="N26">
    <cfRule type="cellIs" dxfId="65" priority="149" operator="equal">
      <formula>"Extremo"</formula>
    </cfRule>
    <cfRule type="cellIs" dxfId="64" priority="150" operator="equal">
      <formula>"Alto"</formula>
    </cfRule>
    <cfRule type="cellIs" dxfId="63" priority="151" operator="equal">
      <formula>"Moderado"</formula>
    </cfRule>
    <cfRule type="cellIs" dxfId="62" priority="152" operator="equal">
      <formula>"Bajo"</formula>
    </cfRule>
  </conditionalFormatting>
  <conditionalFormatting sqref="N36">
    <cfRule type="cellIs" dxfId="61" priority="153" operator="equal">
      <formula>"Extremo"</formula>
    </cfRule>
    <cfRule type="cellIs" dxfId="60" priority="154" operator="equal">
      <formula>"Alto"</formula>
    </cfRule>
    <cfRule type="cellIs" dxfId="59" priority="155" operator="equal">
      <formula>"Moderado"</formula>
    </cfRule>
    <cfRule type="cellIs" dxfId="58" priority="156" operator="equal">
      <formula>"Bajo"</formula>
    </cfRule>
  </conditionalFormatting>
  <conditionalFormatting sqref="N46">
    <cfRule type="cellIs" dxfId="57" priority="157" operator="equal">
      <formula>"Extremo"</formula>
    </cfRule>
    <cfRule type="cellIs" dxfId="56" priority="158" operator="equal">
      <formula>"Alto"</formula>
    </cfRule>
    <cfRule type="cellIs" dxfId="55" priority="159" operator="equal">
      <formula>"Moderado"</formula>
    </cfRule>
    <cfRule type="cellIs" dxfId="54" priority="160" operator="equal">
      <formula>"Bajo"</formula>
    </cfRule>
  </conditionalFormatting>
  <conditionalFormatting sqref="N56">
    <cfRule type="cellIs" dxfId="53" priority="161" operator="equal">
      <formula>"Extremo"</formula>
    </cfRule>
    <cfRule type="cellIs" dxfId="52" priority="162" operator="equal">
      <formula>"Alto"</formula>
    </cfRule>
    <cfRule type="cellIs" dxfId="51" priority="163" operator="equal">
      <formula>"Moderado"</formula>
    </cfRule>
    <cfRule type="cellIs" dxfId="50" priority="164" operator="equal">
      <formula>"Bajo"</formula>
    </cfRule>
  </conditionalFormatting>
  <conditionalFormatting sqref="N66">
    <cfRule type="cellIs" dxfId="49" priority="165" operator="equal">
      <formula>"Extremo"</formula>
    </cfRule>
    <cfRule type="cellIs" dxfId="48" priority="166" operator="equal">
      <formula>"Alto"</formula>
    </cfRule>
    <cfRule type="cellIs" dxfId="47" priority="167" operator="equal">
      <formula>"Moderado"</formula>
    </cfRule>
    <cfRule type="cellIs" dxfId="46" priority="168" operator="equal">
      <formula>"Bajo"</formula>
    </cfRule>
  </conditionalFormatting>
  <conditionalFormatting sqref="N76">
    <cfRule type="cellIs" dxfId="45" priority="169" operator="equal">
      <formula>"Extremo"</formula>
    </cfRule>
    <cfRule type="cellIs" dxfId="44" priority="170" operator="equal">
      <formula>"Alto"</formula>
    </cfRule>
    <cfRule type="cellIs" dxfId="43" priority="171" operator="equal">
      <formula>"Moderado"</formula>
    </cfRule>
    <cfRule type="cellIs" dxfId="42" priority="172" operator="equal">
      <formula>"Bajo"</formula>
    </cfRule>
  </conditionalFormatting>
  <conditionalFormatting sqref="N86">
    <cfRule type="cellIs" dxfId="41" priority="173" operator="equal">
      <formula>"Extremo"</formula>
    </cfRule>
    <cfRule type="cellIs" dxfId="40" priority="174" operator="equal">
      <formula>"Alto"</formula>
    </cfRule>
    <cfRule type="cellIs" dxfId="39" priority="175" operator="equal">
      <formula>"Moderado"</formula>
    </cfRule>
    <cfRule type="cellIs" dxfId="38" priority="176" operator="equal">
      <formula>"Bajo"</formula>
    </cfRule>
  </conditionalFormatting>
  <conditionalFormatting sqref="N96">
    <cfRule type="cellIs" dxfId="37" priority="177" operator="equal">
      <formula>"Extremo"</formula>
    </cfRule>
    <cfRule type="cellIs" dxfId="36" priority="178" operator="equal">
      <formula>"Alto"</formula>
    </cfRule>
    <cfRule type="cellIs" dxfId="35" priority="179" operator="equal">
      <formula>"Moderado"</formula>
    </cfRule>
    <cfRule type="cellIs" dxfId="34" priority="180" operator="equal">
      <formula>"Bajo"</formula>
    </cfRule>
  </conditionalFormatting>
  <conditionalFormatting sqref="N106">
    <cfRule type="cellIs" dxfId="33" priority="181" operator="equal">
      <formula>"Extremo"</formula>
    </cfRule>
    <cfRule type="cellIs" dxfId="32" priority="182" operator="equal">
      <formula>"Alto"</formula>
    </cfRule>
    <cfRule type="cellIs" dxfId="31" priority="183" operator="equal">
      <formula>"Moderado"</formula>
    </cfRule>
    <cfRule type="cellIs" dxfId="30" priority="184" operator="equal">
      <formula>"Bajo"</formula>
    </cfRule>
  </conditionalFormatting>
  <conditionalFormatting sqref="N116">
    <cfRule type="cellIs" dxfId="29" priority="185" operator="equal">
      <formula>"Extremo"</formula>
    </cfRule>
    <cfRule type="cellIs" dxfId="28" priority="186" operator="equal">
      <formula>"Alto"</formula>
    </cfRule>
    <cfRule type="cellIs" dxfId="27" priority="187" operator="equal">
      <formula>"Moderado"</formula>
    </cfRule>
    <cfRule type="cellIs" dxfId="26" priority="188" operator="equal">
      <formula>"Bajo"</formula>
    </cfRule>
  </conditionalFormatting>
  <conditionalFormatting sqref="N126">
    <cfRule type="cellIs" dxfId="25" priority="189" operator="equal">
      <formula>"Extremo"</formula>
    </cfRule>
    <cfRule type="cellIs" dxfId="24" priority="190" operator="equal">
      <formula>"Alto"</formula>
    </cfRule>
    <cfRule type="cellIs" dxfId="23" priority="191" operator="equal">
      <formula>"Moderado"</formula>
    </cfRule>
    <cfRule type="cellIs" dxfId="22" priority="192" operator="equal">
      <formula>"Bajo"</formula>
    </cfRule>
  </conditionalFormatting>
  <conditionalFormatting sqref="N136">
    <cfRule type="cellIs" dxfId="21" priority="193" operator="equal">
      <formula>"Extremo"</formula>
    </cfRule>
    <cfRule type="cellIs" dxfId="20" priority="194" operator="equal">
      <formula>"Alto"</formula>
    </cfRule>
    <cfRule type="cellIs" dxfId="19" priority="195" operator="equal">
      <formula>"Moderado"</formula>
    </cfRule>
    <cfRule type="cellIs" dxfId="18" priority="196" operator="equal">
      <formula>"Bajo"</formula>
    </cfRule>
  </conditionalFormatting>
  <conditionalFormatting sqref="N146">
    <cfRule type="cellIs" dxfId="17" priority="197" operator="equal">
      <formula>"Extremo"</formula>
    </cfRule>
    <cfRule type="cellIs" dxfId="16" priority="198" operator="equal">
      <formula>"Alto"</formula>
    </cfRule>
    <cfRule type="cellIs" dxfId="15" priority="199" operator="equal">
      <formula>"Moderado"</formula>
    </cfRule>
    <cfRule type="cellIs" dxfId="14" priority="200" operator="equal">
      <formula>"Bajo"</formula>
    </cfRule>
  </conditionalFormatting>
  <conditionalFormatting sqref="Z7:Z155 Y49:Y51">
    <cfRule type="cellIs" dxfId="13" priority="201" operator="equal">
      <formula>"Muy Alta"</formula>
    </cfRule>
    <cfRule type="cellIs" dxfId="12" priority="202" operator="equal">
      <formula>"Alta"</formula>
    </cfRule>
    <cfRule type="cellIs" dxfId="11" priority="203" operator="equal">
      <formula>"Media"</formula>
    </cfRule>
    <cfRule type="cellIs" dxfId="10" priority="204" operator="equal">
      <formula>"Baja"</formula>
    </cfRule>
    <cfRule type="cellIs" dxfId="9" priority="205" operator="equal">
      <formula>"Muy Baja"</formula>
    </cfRule>
  </conditionalFormatting>
  <conditionalFormatting sqref="AB7:AB155 AA49:AA51 AX57:AX58">
    <cfRule type="cellIs" dxfId="8" priority="206" operator="equal">
      <formula>"Catastrófico"</formula>
    </cfRule>
    <cfRule type="cellIs" dxfId="7" priority="207" operator="equal">
      <formula>"Mayor"</formula>
    </cfRule>
    <cfRule type="cellIs" dxfId="6" priority="208" operator="equal">
      <formula>"Moderado"</formula>
    </cfRule>
    <cfRule type="cellIs" dxfId="5" priority="209" operator="equal">
      <formula>"Menor"</formula>
    </cfRule>
    <cfRule type="cellIs" dxfId="4" priority="210" operator="equal">
      <formula>"Leve"</formula>
    </cfRule>
  </conditionalFormatting>
  <conditionalFormatting sqref="AD7:AD155 AC49:AC51 AZ57:AZ58">
    <cfRule type="cellIs" dxfId="3" priority="211" operator="equal">
      <formula>"Extremo"</formula>
    </cfRule>
    <cfRule type="cellIs" dxfId="2" priority="212" operator="equal">
      <formula>"Alto"</formula>
    </cfRule>
    <cfRule type="cellIs" dxfId="1" priority="213" operator="equal">
      <formula>"Moderado"</formula>
    </cfRule>
    <cfRule type="cellIs" dxfId="0" priority="214" operator="equal">
      <formula>"Bajo"</formula>
    </cfRule>
  </conditionalFormatting>
  <dataValidations count="5">
    <dataValidation type="list" allowBlank="1" showErrorMessage="1" sqref="J7 J17 J26 J36 J46 J56 J66 J76 J86 J96 J106 AE7:AE38 AE40:AE155 C7 C17 C26 C36 C46 C56 C66 C76 C86 C96 C106 C116 C126 C136 C146 S7:T38 S40:T155 V7:X38 V40:X155" xr:uid="{00000000-0002-0000-0200-000000000000}">
      <formula1>#REF!</formula1>
    </dataValidation>
    <dataValidation type="custom" allowBlank="1" showInputMessage="1" showErrorMessage="1" prompt="Recuerde que las acciones se generan bajo la medida de mitigar el riesgo" sqref="AJ60" xr:uid="{00000000-0002-0000-0200-000001000000}">
      <formula1>IF(OR(AE60=#REF!,AE60=#REF!,AE60=#REF!),ISBLANK(AE60),ISTEXT(AE60))</formula1>
    </dataValidation>
    <dataValidation type="custom" allowBlank="1" showInputMessage="1" showErrorMessage="1" prompt="Recuerde que las acciones se generan bajo la medida de mitigar el riesgo" sqref="Q77 Q97" xr:uid="{00000000-0002-0000-0200-000003000000}">
      <formula1>IF(OR(AE78=#REF!,AE78=#REF!,AE78=#REF!),ISBLANK(AE78),ISTEXT(AE78))</formula1>
    </dataValidation>
    <dataValidation type="custom" allowBlank="1" showInputMessage="1" showErrorMessage="1" prompt="Recuerde que las acciones se generan bajo la medida de mitigar el riesgo" sqref="Q76 Q96 Q106" xr:uid="{00000000-0002-0000-0200-000004000000}">
      <formula1>IF(OR(AE76=#REF!,AE76=#REF!,AE76=#REF!),ISBLANK(AE76),ISTEXT(AE76))</formula1>
    </dataValidation>
    <dataValidation type="custom" allowBlank="1" showInputMessage="1" showErrorMessage="1" prompt="Recuerde que las acciones se generan bajo la medida de mitigar el riesgo" sqref="AI60" xr:uid="{00000000-0002-0000-0200-000009000000}">
      <formula1>IF(OR(AE60=#REF!,AE60=#REF!,AE60=#REF!),ISBLANK(AE60),ISTEXT(AE60))</formula1>
    </dataValidation>
  </dataValidations>
  <hyperlinks>
    <hyperlink ref="AM7" r:id="rId1" xr:uid="{00000000-0004-0000-0200-000000000000}"/>
    <hyperlink ref="AQ7" r:id="rId2" xr:uid="{00000000-0004-0000-0200-000001000000}"/>
    <hyperlink ref="AU7" r:id="rId3" xr:uid="{00000000-0004-0000-0200-000002000000}"/>
    <hyperlink ref="AM8" r:id="rId4" xr:uid="{00000000-0004-0000-0200-000003000000}"/>
    <hyperlink ref="AQ8" r:id="rId5" xr:uid="{00000000-0004-0000-0200-000004000000}"/>
    <hyperlink ref="AU8" r:id="rId6" xr:uid="{00000000-0004-0000-0200-000005000000}"/>
    <hyperlink ref="AM9" r:id="rId7" xr:uid="{00000000-0004-0000-0200-000006000000}"/>
    <hyperlink ref="AQ9" r:id="rId8" xr:uid="{00000000-0004-0000-0200-000007000000}"/>
    <hyperlink ref="AU9" r:id="rId9" xr:uid="{00000000-0004-0000-0200-000008000000}"/>
    <hyperlink ref="AM17" r:id="rId10" xr:uid="{00000000-0004-0000-0200-000009000000}"/>
    <hyperlink ref="AQ17" r:id="rId11" xr:uid="{00000000-0004-0000-0200-00000A000000}"/>
    <hyperlink ref="AU17" r:id="rId12" xr:uid="{00000000-0004-0000-0200-00000B000000}"/>
    <hyperlink ref="AM18" r:id="rId13" xr:uid="{00000000-0004-0000-0200-00000C000000}"/>
    <hyperlink ref="AQ18" r:id="rId14" xr:uid="{00000000-0004-0000-0200-00000D000000}"/>
    <hyperlink ref="AU18" r:id="rId15" xr:uid="{00000000-0004-0000-0200-00000E000000}"/>
    <hyperlink ref="AM19" r:id="rId16" xr:uid="{00000000-0004-0000-0200-00000F000000}"/>
    <hyperlink ref="AQ19" r:id="rId17" xr:uid="{00000000-0004-0000-0200-000010000000}"/>
    <hyperlink ref="AU19" r:id="rId18" xr:uid="{00000000-0004-0000-0200-000011000000}"/>
    <hyperlink ref="AM26" r:id="rId19" xr:uid="{00000000-0004-0000-0200-000012000000}"/>
    <hyperlink ref="AQ26" r:id="rId20" xr:uid="{00000000-0004-0000-0200-000013000000}"/>
    <hyperlink ref="AU26" r:id="rId21" xr:uid="{00000000-0004-0000-0200-000014000000}"/>
    <hyperlink ref="AM27" r:id="rId22" xr:uid="{00000000-0004-0000-0200-000015000000}"/>
    <hyperlink ref="AQ27" r:id="rId23" xr:uid="{00000000-0004-0000-0200-000016000000}"/>
    <hyperlink ref="AU27" r:id="rId24" xr:uid="{00000000-0004-0000-0200-000017000000}"/>
    <hyperlink ref="AM28" r:id="rId25" xr:uid="{00000000-0004-0000-0200-000018000000}"/>
    <hyperlink ref="AQ28" r:id="rId26" xr:uid="{00000000-0004-0000-0200-000019000000}"/>
    <hyperlink ref="AU28" r:id="rId27" xr:uid="{00000000-0004-0000-0200-00001A000000}"/>
    <hyperlink ref="AQ29" r:id="rId28" xr:uid="{00000000-0004-0000-0200-00001B000000}"/>
    <hyperlink ref="AU29" r:id="rId29" xr:uid="{00000000-0004-0000-0200-00001C000000}"/>
    <hyperlink ref="AM36" r:id="rId30" xr:uid="{00000000-0004-0000-0200-00001D000000}"/>
    <hyperlink ref="AQ36" r:id="rId31" xr:uid="{00000000-0004-0000-0200-00001E000000}"/>
    <hyperlink ref="AU36" r:id="rId32" xr:uid="{00000000-0004-0000-0200-00001F000000}"/>
    <hyperlink ref="AM37" r:id="rId33" xr:uid="{00000000-0004-0000-0200-000020000000}"/>
    <hyperlink ref="AQ37" r:id="rId34" xr:uid="{00000000-0004-0000-0200-000021000000}"/>
    <hyperlink ref="AU37" r:id="rId35" xr:uid="{00000000-0004-0000-0200-000022000000}"/>
    <hyperlink ref="AM38" r:id="rId36" xr:uid="{00000000-0004-0000-0200-000023000000}"/>
    <hyperlink ref="AQ38" r:id="rId37" xr:uid="{00000000-0004-0000-0200-000024000000}"/>
    <hyperlink ref="AU38" r:id="rId38" xr:uid="{00000000-0004-0000-0200-000025000000}"/>
    <hyperlink ref="AM46" r:id="rId39" xr:uid="{00000000-0004-0000-0200-000026000000}"/>
    <hyperlink ref="AQ46" r:id="rId40" xr:uid="{00000000-0004-0000-0200-000027000000}"/>
    <hyperlink ref="AU46" r:id="rId41" xr:uid="{00000000-0004-0000-0200-000028000000}"/>
    <hyperlink ref="AM47" r:id="rId42" xr:uid="{00000000-0004-0000-0200-000029000000}"/>
    <hyperlink ref="AQ47" r:id="rId43" xr:uid="{00000000-0004-0000-0200-00002A000000}"/>
    <hyperlink ref="AM48" r:id="rId44" xr:uid="{00000000-0004-0000-0200-00002B000000}"/>
    <hyperlink ref="AQ48" r:id="rId45" xr:uid="{00000000-0004-0000-0200-00002C000000}"/>
    <hyperlink ref="AU48" r:id="rId46" xr:uid="{00000000-0004-0000-0200-00002D000000}"/>
    <hyperlink ref="AM49" r:id="rId47" xr:uid="{00000000-0004-0000-0200-00002E000000}"/>
    <hyperlink ref="AQ49" r:id="rId48" xr:uid="{00000000-0004-0000-0200-00002F000000}"/>
    <hyperlink ref="AU49" r:id="rId49" xr:uid="{00000000-0004-0000-0200-000030000000}"/>
    <hyperlink ref="AM50" r:id="rId50" xr:uid="{00000000-0004-0000-0200-000031000000}"/>
    <hyperlink ref="AQ50" r:id="rId51" xr:uid="{00000000-0004-0000-0200-000032000000}"/>
    <hyperlink ref="AU50" r:id="rId52" xr:uid="{00000000-0004-0000-0200-000033000000}"/>
    <hyperlink ref="AM56" r:id="rId53" xr:uid="{00000000-0004-0000-0200-000034000000}"/>
    <hyperlink ref="AQ56" r:id="rId54" xr:uid="{00000000-0004-0000-0200-000035000000}"/>
    <hyperlink ref="AU56" r:id="rId55" xr:uid="{00000000-0004-0000-0200-000036000000}"/>
    <hyperlink ref="AM57" r:id="rId56" xr:uid="{00000000-0004-0000-0200-000037000000}"/>
    <hyperlink ref="AQ57" r:id="rId57" xr:uid="{00000000-0004-0000-0200-000038000000}"/>
    <hyperlink ref="AU57" r:id="rId58" xr:uid="{00000000-0004-0000-0200-000039000000}"/>
    <hyperlink ref="AM58" r:id="rId59" xr:uid="{00000000-0004-0000-0200-00003A000000}"/>
    <hyperlink ref="AQ58" r:id="rId60" xr:uid="{00000000-0004-0000-0200-00003B000000}"/>
    <hyperlink ref="AU58" r:id="rId61" xr:uid="{00000000-0004-0000-0200-00003C000000}"/>
    <hyperlink ref="AM59" r:id="rId62" xr:uid="{00000000-0004-0000-0200-00003D000000}"/>
    <hyperlink ref="AQ59" r:id="rId63" xr:uid="{00000000-0004-0000-0200-00003E000000}"/>
    <hyperlink ref="AU59" r:id="rId64" xr:uid="{00000000-0004-0000-0200-00003F000000}"/>
    <hyperlink ref="AM60" r:id="rId65" xr:uid="{00000000-0004-0000-0200-000040000000}"/>
    <hyperlink ref="AQ60" r:id="rId66" xr:uid="{00000000-0004-0000-0200-000041000000}"/>
    <hyperlink ref="AU60" r:id="rId67" xr:uid="{00000000-0004-0000-0200-000042000000}"/>
    <hyperlink ref="AM61" r:id="rId68" xr:uid="{00000000-0004-0000-0200-000043000000}"/>
    <hyperlink ref="AQ61" r:id="rId69" xr:uid="{00000000-0004-0000-0200-000044000000}"/>
    <hyperlink ref="AU61" r:id="rId70" xr:uid="{00000000-0004-0000-0200-000045000000}"/>
    <hyperlink ref="AM66" r:id="rId71" xr:uid="{00000000-0004-0000-0200-000046000000}"/>
    <hyperlink ref="AQ66" r:id="rId72" xr:uid="{00000000-0004-0000-0200-000047000000}"/>
    <hyperlink ref="AU66" r:id="rId73" xr:uid="{00000000-0004-0000-0200-000048000000}"/>
    <hyperlink ref="AM67" r:id="rId74" xr:uid="{00000000-0004-0000-0200-000049000000}"/>
    <hyperlink ref="AQ67" r:id="rId75" xr:uid="{00000000-0004-0000-0200-00004A000000}"/>
    <hyperlink ref="AU67" r:id="rId76" xr:uid="{00000000-0004-0000-0200-00004B000000}"/>
    <hyperlink ref="AM68" r:id="rId77" xr:uid="{00000000-0004-0000-0200-00004C000000}"/>
    <hyperlink ref="AQ68" r:id="rId78" xr:uid="{00000000-0004-0000-0200-00004D000000}"/>
    <hyperlink ref="AU68" r:id="rId79" xr:uid="{00000000-0004-0000-0200-00004E000000}"/>
    <hyperlink ref="AM69" r:id="rId80" xr:uid="{00000000-0004-0000-0200-00004F000000}"/>
    <hyperlink ref="AQ69" r:id="rId81" xr:uid="{00000000-0004-0000-0200-000050000000}"/>
    <hyperlink ref="AU69" r:id="rId82" xr:uid="{00000000-0004-0000-0200-000051000000}"/>
    <hyperlink ref="AQ76" r:id="rId83" xr:uid="{00000000-0004-0000-0200-000052000000}"/>
    <hyperlink ref="AU76" r:id="rId84" xr:uid="{00000000-0004-0000-0200-000053000000}"/>
    <hyperlink ref="AM77" r:id="rId85" xr:uid="{00000000-0004-0000-0200-000054000000}"/>
    <hyperlink ref="AQ77" r:id="rId86" xr:uid="{00000000-0004-0000-0200-000055000000}"/>
    <hyperlink ref="AU77" r:id="rId87" xr:uid="{00000000-0004-0000-0200-000056000000}"/>
    <hyperlink ref="AM78" r:id="rId88" xr:uid="{00000000-0004-0000-0200-000057000000}"/>
    <hyperlink ref="AQ78" r:id="rId89" xr:uid="{00000000-0004-0000-0200-000058000000}"/>
    <hyperlink ref="AU78" r:id="rId90" xr:uid="{00000000-0004-0000-0200-000059000000}"/>
    <hyperlink ref="AM79" r:id="rId91" xr:uid="{00000000-0004-0000-0200-00005A000000}"/>
    <hyperlink ref="AQ79" r:id="rId92" xr:uid="{00000000-0004-0000-0200-00005B000000}"/>
    <hyperlink ref="AU79" r:id="rId93" xr:uid="{00000000-0004-0000-0200-00005C000000}"/>
    <hyperlink ref="AM86" r:id="rId94" xr:uid="{00000000-0004-0000-0200-00005D000000}"/>
    <hyperlink ref="AQ86" r:id="rId95" xr:uid="{00000000-0004-0000-0200-00005E000000}"/>
    <hyperlink ref="AU86" r:id="rId96" xr:uid="{00000000-0004-0000-0200-00005F000000}"/>
  </hyperlinks>
  <printOptions horizontalCentered="1"/>
  <pageMargins left="0.23622047244094499" right="0.23622047244094499" top="0.74803149606299202" bottom="0.74803149606299202" header="0" footer="0"/>
  <pageSetup orientation="landscape"/>
  <drawing r:id="rId97"/>
  <legacyDrawing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000"/>
  <sheetViews>
    <sheetView workbookViewId="0"/>
  </sheetViews>
  <sheetFormatPr baseColWidth="10" defaultColWidth="14.42578125" defaultRowHeight="15" customHeight="1" x14ac:dyDescent="0.25"/>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82" t="s">
        <v>506</v>
      </c>
      <c r="C2" s="231"/>
      <c r="D2" s="231"/>
      <c r="E2" s="231"/>
      <c r="F2" s="231"/>
      <c r="G2" s="231"/>
      <c r="H2" s="231"/>
      <c r="I2" s="231"/>
      <c r="J2" s="283" t="s">
        <v>0</v>
      </c>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231"/>
      <c r="C3" s="231"/>
      <c r="D3" s="231"/>
      <c r="E3" s="231"/>
      <c r="F3" s="231"/>
      <c r="G3" s="231"/>
      <c r="H3" s="231"/>
      <c r="I3" s="231"/>
      <c r="J3" s="285"/>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1"/>
      <c r="AO3" s="1"/>
      <c r="AP3" s="1"/>
      <c r="AQ3" s="1"/>
      <c r="AR3" s="1"/>
      <c r="AS3" s="1"/>
      <c r="AT3" s="1"/>
      <c r="AU3" s="1"/>
      <c r="AV3" s="1"/>
      <c r="AW3" s="1"/>
      <c r="AX3" s="1"/>
      <c r="AY3" s="1"/>
      <c r="AZ3" s="1"/>
      <c r="BA3" s="1"/>
      <c r="BB3" s="1"/>
      <c r="BC3" s="1"/>
      <c r="BD3" s="1"/>
      <c r="BE3" s="1"/>
      <c r="BF3" s="1"/>
      <c r="BG3" s="1"/>
      <c r="BH3" s="1"/>
      <c r="BI3" s="1"/>
    </row>
    <row r="4" spans="1:61" x14ac:dyDescent="0.25">
      <c r="A4" s="1"/>
      <c r="B4" s="231"/>
      <c r="C4" s="231"/>
      <c r="D4" s="231"/>
      <c r="E4" s="231"/>
      <c r="F4" s="231"/>
      <c r="G4" s="231"/>
      <c r="H4" s="231"/>
      <c r="I4" s="231"/>
      <c r="J4" s="285"/>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75" x14ac:dyDescent="0.25">
      <c r="A6" s="1"/>
      <c r="B6" s="286" t="s">
        <v>491</v>
      </c>
      <c r="C6" s="284"/>
      <c r="D6" s="287"/>
      <c r="E6" s="289" t="s">
        <v>492</v>
      </c>
      <c r="F6" s="290"/>
      <c r="G6" s="290"/>
      <c r="H6" s="290"/>
      <c r="I6" s="290"/>
      <c r="J6" s="181" t="e">
        <f>IF(AND('Mapa final'!#REF!="Muy Alta",'Mapa final'!#REF!="Leve"),CONCATENATE("R1C",'Mapa final'!#REF!),"")</f>
        <v>#REF!</v>
      </c>
      <c r="K6" s="182" t="e">
        <f>IF(AND('Mapa final'!#REF!="Muy Alta",'Mapa final'!#REF!="Leve"),CONCATENATE("R1C",'Mapa final'!#REF!),"")</f>
        <v>#REF!</v>
      </c>
      <c r="L6" s="182" t="e">
        <f>IF(AND('Mapa final'!#REF!="Muy Alta",'Mapa final'!#REF!="Leve"),CONCATENATE("R1C",'Mapa final'!#REF!),"")</f>
        <v>#REF!</v>
      </c>
      <c r="M6" s="182" t="e">
        <f>IF(AND('Mapa final'!#REF!="Muy Alta",'Mapa final'!#REF!="Leve"),CONCATENATE("R1C",'Mapa final'!#REF!),"")</f>
        <v>#REF!</v>
      </c>
      <c r="N6" s="182" t="e">
        <f>IF(AND('Mapa final'!#REF!="Muy Alta",'Mapa final'!#REF!="Leve"),CONCATENATE("R1C",'Mapa final'!#REF!),"")</f>
        <v>#REF!</v>
      </c>
      <c r="O6" s="183" t="e">
        <f>IF(AND('Mapa final'!#REF!="Muy Alta",'Mapa final'!#REF!="Leve"),CONCATENATE("R1C",'Mapa final'!#REF!),"")</f>
        <v>#REF!</v>
      </c>
      <c r="P6" s="182" t="e">
        <f>IF(AND('Mapa final'!#REF!="Muy Alta",'Mapa final'!#REF!="Menor"),CONCATENATE("R1C",'Mapa final'!#REF!),"")</f>
        <v>#REF!</v>
      </c>
      <c r="Q6" s="182" t="e">
        <f>IF(AND('Mapa final'!#REF!="Muy Alta",'Mapa final'!#REF!="Menor"),CONCATENATE("R1C",'Mapa final'!#REF!),"")</f>
        <v>#REF!</v>
      </c>
      <c r="R6" s="182" t="e">
        <f>IF(AND('Mapa final'!#REF!="Muy Alta",'Mapa final'!#REF!="Menor"),CONCATENATE("R1C",'Mapa final'!#REF!),"")</f>
        <v>#REF!</v>
      </c>
      <c r="S6" s="182" t="e">
        <f>IF(AND('Mapa final'!#REF!="Muy Alta",'Mapa final'!#REF!="Menor"),CONCATENATE("R1C",'Mapa final'!#REF!),"")</f>
        <v>#REF!</v>
      </c>
      <c r="T6" s="182" t="e">
        <f>IF(AND('Mapa final'!#REF!="Muy Alta",'Mapa final'!#REF!="Menor"),CONCATENATE("R1C",'Mapa final'!#REF!),"")</f>
        <v>#REF!</v>
      </c>
      <c r="U6" s="183" t="e">
        <f>IF(AND('Mapa final'!#REF!="Muy Alta",'Mapa final'!#REF!="Menor"),CONCATENATE("R1C",'Mapa final'!#REF!),"")</f>
        <v>#REF!</v>
      </c>
      <c r="V6" s="181" t="e">
        <f>IF(AND('Mapa final'!#REF!="Muy Alta",'Mapa final'!#REF!="Moderado"),CONCATENATE("R1C",'Mapa final'!#REF!),"")</f>
        <v>#REF!</v>
      </c>
      <c r="W6" s="182" t="e">
        <f>IF(AND('Mapa final'!#REF!="Muy Alta",'Mapa final'!#REF!="Moderado"),CONCATENATE("R1C",'Mapa final'!#REF!),"")</f>
        <v>#REF!</v>
      </c>
      <c r="X6" s="182" t="e">
        <f>IF(AND('Mapa final'!#REF!="Muy Alta",'Mapa final'!#REF!="Moderado"),CONCATENATE("R1C",'Mapa final'!#REF!),"")</f>
        <v>#REF!</v>
      </c>
      <c r="Y6" s="182" t="e">
        <f>IF(AND('Mapa final'!#REF!="Muy Alta",'Mapa final'!#REF!="Moderado"),CONCATENATE("R1C",'Mapa final'!#REF!),"")</f>
        <v>#REF!</v>
      </c>
      <c r="Z6" s="182" t="e">
        <f>IF(AND('Mapa final'!#REF!="Muy Alta",'Mapa final'!#REF!="Moderado"),CONCATENATE("R1C",'Mapa final'!#REF!),"")</f>
        <v>#REF!</v>
      </c>
      <c r="AA6" s="183" t="e">
        <f>IF(AND('Mapa final'!#REF!="Muy Alta",'Mapa final'!#REF!="Moderado"),CONCATENATE("R1C",'Mapa final'!#REF!),"")</f>
        <v>#REF!</v>
      </c>
      <c r="AB6" s="181" t="e">
        <f>IF(AND('Mapa final'!#REF!="Muy Alta",'Mapa final'!#REF!="Mayor"),CONCATENATE("R1C",'Mapa final'!#REF!),"")</f>
        <v>#REF!</v>
      </c>
      <c r="AC6" s="182" t="e">
        <f>IF(AND('Mapa final'!#REF!="Muy Alta",'Mapa final'!#REF!="Mayor"),CONCATENATE("R1C",'Mapa final'!#REF!),"")</f>
        <v>#REF!</v>
      </c>
      <c r="AD6" s="182" t="e">
        <f>IF(AND('Mapa final'!#REF!="Muy Alta",'Mapa final'!#REF!="Mayor"),CONCATENATE("R1C",'Mapa final'!#REF!),"")</f>
        <v>#REF!</v>
      </c>
      <c r="AE6" s="182" t="e">
        <f>IF(AND('Mapa final'!#REF!="Muy Alta",'Mapa final'!#REF!="Mayor"),CONCATENATE("R1C",'Mapa final'!#REF!),"")</f>
        <v>#REF!</v>
      </c>
      <c r="AF6" s="182" t="e">
        <f>IF(AND('Mapa final'!#REF!="Muy Alta",'Mapa final'!#REF!="Mayor"),CONCATENATE("R1C",'Mapa final'!#REF!),"")</f>
        <v>#REF!</v>
      </c>
      <c r="AG6" s="183" t="e">
        <f>IF(AND('Mapa final'!#REF!="Muy Alta",'Mapa final'!#REF!="Mayor"),CONCATENATE("R1C",'Mapa final'!#REF!),"")</f>
        <v>#REF!</v>
      </c>
      <c r="AH6" s="184" t="e">
        <f>IF(AND('Mapa final'!#REF!="Muy Alta",'Mapa final'!#REF!="Catastrófico"),CONCATENATE("R1C",'Mapa final'!#REF!),"")</f>
        <v>#REF!</v>
      </c>
      <c r="AI6" s="185" t="e">
        <f>IF(AND('Mapa final'!#REF!="Muy Alta",'Mapa final'!#REF!="Catastrófico"),CONCATENATE("R1C",'Mapa final'!#REF!),"")</f>
        <v>#REF!</v>
      </c>
      <c r="AJ6" s="185" t="e">
        <f>IF(AND('Mapa final'!#REF!="Muy Alta",'Mapa final'!#REF!="Catastrófico"),CONCATENATE("R1C",'Mapa final'!#REF!),"")</f>
        <v>#REF!</v>
      </c>
      <c r="AK6" s="185" t="e">
        <f>IF(AND('Mapa final'!#REF!="Muy Alta",'Mapa final'!#REF!="Catastrófico"),CONCATENATE("R1C",'Mapa final'!#REF!),"")</f>
        <v>#REF!</v>
      </c>
      <c r="AL6" s="185" t="e">
        <f>IF(AND('Mapa final'!#REF!="Muy Alta",'Mapa final'!#REF!="Catastrófico"),CONCATENATE("R1C",'Mapa final'!#REF!),"")</f>
        <v>#REF!</v>
      </c>
      <c r="AM6" s="186" t="e">
        <f>IF(AND('Mapa final'!#REF!="Muy Alta",'Mapa final'!#REF!="Catastrófico"),CONCATENATE("R1C",'Mapa final'!#REF!),"")</f>
        <v>#REF!</v>
      </c>
      <c r="AN6" s="1"/>
      <c r="AO6" s="305" t="s">
        <v>493</v>
      </c>
      <c r="AP6" s="297"/>
      <c r="AQ6" s="297"/>
      <c r="AR6" s="297"/>
      <c r="AS6" s="297"/>
      <c r="AT6" s="298"/>
      <c r="AU6" s="1"/>
      <c r="AV6" s="1"/>
      <c r="AW6" s="1"/>
      <c r="AX6" s="1"/>
      <c r="AY6" s="1"/>
      <c r="AZ6" s="1"/>
      <c r="BA6" s="1"/>
      <c r="BB6" s="1"/>
      <c r="BC6" s="1"/>
      <c r="BD6" s="1"/>
      <c r="BE6" s="1"/>
      <c r="BF6" s="1"/>
      <c r="BG6" s="1"/>
      <c r="BH6" s="1"/>
      <c r="BI6" s="1"/>
    </row>
    <row r="7" spans="1:61" ht="15.75" x14ac:dyDescent="0.25">
      <c r="A7" s="1"/>
      <c r="B7" s="285"/>
      <c r="C7" s="231"/>
      <c r="D7" s="288"/>
      <c r="E7" s="291"/>
      <c r="F7" s="231"/>
      <c r="G7" s="231"/>
      <c r="H7" s="231"/>
      <c r="I7" s="231"/>
      <c r="J7" s="187" t="e">
        <f>IF(AND('Mapa final'!#REF!="Muy Alta",'Mapa final'!#REF!="Leve"),CONCATENATE("R1C",'Mapa final'!#REF!),"")</f>
        <v>#REF!</v>
      </c>
      <c r="K7" s="188" t="e">
        <f>IF(AND('Mapa final'!#REF!="Muy Alta",'Mapa final'!#REF!="Leve"),CONCATENATE("R1C",'Mapa final'!#REF!),"")</f>
        <v>#REF!</v>
      </c>
      <c r="L7" s="188" t="e">
        <f>IF(AND('Mapa final'!#REF!="Muy Alta",'Mapa final'!#REF!="Leve"),CONCATENATE("R1C",'Mapa final'!#REF!),"")</f>
        <v>#REF!</v>
      </c>
      <c r="M7" s="188" t="e">
        <f>IF(AND('Mapa final'!#REF!="Muy Alta",'Mapa final'!#REF!="Leve"),CONCATENATE("R1C",'Mapa final'!#REF!),"")</f>
        <v>#REF!</v>
      </c>
      <c r="N7" s="188" t="e">
        <f>IF(AND('Mapa final'!#REF!="Muy Alta",'Mapa final'!#REF!="Leve"),CONCATENATE("R1C",'Mapa final'!#REF!),"")</f>
        <v>#REF!</v>
      </c>
      <c r="O7" s="189" t="e">
        <f>IF(AND('Mapa final'!#REF!="Muy Alta",'Mapa final'!#REF!="Leve"),CONCATENATE("R1C",'Mapa final'!#REF!),"")</f>
        <v>#REF!</v>
      </c>
      <c r="P7" s="188" t="e">
        <f>IF(AND('Mapa final'!#REF!="Muy Alta",'Mapa final'!#REF!="Menor"),CONCATENATE("R2C",'Mapa final'!#REF!),"")</f>
        <v>#REF!</v>
      </c>
      <c r="Q7" s="188" t="e">
        <f>IF(AND('Mapa final'!#REF!="Muy Alta",'Mapa final'!#REF!="Menor"),CONCATENATE("R2C",'Mapa final'!#REF!),"")</f>
        <v>#REF!</v>
      </c>
      <c r="R7" s="188" t="e">
        <f>IF(AND('Mapa final'!#REF!="Muy Alta",'Mapa final'!#REF!="Menor"),CONCATENATE("R2C",'Mapa final'!#REF!),"")</f>
        <v>#REF!</v>
      </c>
      <c r="S7" s="188" t="e">
        <f>IF(AND('Mapa final'!#REF!="Muy Alta",'Mapa final'!#REF!="Menor"),CONCATENATE("R2C",'Mapa final'!#REF!),"")</f>
        <v>#REF!</v>
      </c>
      <c r="T7" s="188" t="e">
        <f>IF(AND('Mapa final'!#REF!="Muy Alta",'Mapa final'!#REF!="Menor"),CONCATENATE("R2C",'Mapa final'!#REF!),"")</f>
        <v>#REF!</v>
      </c>
      <c r="U7" s="189" t="e">
        <f>IF(AND('Mapa final'!#REF!="Muy Alta",'Mapa final'!#REF!="Menor"),CONCATENATE("R2C",'Mapa final'!#REF!),"")</f>
        <v>#REF!</v>
      </c>
      <c r="V7" s="187" t="e">
        <f>IF(AND('Mapa final'!#REF!="Muy Alta",'Mapa final'!#REF!="Moderado"),CONCATENATE("R2C",'Mapa final'!#REF!),"")</f>
        <v>#REF!</v>
      </c>
      <c r="W7" s="188" t="e">
        <f>IF(AND('Mapa final'!#REF!="Muy Alta",'Mapa final'!#REF!="Moderado"),CONCATENATE("R2C",'Mapa final'!#REF!),"")</f>
        <v>#REF!</v>
      </c>
      <c r="X7" s="188" t="e">
        <f>IF(AND('Mapa final'!#REF!="Muy Alta",'Mapa final'!#REF!="Moderado"),CONCATENATE("R2C",'Mapa final'!#REF!),"")</f>
        <v>#REF!</v>
      </c>
      <c r="Y7" s="188" t="e">
        <f>IF(AND('Mapa final'!#REF!="Muy Alta",'Mapa final'!#REF!="Moderado"),CONCATENATE("R2C",'Mapa final'!#REF!),"")</f>
        <v>#REF!</v>
      </c>
      <c r="Z7" s="188" t="e">
        <f>IF(AND('Mapa final'!#REF!="Muy Alta",'Mapa final'!#REF!="Moderado"),CONCATENATE("R2C",'Mapa final'!#REF!),"")</f>
        <v>#REF!</v>
      </c>
      <c r="AA7" s="189" t="e">
        <f>IF(AND('Mapa final'!#REF!="Muy Alta",'Mapa final'!#REF!="Moderado"),CONCATENATE("R2C",'Mapa final'!#REF!),"")</f>
        <v>#REF!</v>
      </c>
      <c r="AB7" s="187" t="e">
        <f>IF(AND('Mapa final'!#REF!="Muy Alta",'Mapa final'!#REF!="Mayor"),CONCATENATE("R2C",'Mapa final'!#REF!),"")</f>
        <v>#REF!</v>
      </c>
      <c r="AC7" s="188" t="e">
        <f>IF(AND('Mapa final'!#REF!="Muy Alta",'Mapa final'!#REF!="Mayor"),CONCATENATE("R2C",'Mapa final'!#REF!),"")</f>
        <v>#REF!</v>
      </c>
      <c r="AD7" s="188" t="e">
        <f>IF(AND('Mapa final'!#REF!="Muy Alta",'Mapa final'!#REF!="Mayor"),CONCATENATE("R2C",'Mapa final'!#REF!),"")</f>
        <v>#REF!</v>
      </c>
      <c r="AE7" s="188" t="e">
        <f>IF(AND('Mapa final'!#REF!="Muy Alta",'Mapa final'!#REF!="Mayor"),CONCATENATE("R2C",'Mapa final'!#REF!),"")</f>
        <v>#REF!</v>
      </c>
      <c r="AF7" s="188" t="e">
        <f>IF(AND('Mapa final'!#REF!="Muy Alta",'Mapa final'!#REF!="Mayor"),CONCATENATE("R2C",'Mapa final'!#REF!),"")</f>
        <v>#REF!</v>
      </c>
      <c r="AG7" s="189" t="e">
        <f>IF(AND('Mapa final'!#REF!="Muy Alta",'Mapa final'!#REF!="Mayor"),CONCATENATE("R2C",'Mapa final'!#REF!),"")</f>
        <v>#REF!</v>
      </c>
      <c r="AH7" s="190" t="e">
        <f>IF(AND('Mapa final'!#REF!="Muy Alta",'Mapa final'!#REF!="Catastrófico"),CONCATENATE("R2C",'Mapa final'!#REF!),"")</f>
        <v>#REF!</v>
      </c>
      <c r="AI7" s="191" t="e">
        <f>IF(AND('Mapa final'!#REF!="Muy Alta",'Mapa final'!#REF!="Catastrófico"),CONCATENATE("R2C",'Mapa final'!#REF!),"")</f>
        <v>#REF!</v>
      </c>
      <c r="AJ7" s="191" t="e">
        <f>IF(AND('Mapa final'!#REF!="Muy Alta",'Mapa final'!#REF!="Catastrófico"),CONCATENATE("R2C",'Mapa final'!#REF!),"")</f>
        <v>#REF!</v>
      </c>
      <c r="AK7" s="191" t="e">
        <f>IF(AND('Mapa final'!#REF!="Muy Alta",'Mapa final'!#REF!="Catastrófico"),CONCATENATE("R2C",'Mapa final'!#REF!),"")</f>
        <v>#REF!</v>
      </c>
      <c r="AL7" s="191" t="e">
        <f>IF(AND('Mapa final'!#REF!="Muy Alta",'Mapa final'!#REF!="Catastrófico"),CONCATENATE("R2C",'Mapa final'!#REF!),"")</f>
        <v>#REF!</v>
      </c>
      <c r="AM7" s="192" t="e">
        <f>IF(AND('Mapa final'!#REF!="Muy Alta",'Mapa final'!#REF!="Catastrófico"),CONCATENATE("R2C",'Mapa final'!#REF!),"")</f>
        <v>#REF!</v>
      </c>
      <c r="AN7" s="1"/>
      <c r="AO7" s="299"/>
      <c r="AP7" s="231"/>
      <c r="AQ7" s="231"/>
      <c r="AR7" s="231"/>
      <c r="AS7" s="231"/>
      <c r="AT7" s="300"/>
      <c r="AU7" s="1"/>
      <c r="AV7" s="1"/>
      <c r="AW7" s="1"/>
      <c r="AX7" s="1"/>
      <c r="AY7" s="1"/>
      <c r="AZ7" s="1"/>
      <c r="BA7" s="1"/>
      <c r="BB7" s="1"/>
      <c r="BC7" s="1"/>
      <c r="BD7" s="1"/>
      <c r="BE7" s="1"/>
      <c r="BF7" s="1"/>
      <c r="BG7" s="1"/>
      <c r="BH7" s="1"/>
      <c r="BI7" s="1"/>
    </row>
    <row r="8" spans="1:61" ht="15.75" x14ac:dyDescent="0.25">
      <c r="A8" s="1"/>
      <c r="B8" s="285"/>
      <c r="C8" s="231"/>
      <c r="D8" s="288"/>
      <c r="E8" s="291"/>
      <c r="F8" s="231"/>
      <c r="G8" s="231"/>
      <c r="H8" s="231"/>
      <c r="I8" s="231"/>
      <c r="J8" s="187" t="e">
        <f>IF(AND('Mapa final'!#REF!="Muy Alta",'Mapa final'!#REF!="Leve"),CONCATENATE("R1C",'Mapa final'!#REF!),"")</f>
        <v>#REF!</v>
      </c>
      <c r="K8" s="188" t="e">
        <f>IF(AND('Mapa final'!#REF!="Muy Alta",'Mapa final'!#REF!="Leve"),CONCATENATE("R1C",'Mapa final'!#REF!),"")</f>
        <v>#REF!</v>
      </c>
      <c r="L8" s="188" t="e">
        <f>IF(AND('Mapa final'!#REF!="Muy Alta",'Mapa final'!#REF!="Leve"),CONCATENATE("R1C",'Mapa final'!#REF!),"")</f>
        <v>#REF!</v>
      </c>
      <c r="M8" s="188" t="e">
        <f>IF(AND('Mapa final'!#REF!="Muy Alta",'Mapa final'!#REF!="Leve"),CONCATENATE("R1C",'Mapa final'!#REF!),"")</f>
        <v>#REF!</v>
      </c>
      <c r="N8" s="188" t="e">
        <f>IF(AND('Mapa final'!#REF!="Muy Alta",'Mapa final'!#REF!="Leve"),CONCATENATE("R1C",'Mapa final'!#REF!),"")</f>
        <v>#REF!</v>
      </c>
      <c r="O8" s="189" t="e">
        <f>IF(AND('Mapa final'!#REF!="Muy Alta",'Mapa final'!#REF!="Leve"),CONCATENATE("R1C",'Mapa final'!#REF!),"")</f>
        <v>#REF!</v>
      </c>
      <c r="P8" s="188" t="e">
        <f>IF(AND('Mapa final'!#REF!="Muy Alta",'Mapa final'!#REF!="Menor"),CONCATENATE("R3C",'Mapa final'!#REF!),"")</f>
        <v>#REF!</v>
      </c>
      <c r="Q8" s="188" t="e">
        <f>IF(AND('Mapa final'!#REF!="Muy Alta",'Mapa final'!#REF!="Menor"),CONCATENATE("R3C",'Mapa final'!#REF!),"")</f>
        <v>#REF!</v>
      </c>
      <c r="R8" s="188" t="e">
        <f>IF(AND('Mapa final'!#REF!="Muy Alta",'Mapa final'!#REF!="Menor"),CONCATENATE("R3C",'Mapa final'!#REF!),"")</f>
        <v>#REF!</v>
      </c>
      <c r="S8" s="188" t="e">
        <f>IF(AND('Mapa final'!#REF!="Muy Alta",'Mapa final'!#REF!="Menor"),CONCATENATE("R3C",'Mapa final'!#REF!),"")</f>
        <v>#REF!</v>
      </c>
      <c r="T8" s="188" t="e">
        <f>IF(AND('Mapa final'!#REF!="Muy Alta",'Mapa final'!#REF!="Menor"),CONCATENATE("R3C",'Mapa final'!#REF!),"")</f>
        <v>#REF!</v>
      </c>
      <c r="U8" s="189" t="e">
        <f>IF(AND('Mapa final'!#REF!="Muy Alta",'Mapa final'!#REF!="Menor"),CONCATENATE("R3C",'Mapa final'!#REF!),"")</f>
        <v>#REF!</v>
      </c>
      <c r="V8" s="187" t="e">
        <f>IF(AND('Mapa final'!#REF!="Muy Alta",'Mapa final'!#REF!="Moderado"),CONCATENATE("R3C",'Mapa final'!#REF!),"")</f>
        <v>#REF!</v>
      </c>
      <c r="W8" s="188" t="e">
        <f>IF(AND('Mapa final'!#REF!="Muy Alta",'Mapa final'!#REF!="Moderado"),CONCATENATE("R3C",'Mapa final'!#REF!),"")</f>
        <v>#REF!</v>
      </c>
      <c r="X8" s="188" t="e">
        <f>IF(AND('Mapa final'!#REF!="Muy Alta",'Mapa final'!#REF!="Moderado"),CONCATENATE("R3C",'Mapa final'!#REF!),"")</f>
        <v>#REF!</v>
      </c>
      <c r="Y8" s="188" t="e">
        <f>IF(AND('Mapa final'!#REF!="Muy Alta",'Mapa final'!#REF!="Moderado"),CONCATENATE("R3C",'Mapa final'!#REF!),"")</f>
        <v>#REF!</v>
      </c>
      <c r="Z8" s="188" t="e">
        <f>IF(AND('Mapa final'!#REF!="Muy Alta",'Mapa final'!#REF!="Moderado"),CONCATENATE("R3C",'Mapa final'!#REF!),"")</f>
        <v>#REF!</v>
      </c>
      <c r="AA8" s="189" t="e">
        <f>IF(AND('Mapa final'!#REF!="Muy Alta",'Mapa final'!#REF!="Moderado"),CONCATENATE("R3C",'Mapa final'!#REF!),"")</f>
        <v>#REF!</v>
      </c>
      <c r="AB8" s="187" t="e">
        <f>IF(AND('Mapa final'!#REF!="Muy Alta",'Mapa final'!#REF!="Mayor"),CONCATENATE("R3C",'Mapa final'!#REF!),"")</f>
        <v>#REF!</v>
      </c>
      <c r="AC8" s="188" t="e">
        <f>IF(AND('Mapa final'!#REF!="Muy Alta",'Mapa final'!#REF!="Mayor"),CONCATENATE("R3C",'Mapa final'!#REF!),"")</f>
        <v>#REF!</v>
      </c>
      <c r="AD8" s="188" t="e">
        <f>IF(AND('Mapa final'!#REF!="Muy Alta",'Mapa final'!#REF!="Mayor"),CONCATENATE("R3C",'Mapa final'!#REF!),"")</f>
        <v>#REF!</v>
      </c>
      <c r="AE8" s="188" t="e">
        <f>IF(AND('Mapa final'!#REF!="Muy Alta",'Mapa final'!#REF!="Mayor"),CONCATENATE("R3C",'Mapa final'!#REF!),"")</f>
        <v>#REF!</v>
      </c>
      <c r="AF8" s="188" t="e">
        <f>IF(AND('Mapa final'!#REF!="Muy Alta",'Mapa final'!#REF!="Mayor"),CONCATENATE("R3C",'Mapa final'!#REF!),"")</f>
        <v>#REF!</v>
      </c>
      <c r="AG8" s="189" t="e">
        <f>IF(AND('Mapa final'!#REF!="Muy Alta",'Mapa final'!#REF!="Mayor"),CONCATENATE("R3C",'Mapa final'!#REF!),"")</f>
        <v>#REF!</v>
      </c>
      <c r="AH8" s="190" t="e">
        <f>IF(AND('Mapa final'!#REF!="Muy Alta",'Mapa final'!#REF!="Catastrófico"),CONCATENATE("R3C",'Mapa final'!#REF!),"")</f>
        <v>#REF!</v>
      </c>
      <c r="AI8" s="191" t="e">
        <f>IF(AND('Mapa final'!#REF!="Muy Alta",'Mapa final'!#REF!="Catastrófico"),CONCATENATE("R3C",'Mapa final'!#REF!),"")</f>
        <v>#REF!</v>
      </c>
      <c r="AJ8" s="191" t="e">
        <f>IF(AND('Mapa final'!#REF!="Muy Alta",'Mapa final'!#REF!="Catastrófico"),CONCATENATE("R3C",'Mapa final'!#REF!),"")</f>
        <v>#REF!</v>
      </c>
      <c r="AK8" s="191" t="e">
        <f>IF(AND('Mapa final'!#REF!="Muy Alta",'Mapa final'!#REF!="Catastrófico"),CONCATENATE("R3C",'Mapa final'!#REF!),"")</f>
        <v>#REF!</v>
      </c>
      <c r="AL8" s="191" t="e">
        <f>IF(AND('Mapa final'!#REF!="Muy Alta",'Mapa final'!#REF!="Catastrófico"),CONCATENATE("R3C",'Mapa final'!#REF!),"")</f>
        <v>#REF!</v>
      </c>
      <c r="AM8" s="192" t="e">
        <f>IF(AND('Mapa final'!#REF!="Muy Alta",'Mapa final'!#REF!="Catastrófico"),CONCATENATE("R3C",'Mapa final'!#REF!),"")</f>
        <v>#REF!</v>
      </c>
      <c r="AN8" s="1"/>
      <c r="AO8" s="299"/>
      <c r="AP8" s="231"/>
      <c r="AQ8" s="231"/>
      <c r="AR8" s="231"/>
      <c r="AS8" s="231"/>
      <c r="AT8" s="300"/>
      <c r="AU8" s="1"/>
      <c r="AV8" s="1"/>
      <c r="AW8" s="1"/>
      <c r="AX8" s="1"/>
      <c r="AY8" s="1"/>
      <c r="AZ8" s="1"/>
      <c r="BA8" s="1"/>
      <c r="BB8" s="1"/>
      <c r="BC8" s="1"/>
      <c r="BD8" s="1"/>
      <c r="BE8" s="1"/>
      <c r="BF8" s="1"/>
      <c r="BG8" s="1"/>
      <c r="BH8" s="1"/>
      <c r="BI8" s="1"/>
    </row>
    <row r="9" spans="1:61" ht="15.75" x14ac:dyDescent="0.25">
      <c r="A9" s="1"/>
      <c r="B9" s="285"/>
      <c r="C9" s="231"/>
      <c r="D9" s="288"/>
      <c r="E9" s="291"/>
      <c r="F9" s="231"/>
      <c r="G9" s="231"/>
      <c r="H9" s="231"/>
      <c r="I9" s="231"/>
      <c r="J9" s="187" t="e">
        <f>IF(AND('Mapa final'!#REF!="Muy Alta",'Mapa final'!#REF!="Leve"),CONCATENATE("R1C",'Mapa final'!#REF!),"")</f>
        <v>#REF!</v>
      </c>
      <c r="K9" s="188" t="e">
        <f>IF(AND('Mapa final'!#REF!="Muy Alta",'Mapa final'!#REF!="Leve"),CONCATENATE("R1C",'Mapa final'!#REF!),"")</f>
        <v>#REF!</v>
      </c>
      <c r="L9" s="188" t="e">
        <f>IF(AND('Mapa final'!#REF!="Muy Alta",'Mapa final'!#REF!="Leve"),CONCATENATE("R1C",'Mapa final'!#REF!),"")</f>
        <v>#REF!</v>
      </c>
      <c r="M9" s="188" t="e">
        <f>IF(AND('Mapa final'!#REF!="Muy Alta",'Mapa final'!#REF!="Leve"),CONCATENATE("R1C",'Mapa final'!#REF!),"")</f>
        <v>#REF!</v>
      </c>
      <c r="N9" s="188" t="e">
        <f>IF(AND('Mapa final'!#REF!="Muy Alta",'Mapa final'!#REF!="Leve"),CONCATENATE("R1C",'Mapa final'!#REF!),"")</f>
        <v>#REF!</v>
      </c>
      <c r="O9" s="189" t="e">
        <f>IF(AND('Mapa final'!#REF!="Muy Alta",'Mapa final'!#REF!="Leve"),CONCATENATE("R1C",'Mapa final'!#REF!),"")</f>
        <v>#REF!</v>
      </c>
      <c r="P9" s="188" t="e">
        <f>IF(AND('Mapa final'!#REF!="Muy Alta",'Mapa final'!#REF!="Menor"),CONCATENATE("R4C",'Mapa final'!#REF!),"")</f>
        <v>#REF!</v>
      </c>
      <c r="Q9" s="188" t="e">
        <f>IF(AND('Mapa final'!#REF!="Muy Alta",'Mapa final'!#REF!="Menor"),CONCATENATE("R4C",'Mapa final'!#REF!),"")</f>
        <v>#REF!</v>
      </c>
      <c r="R9" s="188" t="e">
        <f>IF(AND('Mapa final'!#REF!="Muy Alta",'Mapa final'!#REF!="Menor"),CONCATENATE("R4C",'Mapa final'!#REF!),"")</f>
        <v>#REF!</v>
      </c>
      <c r="S9" s="188" t="e">
        <f>IF(AND('Mapa final'!#REF!="Muy Alta",'Mapa final'!#REF!="Menor"),CONCATENATE("R4C",'Mapa final'!#REF!),"")</f>
        <v>#REF!</v>
      </c>
      <c r="T9" s="188" t="e">
        <f>IF(AND('Mapa final'!#REF!="Muy Alta",'Mapa final'!#REF!="Menor"),CONCATENATE("R4C",'Mapa final'!#REF!),"")</f>
        <v>#REF!</v>
      </c>
      <c r="U9" s="189" t="e">
        <f>IF(AND('Mapa final'!#REF!="Muy Alta",'Mapa final'!#REF!="Menor"),CONCATENATE("R4C",'Mapa final'!#REF!),"")</f>
        <v>#REF!</v>
      </c>
      <c r="V9" s="187" t="e">
        <f>IF(AND('Mapa final'!#REF!="Muy Alta",'Mapa final'!#REF!="Moderado"),CONCATENATE("R4C",'Mapa final'!#REF!),"")</f>
        <v>#REF!</v>
      </c>
      <c r="W9" s="188" t="e">
        <f>IF(AND('Mapa final'!#REF!="Muy Alta",'Mapa final'!#REF!="Moderado"),CONCATENATE("R4C",'Mapa final'!#REF!),"")</f>
        <v>#REF!</v>
      </c>
      <c r="X9" s="188" t="e">
        <f>IF(AND('Mapa final'!#REF!="Muy Alta",'Mapa final'!#REF!="Moderado"),CONCATENATE("R4C",'Mapa final'!#REF!),"")</f>
        <v>#REF!</v>
      </c>
      <c r="Y9" s="188" t="e">
        <f>IF(AND('Mapa final'!#REF!="Muy Alta",'Mapa final'!#REF!="Moderado"),CONCATENATE("R4C",'Mapa final'!#REF!),"")</f>
        <v>#REF!</v>
      </c>
      <c r="Z9" s="188" t="e">
        <f>IF(AND('Mapa final'!#REF!="Muy Alta",'Mapa final'!#REF!="Moderado"),CONCATENATE("R4C",'Mapa final'!#REF!),"")</f>
        <v>#REF!</v>
      </c>
      <c r="AA9" s="189" t="e">
        <f>IF(AND('Mapa final'!#REF!="Muy Alta",'Mapa final'!#REF!="Moderado"),CONCATENATE("R4C",'Mapa final'!#REF!),"")</f>
        <v>#REF!</v>
      </c>
      <c r="AB9" s="187" t="e">
        <f>IF(AND('Mapa final'!#REF!="Muy Alta",'Mapa final'!#REF!="Mayor"),CONCATENATE("R4C",'Mapa final'!#REF!),"")</f>
        <v>#REF!</v>
      </c>
      <c r="AC9" s="188" t="e">
        <f>IF(AND('Mapa final'!#REF!="Muy Alta",'Mapa final'!#REF!="Mayor"),CONCATENATE("R4C",'Mapa final'!#REF!),"")</f>
        <v>#REF!</v>
      </c>
      <c r="AD9" s="188" t="e">
        <f>IF(AND('Mapa final'!#REF!="Muy Alta",'Mapa final'!#REF!="Mayor"),CONCATENATE("R4C",'Mapa final'!#REF!),"")</f>
        <v>#REF!</v>
      </c>
      <c r="AE9" s="188" t="e">
        <f>IF(AND('Mapa final'!#REF!="Muy Alta",'Mapa final'!#REF!="Mayor"),CONCATENATE("R4C",'Mapa final'!#REF!),"")</f>
        <v>#REF!</v>
      </c>
      <c r="AF9" s="188" t="e">
        <f>IF(AND('Mapa final'!#REF!="Muy Alta",'Mapa final'!#REF!="Mayor"),CONCATENATE("R4C",'Mapa final'!#REF!),"")</f>
        <v>#REF!</v>
      </c>
      <c r="AG9" s="189" t="e">
        <f>IF(AND('Mapa final'!#REF!="Muy Alta",'Mapa final'!#REF!="Mayor"),CONCATENATE("R4C",'Mapa final'!#REF!),"")</f>
        <v>#REF!</v>
      </c>
      <c r="AH9" s="190" t="e">
        <f>IF(AND('Mapa final'!#REF!="Muy Alta",'Mapa final'!#REF!="Catastrófico"),CONCATENATE("R4C",'Mapa final'!#REF!),"")</f>
        <v>#REF!</v>
      </c>
      <c r="AI9" s="191" t="e">
        <f>IF(AND('Mapa final'!#REF!="Muy Alta",'Mapa final'!#REF!="Catastrófico"),CONCATENATE("R4C",'Mapa final'!#REF!),"")</f>
        <v>#REF!</v>
      </c>
      <c r="AJ9" s="191" t="e">
        <f>IF(AND('Mapa final'!#REF!="Muy Alta",'Mapa final'!#REF!="Catastrófico"),CONCATENATE("R4C",'Mapa final'!#REF!),"")</f>
        <v>#REF!</v>
      </c>
      <c r="AK9" s="191" t="e">
        <f>IF(AND('Mapa final'!#REF!="Muy Alta",'Mapa final'!#REF!="Catastrófico"),CONCATENATE("R4C",'Mapa final'!#REF!),"")</f>
        <v>#REF!</v>
      </c>
      <c r="AL9" s="191" t="e">
        <f>IF(AND('Mapa final'!#REF!="Muy Alta",'Mapa final'!#REF!="Catastrófico"),CONCATENATE("R4C",'Mapa final'!#REF!),"")</f>
        <v>#REF!</v>
      </c>
      <c r="AM9" s="192" t="e">
        <f>IF(AND('Mapa final'!#REF!="Muy Alta",'Mapa final'!#REF!="Catastrófico"),CONCATENATE("R4C",'Mapa final'!#REF!),"")</f>
        <v>#REF!</v>
      </c>
      <c r="AN9" s="1"/>
      <c r="AO9" s="299"/>
      <c r="AP9" s="231"/>
      <c r="AQ9" s="231"/>
      <c r="AR9" s="231"/>
      <c r="AS9" s="231"/>
      <c r="AT9" s="300"/>
      <c r="AU9" s="1"/>
      <c r="AV9" s="1"/>
      <c r="AW9" s="1"/>
      <c r="AX9" s="1"/>
      <c r="AY9" s="1"/>
      <c r="AZ9" s="1"/>
      <c r="BA9" s="1"/>
      <c r="BB9" s="1"/>
      <c r="BC9" s="1"/>
      <c r="BD9" s="1"/>
      <c r="BE9" s="1"/>
      <c r="BF9" s="1"/>
      <c r="BG9" s="1"/>
      <c r="BH9" s="1"/>
      <c r="BI9" s="1"/>
    </row>
    <row r="10" spans="1:61" ht="15.75" x14ac:dyDescent="0.25">
      <c r="A10" s="1"/>
      <c r="B10" s="285"/>
      <c r="C10" s="231"/>
      <c r="D10" s="288"/>
      <c r="E10" s="291"/>
      <c r="F10" s="231"/>
      <c r="G10" s="231"/>
      <c r="H10" s="231"/>
      <c r="I10" s="231"/>
      <c r="J10" s="187" t="e">
        <f>IF(AND('Mapa final'!#REF!="Muy Alta",'Mapa final'!#REF!="Leve"),CONCATENATE("R1C",'Mapa final'!#REF!),"")</f>
        <v>#REF!</v>
      </c>
      <c r="K10" s="188" t="e">
        <f>IF(AND('Mapa final'!#REF!="Muy Alta",'Mapa final'!#REF!="Leve"),CONCATENATE("R1C",'Mapa final'!#REF!),"")</f>
        <v>#REF!</v>
      </c>
      <c r="L10" s="188" t="e">
        <f>IF(AND('Mapa final'!#REF!="Muy Alta",'Mapa final'!#REF!="Leve"),CONCATENATE("R1C",'Mapa final'!#REF!),"")</f>
        <v>#REF!</v>
      </c>
      <c r="M10" s="188" t="e">
        <f>IF(AND('Mapa final'!#REF!="Muy Alta",'Mapa final'!#REF!="Leve"),CONCATENATE("R1C",'Mapa final'!#REF!),"")</f>
        <v>#REF!</v>
      </c>
      <c r="N10" s="188" t="e">
        <f>IF(AND('Mapa final'!#REF!="Muy Alta",'Mapa final'!#REF!="Leve"),CONCATENATE("R1C",'Mapa final'!#REF!),"")</f>
        <v>#REF!</v>
      </c>
      <c r="O10" s="189" t="e">
        <f>IF(AND('Mapa final'!#REF!="Muy Alta",'Mapa final'!#REF!="Leve"),CONCATENATE("R1C",'Mapa final'!#REF!),"")</f>
        <v>#REF!</v>
      </c>
      <c r="P10" s="188" t="e">
        <f>IF(AND('Mapa final'!#REF!="Muy Alta",'Mapa final'!#REF!="Menor"),CONCATENATE("R5C",'Mapa final'!#REF!),"")</f>
        <v>#REF!</v>
      </c>
      <c r="Q10" s="188" t="e">
        <f>IF(AND('Mapa final'!#REF!="Muy Alta",'Mapa final'!#REF!="Menor"),CONCATENATE("R5C",'Mapa final'!#REF!),"")</f>
        <v>#REF!</v>
      </c>
      <c r="R10" s="188" t="e">
        <f>IF(AND('Mapa final'!#REF!="Muy Alta",'Mapa final'!#REF!="Menor"),CONCATENATE("R5C",'Mapa final'!#REF!),"")</f>
        <v>#REF!</v>
      </c>
      <c r="S10" s="188" t="e">
        <f>IF(AND('Mapa final'!#REF!="Muy Alta",'Mapa final'!#REF!="Menor"),CONCATENATE("R5C",'Mapa final'!#REF!),"")</f>
        <v>#REF!</v>
      </c>
      <c r="T10" s="188" t="e">
        <f>IF(AND('Mapa final'!#REF!="Muy Alta",'Mapa final'!#REF!="Menor"),CONCATENATE("R5C",'Mapa final'!#REF!),"")</f>
        <v>#REF!</v>
      </c>
      <c r="U10" s="189" t="e">
        <f>IF(AND('Mapa final'!#REF!="Muy Alta",'Mapa final'!#REF!="Menor"),CONCATENATE("R5C",'Mapa final'!#REF!),"")</f>
        <v>#REF!</v>
      </c>
      <c r="V10" s="187" t="e">
        <f>IF(AND('Mapa final'!#REF!="Muy Alta",'Mapa final'!#REF!="Moderado"),CONCATENATE("R5C",'Mapa final'!#REF!),"")</f>
        <v>#REF!</v>
      </c>
      <c r="W10" s="188" t="e">
        <f>IF(AND('Mapa final'!#REF!="Muy Alta",'Mapa final'!#REF!="Moderado"),CONCATENATE("R5C",'Mapa final'!#REF!),"")</f>
        <v>#REF!</v>
      </c>
      <c r="X10" s="188" t="e">
        <f>IF(AND('Mapa final'!#REF!="Muy Alta",'Mapa final'!#REF!="Moderado"),CONCATENATE("R5C",'Mapa final'!#REF!),"")</f>
        <v>#REF!</v>
      </c>
      <c r="Y10" s="188" t="e">
        <f>IF(AND('Mapa final'!#REF!="Muy Alta",'Mapa final'!#REF!="Moderado"),CONCATENATE("R5C",'Mapa final'!#REF!),"")</f>
        <v>#REF!</v>
      </c>
      <c r="Z10" s="188" t="e">
        <f>IF(AND('Mapa final'!#REF!="Muy Alta",'Mapa final'!#REF!="Moderado"),CONCATENATE("R5C",'Mapa final'!#REF!),"")</f>
        <v>#REF!</v>
      </c>
      <c r="AA10" s="189" t="e">
        <f>IF(AND('Mapa final'!#REF!="Muy Alta",'Mapa final'!#REF!="Moderado"),CONCATENATE("R5C",'Mapa final'!#REF!),"")</f>
        <v>#REF!</v>
      </c>
      <c r="AB10" s="187" t="e">
        <f>IF(AND('Mapa final'!#REF!="Muy Alta",'Mapa final'!#REF!="Mayor"),CONCATENATE("R5C",'Mapa final'!#REF!),"")</f>
        <v>#REF!</v>
      </c>
      <c r="AC10" s="188" t="e">
        <f>IF(AND('Mapa final'!#REF!="Muy Alta",'Mapa final'!#REF!="Mayor"),CONCATENATE("R5C",'Mapa final'!#REF!),"")</f>
        <v>#REF!</v>
      </c>
      <c r="AD10" s="188" t="e">
        <f>IF(AND('Mapa final'!#REF!="Muy Alta",'Mapa final'!#REF!="Mayor"),CONCATENATE("R5C",'Mapa final'!#REF!),"")</f>
        <v>#REF!</v>
      </c>
      <c r="AE10" s="188" t="e">
        <f>IF(AND('Mapa final'!#REF!="Muy Alta",'Mapa final'!#REF!="Mayor"),CONCATENATE("R5C",'Mapa final'!#REF!),"")</f>
        <v>#REF!</v>
      </c>
      <c r="AF10" s="188" t="e">
        <f>IF(AND('Mapa final'!#REF!="Muy Alta",'Mapa final'!#REF!="Mayor"),CONCATENATE("R5C",'Mapa final'!#REF!),"")</f>
        <v>#REF!</v>
      </c>
      <c r="AG10" s="189" t="e">
        <f>IF(AND('Mapa final'!#REF!="Muy Alta",'Mapa final'!#REF!="Mayor"),CONCATENATE("R5C",'Mapa final'!#REF!),"")</f>
        <v>#REF!</v>
      </c>
      <c r="AH10" s="190" t="e">
        <f>IF(AND('Mapa final'!#REF!="Muy Alta",'Mapa final'!#REF!="Catastrófico"),CONCATENATE("R5C",'Mapa final'!#REF!),"")</f>
        <v>#REF!</v>
      </c>
      <c r="AI10" s="191" t="e">
        <f>IF(AND('Mapa final'!#REF!="Muy Alta",'Mapa final'!#REF!="Catastrófico"),CONCATENATE("R5C",'Mapa final'!#REF!),"")</f>
        <v>#REF!</v>
      </c>
      <c r="AJ10" s="191" t="e">
        <f>IF(AND('Mapa final'!#REF!="Muy Alta",'Mapa final'!#REF!="Catastrófico"),CONCATENATE("R5C",'Mapa final'!#REF!),"")</f>
        <v>#REF!</v>
      </c>
      <c r="AK10" s="191" t="e">
        <f>IF(AND('Mapa final'!#REF!="Muy Alta",'Mapa final'!#REF!="Catastrófico"),CONCATENATE("R5C",'Mapa final'!#REF!),"")</f>
        <v>#REF!</v>
      </c>
      <c r="AL10" s="191" t="e">
        <f>IF(AND('Mapa final'!#REF!="Muy Alta",'Mapa final'!#REF!="Catastrófico"),CONCATENATE("R5C",'Mapa final'!#REF!),"")</f>
        <v>#REF!</v>
      </c>
      <c r="AM10" s="192" t="e">
        <f>IF(AND('Mapa final'!#REF!="Muy Alta",'Mapa final'!#REF!="Catastrófico"),CONCATENATE("R5C",'Mapa final'!#REF!),"")</f>
        <v>#REF!</v>
      </c>
      <c r="AN10" s="1"/>
      <c r="AO10" s="299"/>
      <c r="AP10" s="231"/>
      <c r="AQ10" s="231"/>
      <c r="AR10" s="231"/>
      <c r="AS10" s="231"/>
      <c r="AT10" s="300"/>
      <c r="AU10" s="1"/>
      <c r="AV10" s="1"/>
      <c r="AW10" s="1"/>
      <c r="AX10" s="1"/>
      <c r="AY10" s="1"/>
      <c r="AZ10" s="1"/>
      <c r="BA10" s="1"/>
      <c r="BB10" s="1"/>
      <c r="BC10" s="1"/>
      <c r="BD10" s="1"/>
      <c r="BE10" s="1"/>
      <c r="BF10" s="1"/>
      <c r="BG10" s="1"/>
      <c r="BH10" s="1"/>
      <c r="BI10" s="1"/>
    </row>
    <row r="11" spans="1:61" ht="15.75" x14ac:dyDescent="0.25">
      <c r="A11" s="1"/>
      <c r="B11" s="285"/>
      <c r="C11" s="231"/>
      <c r="D11" s="288"/>
      <c r="E11" s="291"/>
      <c r="F11" s="231"/>
      <c r="G11" s="231"/>
      <c r="H11" s="231"/>
      <c r="I11" s="231"/>
      <c r="J11" s="187" t="e">
        <f>IF(AND('Mapa final'!#REF!="Muy Alta",'Mapa final'!#REF!="Leve"),CONCATENATE("R1C",'Mapa final'!#REF!),"")</f>
        <v>#REF!</v>
      </c>
      <c r="K11" s="188" t="e">
        <f>IF(AND('Mapa final'!#REF!="Muy Alta",'Mapa final'!#REF!="Leve"),CONCATENATE("R1C",'Mapa final'!#REF!),"")</f>
        <v>#REF!</v>
      </c>
      <c r="L11" s="188" t="e">
        <f>IF(AND('Mapa final'!#REF!="Muy Alta",'Mapa final'!#REF!="Leve"),CONCATENATE("R1C",'Mapa final'!#REF!),"")</f>
        <v>#REF!</v>
      </c>
      <c r="M11" s="188" t="e">
        <f>IF(AND('Mapa final'!#REF!="Muy Alta",'Mapa final'!#REF!="Leve"),CONCATENATE("R1C",'Mapa final'!#REF!),"")</f>
        <v>#REF!</v>
      </c>
      <c r="N11" s="188" t="e">
        <f>IF(AND('Mapa final'!#REF!="Muy Alta",'Mapa final'!#REF!="Leve"),CONCATENATE("R1C",'Mapa final'!#REF!),"")</f>
        <v>#REF!</v>
      </c>
      <c r="O11" s="189" t="e">
        <f>IF(AND('Mapa final'!#REF!="Muy Alta",'Mapa final'!#REF!="Leve"),CONCATENATE("R1C",'Mapa final'!#REF!),"")</f>
        <v>#REF!</v>
      </c>
      <c r="P11" s="188" t="e">
        <f>IF(AND('Mapa final'!#REF!="Muy Alta",'Mapa final'!#REF!="Menor"),CONCATENATE("R6C",'Mapa final'!#REF!),"")</f>
        <v>#REF!</v>
      </c>
      <c r="Q11" s="188" t="e">
        <f>IF(AND('Mapa final'!#REF!="Muy Alta",'Mapa final'!#REF!="Menor"),CONCATENATE("R6C",'Mapa final'!#REF!),"")</f>
        <v>#REF!</v>
      </c>
      <c r="R11" s="188" t="e">
        <f>IF(AND('Mapa final'!#REF!="Muy Alta",'Mapa final'!#REF!="Menor"),CONCATENATE("R6C",'Mapa final'!#REF!),"")</f>
        <v>#REF!</v>
      </c>
      <c r="S11" s="188" t="e">
        <f>IF(AND('Mapa final'!#REF!="Muy Alta",'Mapa final'!#REF!="Menor"),CONCATENATE("R6C",'Mapa final'!#REF!),"")</f>
        <v>#REF!</v>
      </c>
      <c r="T11" s="188" t="e">
        <f>IF(AND('Mapa final'!#REF!="Muy Alta",'Mapa final'!#REF!="Menor"),CONCATENATE("R6C",'Mapa final'!#REF!),"")</f>
        <v>#REF!</v>
      </c>
      <c r="U11" s="189" t="e">
        <f>IF(AND('Mapa final'!#REF!="Muy Alta",'Mapa final'!#REF!="Menor"),CONCATENATE("R6C",'Mapa final'!#REF!),"")</f>
        <v>#REF!</v>
      </c>
      <c r="V11" s="187" t="e">
        <f>IF(AND('Mapa final'!#REF!="Muy Alta",'Mapa final'!#REF!="Moderado"),CONCATENATE("R6C",'Mapa final'!#REF!),"")</f>
        <v>#REF!</v>
      </c>
      <c r="W11" s="188" t="e">
        <f>IF(AND('Mapa final'!#REF!="Muy Alta",'Mapa final'!#REF!="Moderado"),CONCATENATE("R6C",'Mapa final'!#REF!),"")</f>
        <v>#REF!</v>
      </c>
      <c r="X11" s="188" t="e">
        <f>IF(AND('Mapa final'!#REF!="Muy Alta",'Mapa final'!#REF!="Moderado"),CONCATENATE("R6C",'Mapa final'!#REF!),"")</f>
        <v>#REF!</v>
      </c>
      <c r="Y11" s="188" t="e">
        <f>IF(AND('Mapa final'!#REF!="Muy Alta",'Mapa final'!#REF!="Moderado"),CONCATENATE("R6C",'Mapa final'!#REF!),"")</f>
        <v>#REF!</v>
      </c>
      <c r="Z11" s="188" t="e">
        <f>IF(AND('Mapa final'!#REF!="Muy Alta",'Mapa final'!#REF!="Moderado"),CONCATENATE("R6C",'Mapa final'!#REF!),"")</f>
        <v>#REF!</v>
      </c>
      <c r="AA11" s="189" t="e">
        <f>IF(AND('Mapa final'!#REF!="Muy Alta",'Mapa final'!#REF!="Moderado"),CONCATENATE("R6C",'Mapa final'!#REF!),"")</f>
        <v>#REF!</v>
      </c>
      <c r="AB11" s="187" t="e">
        <f>IF(AND('Mapa final'!#REF!="Muy Alta",'Mapa final'!#REF!="Mayor"),CONCATENATE("R6C",'Mapa final'!#REF!),"")</f>
        <v>#REF!</v>
      </c>
      <c r="AC11" s="188" t="e">
        <f>IF(AND('Mapa final'!#REF!="Muy Alta",'Mapa final'!#REF!="Mayor"),CONCATENATE("R6C",'Mapa final'!#REF!),"")</f>
        <v>#REF!</v>
      </c>
      <c r="AD11" s="188" t="e">
        <f>IF(AND('Mapa final'!#REF!="Muy Alta",'Mapa final'!#REF!="Mayor"),CONCATENATE("R6C",'Mapa final'!#REF!),"")</f>
        <v>#REF!</v>
      </c>
      <c r="AE11" s="188" t="e">
        <f>IF(AND('Mapa final'!#REF!="Muy Alta",'Mapa final'!#REF!="Mayor"),CONCATENATE("R6C",'Mapa final'!#REF!),"")</f>
        <v>#REF!</v>
      </c>
      <c r="AF11" s="188" t="e">
        <f>IF(AND('Mapa final'!#REF!="Muy Alta",'Mapa final'!#REF!="Mayor"),CONCATENATE("R6C",'Mapa final'!#REF!),"")</f>
        <v>#REF!</v>
      </c>
      <c r="AG11" s="189" t="e">
        <f>IF(AND('Mapa final'!#REF!="Muy Alta",'Mapa final'!#REF!="Mayor"),CONCATENATE("R6C",'Mapa final'!#REF!),"")</f>
        <v>#REF!</v>
      </c>
      <c r="AH11" s="190" t="e">
        <f>IF(AND('Mapa final'!#REF!="Muy Alta",'Mapa final'!#REF!="Catastrófico"),CONCATENATE("R6C",'Mapa final'!#REF!),"")</f>
        <v>#REF!</v>
      </c>
      <c r="AI11" s="191" t="e">
        <f>IF(AND('Mapa final'!#REF!="Muy Alta",'Mapa final'!#REF!="Catastrófico"),CONCATENATE("R6C",'Mapa final'!#REF!),"")</f>
        <v>#REF!</v>
      </c>
      <c r="AJ11" s="191" t="e">
        <f>IF(AND('Mapa final'!#REF!="Muy Alta",'Mapa final'!#REF!="Catastrófico"),CONCATENATE("R6C",'Mapa final'!#REF!),"")</f>
        <v>#REF!</v>
      </c>
      <c r="AK11" s="191" t="e">
        <f>IF(AND('Mapa final'!#REF!="Muy Alta",'Mapa final'!#REF!="Catastrófico"),CONCATENATE("R6C",'Mapa final'!#REF!),"")</f>
        <v>#REF!</v>
      </c>
      <c r="AL11" s="191" t="e">
        <f>IF(AND('Mapa final'!#REF!="Muy Alta",'Mapa final'!#REF!="Catastrófico"),CONCATENATE("R6C",'Mapa final'!#REF!),"")</f>
        <v>#REF!</v>
      </c>
      <c r="AM11" s="192" t="e">
        <f>IF(AND('Mapa final'!#REF!="Muy Alta",'Mapa final'!#REF!="Catastrófico"),CONCATENATE("R6C",'Mapa final'!#REF!),"")</f>
        <v>#REF!</v>
      </c>
      <c r="AN11" s="1"/>
      <c r="AO11" s="299"/>
      <c r="AP11" s="231"/>
      <c r="AQ11" s="231"/>
      <c r="AR11" s="231"/>
      <c r="AS11" s="231"/>
      <c r="AT11" s="300"/>
      <c r="AU11" s="1"/>
      <c r="AV11" s="1"/>
      <c r="AW11" s="1"/>
      <c r="AX11" s="1"/>
      <c r="AY11" s="1"/>
      <c r="AZ11" s="1"/>
      <c r="BA11" s="1"/>
      <c r="BB11" s="1"/>
      <c r="BC11" s="1"/>
      <c r="BD11" s="1"/>
      <c r="BE11" s="1"/>
      <c r="BF11" s="1"/>
      <c r="BG11" s="1"/>
      <c r="BH11" s="1"/>
      <c r="BI11" s="1"/>
    </row>
    <row r="12" spans="1:61" ht="15.75" x14ac:dyDescent="0.25">
      <c r="A12" s="1"/>
      <c r="B12" s="285"/>
      <c r="C12" s="231"/>
      <c r="D12" s="288"/>
      <c r="E12" s="291"/>
      <c r="F12" s="231"/>
      <c r="G12" s="231"/>
      <c r="H12" s="231"/>
      <c r="I12" s="231"/>
      <c r="J12" s="187" t="e">
        <f>IF(AND('Mapa final'!#REF!="Muy Alta",'Mapa final'!#REF!="Leve"),CONCATENATE("R1C",'Mapa final'!#REF!),"")</f>
        <v>#REF!</v>
      </c>
      <c r="K12" s="188" t="e">
        <f>IF(AND('Mapa final'!#REF!="Muy Alta",'Mapa final'!#REF!="Leve"),CONCATENATE("R1C",'Mapa final'!#REF!),"")</f>
        <v>#REF!</v>
      </c>
      <c r="L12" s="188" t="e">
        <f>IF(AND('Mapa final'!#REF!="Muy Alta",'Mapa final'!#REF!="Leve"),CONCATENATE("R1C",'Mapa final'!#REF!),"")</f>
        <v>#REF!</v>
      </c>
      <c r="M12" s="188" t="e">
        <f>IF(AND('Mapa final'!#REF!="Muy Alta",'Mapa final'!#REF!="Leve"),CONCATENATE("R1C",'Mapa final'!#REF!),"")</f>
        <v>#REF!</v>
      </c>
      <c r="N12" s="188" t="e">
        <f>IF(AND('Mapa final'!#REF!="Muy Alta",'Mapa final'!#REF!="Leve"),CONCATENATE("R1C",'Mapa final'!#REF!),"")</f>
        <v>#REF!</v>
      </c>
      <c r="O12" s="189" t="e">
        <f>IF(AND('Mapa final'!#REF!="Muy Alta",'Mapa final'!#REF!="Leve"),CONCATENATE("R1C",'Mapa final'!#REF!),"")</f>
        <v>#REF!</v>
      </c>
      <c r="P12" s="188" t="e">
        <f>IF(AND('Mapa final'!#REF!="Muy Alta",'Mapa final'!#REF!="Menor"),CONCATENATE("R7C",'Mapa final'!#REF!),"")</f>
        <v>#REF!</v>
      </c>
      <c r="Q12" s="188" t="e">
        <f>IF(AND('Mapa final'!#REF!="Muy Alta",'Mapa final'!#REF!="Menor"),CONCATENATE("R7C",'Mapa final'!#REF!),"")</f>
        <v>#REF!</v>
      </c>
      <c r="R12" s="188" t="e">
        <f>IF(AND('Mapa final'!#REF!="Muy Alta",'Mapa final'!#REF!="Menor"),CONCATENATE("R7C",'Mapa final'!#REF!),"")</f>
        <v>#REF!</v>
      </c>
      <c r="S12" s="188" t="e">
        <f>IF(AND('Mapa final'!#REF!="Muy Alta",'Mapa final'!#REF!="Menor"),CONCATENATE("R7C",'Mapa final'!#REF!),"")</f>
        <v>#REF!</v>
      </c>
      <c r="T12" s="188" t="e">
        <f>IF(AND('Mapa final'!#REF!="Muy Alta",'Mapa final'!#REF!="Menor"),CONCATENATE("R7C",'Mapa final'!#REF!),"")</f>
        <v>#REF!</v>
      </c>
      <c r="U12" s="189" t="e">
        <f>IF(AND('Mapa final'!#REF!="Muy Alta",'Mapa final'!#REF!="Menor"),CONCATENATE("R7C",'Mapa final'!#REF!),"")</f>
        <v>#REF!</v>
      </c>
      <c r="V12" s="187" t="e">
        <f>IF(AND('Mapa final'!#REF!="Muy Alta",'Mapa final'!#REF!="Moderado"),CONCATENATE("R7C",'Mapa final'!#REF!),"")</f>
        <v>#REF!</v>
      </c>
      <c r="W12" s="188" t="e">
        <f>IF(AND('Mapa final'!#REF!="Muy Alta",'Mapa final'!#REF!="Moderado"),CONCATENATE("R7C",'Mapa final'!#REF!),"")</f>
        <v>#REF!</v>
      </c>
      <c r="X12" s="188" t="e">
        <f>IF(AND('Mapa final'!#REF!="Muy Alta",'Mapa final'!#REF!="Moderado"),CONCATENATE("R7C",'Mapa final'!#REF!),"")</f>
        <v>#REF!</v>
      </c>
      <c r="Y12" s="188" t="e">
        <f>IF(AND('Mapa final'!#REF!="Muy Alta",'Mapa final'!#REF!="Moderado"),CONCATENATE("R7C",'Mapa final'!#REF!),"")</f>
        <v>#REF!</v>
      </c>
      <c r="Z12" s="188" t="e">
        <f>IF(AND('Mapa final'!#REF!="Muy Alta",'Mapa final'!#REF!="Moderado"),CONCATENATE("R7C",'Mapa final'!#REF!),"")</f>
        <v>#REF!</v>
      </c>
      <c r="AA12" s="189" t="e">
        <f>IF(AND('Mapa final'!#REF!="Muy Alta",'Mapa final'!#REF!="Moderado"),CONCATENATE("R7C",'Mapa final'!#REF!),"")</f>
        <v>#REF!</v>
      </c>
      <c r="AB12" s="187" t="e">
        <f>IF(AND('Mapa final'!#REF!="Muy Alta",'Mapa final'!#REF!="Mayor"),CONCATENATE("R7C",'Mapa final'!#REF!),"")</f>
        <v>#REF!</v>
      </c>
      <c r="AC12" s="188" t="e">
        <f>IF(AND('Mapa final'!#REF!="Muy Alta",'Mapa final'!#REF!="Mayor"),CONCATENATE("R7C",'Mapa final'!#REF!),"")</f>
        <v>#REF!</v>
      </c>
      <c r="AD12" s="188" t="e">
        <f>IF(AND('Mapa final'!#REF!="Muy Alta",'Mapa final'!#REF!="Mayor"),CONCATENATE("R7C",'Mapa final'!#REF!),"")</f>
        <v>#REF!</v>
      </c>
      <c r="AE12" s="188" t="e">
        <f>IF(AND('Mapa final'!#REF!="Muy Alta",'Mapa final'!#REF!="Mayor"),CONCATENATE("R7C",'Mapa final'!#REF!),"")</f>
        <v>#REF!</v>
      </c>
      <c r="AF12" s="188" t="e">
        <f>IF(AND('Mapa final'!#REF!="Muy Alta",'Mapa final'!#REF!="Mayor"),CONCATENATE("R7C",'Mapa final'!#REF!),"")</f>
        <v>#REF!</v>
      </c>
      <c r="AG12" s="189" t="e">
        <f>IF(AND('Mapa final'!#REF!="Muy Alta",'Mapa final'!#REF!="Mayor"),CONCATENATE("R7C",'Mapa final'!#REF!),"")</f>
        <v>#REF!</v>
      </c>
      <c r="AH12" s="190" t="e">
        <f>IF(AND('Mapa final'!#REF!="Muy Alta",'Mapa final'!#REF!="Catastrófico"),CONCATENATE("R7C",'Mapa final'!#REF!),"")</f>
        <v>#REF!</v>
      </c>
      <c r="AI12" s="191" t="e">
        <f>IF(AND('Mapa final'!#REF!="Muy Alta",'Mapa final'!#REF!="Catastrófico"),CONCATENATE("R7C",'Mapa final'!#REF!),"")</f>
        <v>#REF!</v>
      </c>
      <c r="AJ12" s="191" t="e">
        <f>IF(AND('Mapa final'!#REF!="Muy Alta",'Mapa final'!#REF!="Catastrófico"),CONCATENATE("R7C",'Mapa final'!#REF!),"")</f>
        <v>#REF!</v>
      </c>
      <c r="AK12" s="191" t="e">
        <f>IF(AND('Mapa final'!#REF!="Muy Alta",'Mapa final'!#REF!="Catastrófico"),CONCATENATE("R7C",'Mapa final'!#REF!),"")</f>
        <v>#REF!</v>
      </c>
      <c r="AL12" s="191" t="e">
        <f>IF(AND('Mapa final'!#REF!="Muy Alta",'Mapa final'!#REF!="Catastrófico"),CONCATENATE("R7C",'Mapa final'!#REF!),"")</f>
        <v>#REF!</v>
      </c>
      <c r="AM12" s="192" t="e">
        <f>IF(AND('Mapa final'!#REF!="Muy Alta",'Mapa final'!#REF!="Catastrófico"),CONCATENATE("R7C",'Mapa final'!#REF!),"")</f>
        <v>#REF!</v>
      </c>
      <c r="AN12" s="1"/>
      <c r="AO12" s="299"/>
      <c r="AP12" s="231"/>
      <c r="AQ12" s="231"/>
      <c r="AR12" s="231"/>
      <c r="AS12" s="231"/>
      <c r="AT12" s="300"/>
      <c r="AU12" s="1"/>
      <c r="AV12" s="1"/>
      <c r="AW12" s="1"/>
      <c r="AX12" s="1"/>
      <c r="AY12" s="1"/>
      <c r="AZ12" s="1"/>
      <c r="BA12" s="1"/>
      <c r="BB12" s="1"/>
      <c r="BC12" s="1"/>
      <c r="BD12" s="1"/>
      <c r="BE12" s="1"/>
      <c r="BF12" s="1"/>
      <c r="BG12" s="1"/>
      <c r="BH12" s="1"/>
      <c r="BI12" s="1"/>
    </row>
    <row r="13" spans="1:61" ht="15.75" x14ac:dyDescent="0.25">
      <c r="A13" s="1"/>
      <c r="B13" s="285"/>
      <c r="C13" s="231"/>
      <c r="D13" s="288"/>
      <c r="E13" s="291"/>
      <c r="F13" s="231"/>
      <c r="G13" s="231"/>
      <c r="H13" s="231"/>
      <c r="I13" s="231"/>
      <c r="J13" s="187" t="e">
        <f>IF(AND('Mapa final'!#REF!="Muy Alta",'Mapa final'!#REF!="Leve"),CONCATENATE("R1C",'Mapa final'!#REF!),"")</f>
        <v>#REF!</v>
      </c>
      <c r="K13" s="188" t="e">
        <f>IF(AND('Mapa final'!#REF!="Muy Alta",'Mapa final'!#REF!="Leve"),CONCATENATE("R1C",'Mapa final'!#REF!),"")</f>
        <v>#REF!</v>
      </c>
      <c r="L13" s="188" t="e">
        <f>IF(AND('Mapa final'!#REF!="Muy Alta",'Mapa final'!#REF!="Leve"),CONCATENATE("R1C",'Mapa final'!#REF!),"")</f>
        <v>#REF!</v>
      </c>
      <c r="M13" s="188" t="e">
        <f>IF(AND('Mapa final'!#REF!="Muy Alta",'Mapa final'!#REF!="Leve"),CONCATENATE("R1C",'Mapa final'!#REF!),"")</f>
        <v>#REF!</v>
      </c>
      <c r="N13" s="188" t="e">
        <f>IF(AND('Mapa final'!#REF!="Muy Alta",'Mapa final'!#REF!="Leve"),CONCATENATE("R1C",'Mapa final'!#REF!),"")</f>
        <v>#REF!</v>
      </c>
      <c r="O13" s="189" t="e">
        <f>IF(AND('Mapa final'!#REF!="Muy Alta",'Mapa final'!#REF!="Leve"),CONCATENATE("R1C",'Mapa final'!#REF!),"")</f>
        <v>#REF!</v>
      </c>
      <c r="P13" s="188" t="e">
        <f>IF(AND('Mapa final'!#REF!="Muy Alta",'Mapa final'!#REF!="Menor"),CONCATENATE("R8C",'Mapa final'!#REF!),"")</f>
        <v>#REF!</v>
      </c>
      <c r="Q13" s="188" t="e">
        <f>IF(AND('Mapa final'!#REF!="Muy Alta",'Mapa final'!#REF!="Menor"),CONCATENATE("R8C",'Mapa final'!#REF!),"")</f>
        <v>#REF!</v>
      </c>
      <c r="R13" s="188" t="e">
        <f>IF(AND('Mapa final'!#REF!="Muy Alta",'Mapa final'!#REF!="Menor"),CONCATENATE("R8C",'Mapa final'!#REF!),"")</f>
        <v>#REF!</v>
      </c>
      <c r="S13" s="188" t="e">
        <f>IF(AND('Mapa final'!#REF!="Muy Alta",'Mapa final'!#REF!="Menor"),CONCATENATE("R8C",'Mapa final'!#REF!),"")</f>
        <v>#REF!</v>
      </c>
      <c r="T13" s="188" t="e">
        <f>IF(AND('Mapa final'!#REF!="Muy Alta",'Mapa final'!#REF!="Menor"),CONCATENATE("R8C",'Mapa final'!#REF!),"")</f>
        <v>#REF!</v>
      </c>
      <c r="U13" s="189" t="e">
        <f>IF(AND('Mapa final'!#REF!="Muy Alta",'Mapa final'!#REF!="Menor"),CONCATENATE("R8C",'Mapa final'!#REF!),"")</f>
        <v>#REF!</v>
      </c>
      <c r="V13" s="187" t="e">
        <f>IF(AND('Mapa final'!#REF!="Muy Alta",'Mapa final'!#REF!="Moderado"),CONCATENATE("R8C",'Mapa final'!#REF!),"")</f>
        <v>#REF!</v>
      </c>
      <c r="W13" s="188" t="e">
        <f>IF(AND('Mapa final'!#REF!="Muy Alta",'Mapa final'!#REF!="Moderado"),CONCATENATE("R8C",'Mapa final'!#REF!),"")</f>
        <v>#REF!</v>
      </c>
      <c r="X13" s="188" t="e">
        <f>IF(AND('Mapa final'!#REF!="Muy Alta",'Mapa final'!#REF!="Moderado"),CONCATENATE("R8C",'Mapa final'!#REF!),"")</f>
        <v>#REF!</v>
      </c>
      <c r="Y13" s="188" t="e">
        <f>IF(AND('Mapa final'!#REF!="Muy Alta",'Mapa final'!#REF!="Moderado"),CONCATENATE("R8C",'Mapa final'!#REF!),"")</f>
        <v>#REF!</v>
      </c>
      <c r="Z13" s="188" t="e">
        <f>IF(AND('Mapa final'!#REF!="Muy Alta",'Mapa final'!#REF!="Moderado"),CONCATENATE("R8C",'Mapa final'!#REF!),"")</f>
        <v>#REF!</v>
      </c>
      <c r="AA13" s="189" t="e">
        <f>IF(AND('Mapa final'!#REF!="Muy Alta",'Mapa final'!#REF!="Moderado"),CONCATENATE("R8C",'Mapa final'!#REF!),"")</f>
        <v>#REF!</v>
      </c>
      <c r="AB13" s="187" t="e">
        <f>IF(AND('Mapa final'!#REF!="Muy Alta",'Mapa final'!#REF!="Mayor"),CONCATENATE("R8C",'Mapa final'!#REF!),"")</f>
        <v>#REF!</v>
      </c>
      <c r="AC13" s="188" t="e">
        <f>IF(AND('Mapa final'!#REF!="Muy Alta",'Mapa final'!#REF!="Mayor"),CONCATENATE("R8C",'Mapa final'!#REF!),"")</f>
        <v>#REF!</v>
      </c>
      <c r="AD13" s="188" t="e">
        <f>IF(AND('Mapa final'!#REF!="Muy Alta",'Mapa final'!#REF!="Mayor"),CONCATENATE("R8C",'Mapa final'!#REF!),"")</f>
        <v>#REF!</v>
      </c>
      <c r="AE13" s="188" t="e">
        <f>IF(AND('Mapa final'!#REF!="Muy Alta",'Mapa final'!#REF!="Mayor"),CONCATENATE("R8C",'Mapa final'!#REF!),"")</f>
        <v>#REF!</v>
      </c>
      <c r="AF13" s="188" t="e">
        <f>IF(AND('Mapa final'!#REF!="Muy Alta",'Mapa final'!#REF!="Mayor"),CONCATENATE("R8C",'Mapa final'!#REF!),"")</f>
        <v>#REF!</v>
      </c>
      <c r="AG13" s="189" t="e">
        <f>IF(AND('Mapa final'!#REF!="Muy Alta",'Mapa final'!#REF!="Mayor"),CONCATENATE("R8C",'Mapa final'!#REF!),"")</f>
        <v>#REF!</v>
      </c>
      <c r="AH13" s="190" t="e">
        <f>IF(AND('Mapa final'!#REF!="Muy Alta",'Mapa final'!#REF!="Catastrófico"),CONCATENATE("R8C",'Mapa final'!#REF!),"")</f>
        <v>#REF!</v>
      </c>
      <c r="AI13" s="191" t="e">
        <f>IF(AND('Mapa final'!#REF!="Muy Alta",'Mapa final'!#REF!="Catastrófico"),CONCATENATE("R8C",'Mapa final'!#REF!),"")</f>
        <v>#REF!</v>
      </c>
      <c r="AJ13" s="191" t="e">
        <f>IF(AND('Mapa final'!#REF!="Muy Alta",'Mapa final'!#REF!="Catastrófico"),CONCATENATE("R8C",'Mapa final'!#REF!),"")</f>
        <v>#REF!</v>
      </c>
      <c r="AK13" s="191" t="e">
        <f>IF(AND('Mapa final'!#REF!="Muy Alta",'Mapa final'!#REF!="Catastrófico"),CONCATENATE("R8C",'Mapa final'!#REF!),"")</f>
        <v>#REF!</v>
      </c>
      <c r="AL13" s="191" t="e">
        <f>IF(AND('Mapa final'!#REF!="Muy Alta",'Mapa final'!#REF!="Catastrófico"),CONCATENATE("R8C",'Mapa final'!#REF!),"")</f>
        <v>#REF!</v>
      </c>
      <c r="AM13" s="192" t="e">
        <f>IF(AND('Mapa final'!#REF!="Muy Alta",'Mapa final'!#REF!="Catastrófico"),CONCATENATE("R8C",'Mapa final'!#REF!),"")</f>
        <v>#REF!</v>
      </c>
      <c r="AN13" s="1"/>
      <c r="AO13" s="299"/>
      <c r="AP13" s="231"/>
      <c r="AQ13" s="231"/>
      <c r="AR13" s="231"/>
      <c r="AS13" s="231"/>
      <c r="AT13" s="300"/>
      <c r="AU13" s="1"/>
      <c r="AV13" s="1"/>
      <c r="AW13" s="1"/>
      <c r="AX13" s="1"/>
      <c r="AY13" s="1"/>
      <c r="AZ13" s="1"/>
      <c r="BA13" s="1"/>
      <c r="BB13" s="1"/>
      <c r="BC13" s="1"/>
      <c r="BD13" s="1"/>
      <c r="BE13" s="1"/>
      <c r="BF13" s="1"/>
      <c r="BG13" s="1"/>
      <c r="BH13" s="1"/>
      <c r="BI13" s="1"/>
    </row>
    <row r="14" spans="1:61" ht="15.75" x14ac:dyDescent="0.25">
      <c r="A14" s="1"/>
      <c r="B14" s="285"/>
      <c r="C14" s="231"/>
      <c r="D14" s="288"/>
      <c r="E14" s="291"/>
      <c r="F14" s="231"/>
      <c r="G14" s="231"/>
      <c r="H14" s="231"/>
      <c r="I14" s="231"/>
      <c r="J14" s="187" t="e">
        <f>IF(AND('Mapa final'!#REF!="Muy Alta",'Mapa final'!#REF!="Leve"),CONCATENATE("R1C",'Mapa final'!#REF!),"")</f>
        <v>#REF!</v>
      </c>
      <c r="K14" s="188" t="e">
        <f>IF(AND('Mapa final'!#REF!="Muy Alta",'Mapa final'!#REF!="Leve"),CONCATENATE("R1C",'Mapa final'!#REF!),"")</f>
        <v>#REF!</v>
      </c>
      <c r="L14" s="188" t="e">
        <f>IF(AND('Mapa final'!#REF!="Muy Alta",'Mapa final'!#REF!="Leve"),CONCATENATE("R1C",'Mapa final'!#REF!),"")</f>
        <v>#REF!</v>
      </c>
      <c r="M14" s="188" t="e">
        <f>IF(AND('Mapa final'!#REF!="Muy Alta",'Mapa final'!#REF!="Leve"),CONCATENATE("R1C",'Mapa final'!#REF!),"")</f>
        <v>#REF!</v>
      </c>
      <c r="N14" s="188" t="e">
        <f>IF(AND('Mapa final'!#REF!="Muy Alta",'Mapa final'!#REF!="Leve"),CONCATENATE("R1C",'Mapa final'!#REF!),"")</f>
        <v>#REF!</v>
      </c>
      <c r="O14" s="189" t="e">
        <f>IF(AND('Mapa final'!#REF!="Muy Alta",'Mapa final'!#REF!="Leve"),CONCATENATE("R1C",'Mapa final'!#REF!),"")</f>
        <v>#REF!</v>
      </c>
      <c r="P14" s="188" t="e">
        <f>IF(AND('Mapa final'!#REF!="Muy Alta",'Mapa final'!#REF!="Menor"),CONCATENATE("R9C",'Mapa final'!#REF!),"")</f>
        <v>#REF!</v>
      </c>
      <c r="Q14" s="188" t="e">
        <f>IF(AND('Mapa final'!#REF!="Muy Alta",'Mapa final'!#REF!="Menor"),CONCATENATE("R9C",'Mapa final'!#REF!),"")</f>
        <v>#REF!</v>
      </c>
      <c r="R14" s="188" t="e">
        <f>IF(AND('Mapa final'!#REF!="Muy Alta",'Mapa final'!#REF!="Menor"),CONCATENATE("R9C",'Mapa final'!#REF!),"")</f>
        <v>#REF!</v>
      </c>
      <c r="S14" s="188" t="e">
        <f>IF(AND('Mapa final'!#REF!="Muy Alta",'Mapa final'!#REF!="Menor"),CONCATENATE("R9C",'Mapa final'!#REF!),"")</f>
        <v>#REF!</v>
      </c>
      <c r="T14" s="188" t="e">
        <f>IF(AND('Mapa final'!#REF!="Muy Alta",'Mapa final'!#REF!="Menor"),CONCATENATE("R9C",'Mapa final'!#REF!),"")</f>
        <v>#REF!</v>
      </c>
      <c r="U14" s="189" t="e">
        <f>IF(AND('Mapa final'!#REF!="Muy Alta",'Mapa final'!#REF!="Menor"),CONCATENATE("R9C",'Mapa final'!#REF!),"")</f>
        <v>#REF!</v>
      </c>
      <c r="V14" s="187" t="e">
        <f>IF(AND('Mapa final'!#REF!="Muy Alta",'Mapa final'!#REF!="Moderado"),CONCATENATE("R9C",'Mapa final'!#REF!),"")</f>
        <v>#REF!</v>
      </c>
      <c r="W14" s="188" t="e">
        <f>IF(AND('Mapa final'!#REF!="Muy Alta",'Mapa final'!#REF!="Moderado"),CONCATENATE("R9C",'Mapa final'!#REF!),"")</f>
        <v>#REF!</v>
      </c>
      <c r="X14" s="188" t="e">
        <f>IF(AND('Mapa final'!#REF!="Muy Alta",'Mapa final'!#REF!="Moderado"),CONCATENATE("R9C",'Mapa final'!#REF!),"")</f>
        <v>#REF!</v>
      </c>
      <c r="Y14" s="188" t="e">
        <f>IF(AND('Mapa final'!#REF!="Muy Alta",'Mapa final'!#REF!="Moderado"),CONCATENATE("R9C",'Mapa final'!#REF!),"")</f>
        <v>#REF!</v>
      </c>
      <c r="Z14" s="188" t="e">
        <f>IF(AND('Mapa final'!#REF!="Muy Alta",'Mapa final'!#REF!="Moderado"),CONCATENATE("R9C",'Mapa final'!#REF!),"")</f>
        <v>#REF!</v>
      </c>
      <c r="AA14" s="189" t="e">
        <f>IF(AND('Mapa final'!#REF!="Muy Alta",'Mapa final'!#REF!="Moderado"),CONCATENATE("R9C",'Mapa final'!#REF!),"")</f>
        <v>#REF!</v>
      </c>
      <c r="AB14" s="187" t="e">
        <f>IF(AND('Mapa final'!#REF!="Muy Alta",'Mapa final'!#REF!="Mayor"),CONCATENATE("R9C",'Mapa final'!#REF!),"")</f>
        <v>#REF!</v>
      </c>
      <c r="AC14" s="188" t="e">
        <f>IF(AND('Mapa final'!#REF!="Muy Alta",'Mapa final'!#REF!="Mayor"),CONCATENATE("R9C",'Mapa final'!#REF!),"")</f>
        <v>#REF!</v>
      </c>
      <c r="AD14" s="188" t="e">
        <f>IF(AND('Mapa final'!#REF!="Muy Alta",'Mapa final'!#REF!="Mayor"),CONCATENATE("R9C",'Mapa final'!#REF!),"")</f>
        <v>#REF!</v>
      </c>
      <c r="AE14" s="188" t="e">
        <f>IF(AND('Mapa final'!#REF!="Muy Alta",'Mapa final'!#REF!="Mayor"),CONCATENATE("R9C",'Mapa final'!#REF!),"")</f>
        <v>#REF!</v>
      </c>
      <c r="AF14" s="188" t="e">
        <f>IF(AND('Mapa final'!#REF!="Muy Alta",'Mapa final'!#REF!="Mayor"),CONCATENATE("R9C",'Mapa final'!#REF!),"")</f>
        <v>#REF!</v>
      </c>
      <c r="AG14" s="189" t="e">
        <f>IF(AND('Mapa final'!#REF!="Muy Alta",'Mapa final'!#REF!="Mayor"),CONCATENATE("R9C",'Mapa final'!#REF!),"")</f>
        <v>#REF!</v>
      </c>
      <c r="AH14" s="190" t="e">
        <f>IF(AND('Mapa final'!#REF!="Muy Alta",'Mapa final'!#REF!="Catastrófico"),CONCATENATE("R9C",'Mapa final'!#REF!),"")</f>
        <v>#REF!</v>
      </c>
      <c r="AI14" s="191" t="e">
        <f>IF(AND('Mapa final'!#REF!="Muy Alta",'Mapa final'!#REF!="Catastrófico"),CONCATENATE("R9C",'Mapa final'!#REF!),"")</f>
        <v>#REF!</v>
      </c>
      <c r="AJ14" s="191" t="e">
        <f>IF(AND('Mapa final'!#REF!="Muy Alta",'Mapa final'!#REF!="Catastrófico"),CONCATENATE("R9C",'Mapa final'!#REF!),"")</f>
        <v>#REF!</v>
      </c>
      <c r="AK14" s="191" t="e">
        <f>IF(AND('Mapa final'!#REF!="Muy Alta",'Mapa final'!#REF!="Catastrófico"),CONCATENATE("R9C",'Mapa final'!#REF!),"")</f>
        <v>#REF!</v>
      </c>
      <c r="AL14" s="191" t="e">
        <f>IF(AND('Mapa final'!#REF!="Muy Alta",'Mapa final'!#REF!="Catastrófico"),CONCATENATE("R9C",'Mapa final'!#REF!),"")</f>
        <v>#REF!</v>
      </c>
      <c r="AM14" s="192" t="e">
        <f>IF(AND('Mapa final'!#REF!="Muy Alta",'Mapa final'!#REF!="Catastrófico"),CONCATENATE("R9C",'Mapa final'!#REF!),"")</f>
        <v>#REF!</v>
      </c>
      <c r="AN14" s="1"/>
      <c r="AO14" s="299"/>
      <c r="AP14" s="231"/>
      <c r="AQ14" s="231"/>
      <c r="AR14" s="231"/>
      <c r="AS14" s="231"/>
      <c r="AT14" s="300"/>
      <c r="AU14" s="1"/>
      <c r="AV14" s="1"/>
      <c r="AW14" s="1"/>
      <c r="AX14" s="1"/>
      <c r="AY14" s="1"/>
      <c r="AZ14" s="1"/>
      <c r="BA14" s="1"/>
      <c r="BB14" s="1"/>
      <c r="BC14" s="1"/>
      <c r="BD14" s="1"/>
      <c r="BE14" s="1"/>
      <c r="BF14" s="1"/>
      <c r="BG14" s="1"/>
      <c r="BH14" s="1"/>
      <c r="BI14" s="1"/>
    </row>
    <row r="15" spans="1:61" ht="15.75" customHeight="1" x14ac:dyDescent="0.25">
      <c r="A15" s="1"/>
      <c r="B15" s="285"/>
      <c r="C15" s="231"/>
      <c r="D15" s="288"/>
      <c r="E15" s="292"/>
      <c r="F15" s="293"/>
      <c r="G15" s="293"/>
      <c r="H15" s="293"/>
      <c r="I15" s="293"/>
      <c r="J15" s="193" t="e">
        <f>IF(AND('Mapa final'!#REF!="Muy Alta",'Mapa final'!#REF!="Leve"),CONCATENATE("R1C",'Mapa final'!#REF!),"")</f>
        <v>#REF!</v>
      </c>
      <c r="K15" s="194" t="e">
        <f>IF(AND('Mapa final'!#REF!="Muy Alta",'Mapa final'!#REF!="Leve"),CONCATENATE("R1C",'Mapa final'!#REF!),"")</f>
        <v>#REF!</v>
      </c>
      <c r="L15" s="194" t="e">
        <f>IF(AND('Mapa final'!#REF!="Muy Alta",'Mapa final'!#REF!="Leve"),CONCATENATE("R1C",'Mapa final'!#REF!),"")</f>
        <v>#REF!</v>
      </c>
      <c r="M15" s="194" t="e">
        <f>IF(AND('Mapa final'!#REF!="Muy Alta",'Mapa final'!#REF!="Leve"),CONCATENATE("R1C",'Mapa final'!#REF!),"")</f>
        <v>#REF!</v>
      </c>
      <c r="N15" s="194" t="e">
        <f>IF(AND('Mapa final'!#REF!="Muy Alta",'Mapa final'!#REF!="Leve"),CONCATENATE("R1C",'Mapa final'!#REF!),"")</f>
        <v>#REF!</v>
      </c>
      <c r="O15" s="195" t="e">
        <f>IF(AND('Mapa final'!#REF!="Muy Alta",'Mapa final'!#REF!="Leve"),CONCATENATE("R1C",'Mapa final'!#REF!),"")</f>
        <v>#REF!</v>
      </c>
      <c r="P15" s="188" t="e">
        <f>IF(AND('Mapa final'!#REF!="Muy Alta",'Mapa final'!#REF!="Menor"),CONCATENATE("R10C",'Mapa final'!#REF!),"")</f>
        <v>#REF!</v>
      </c>
      <c r="Q15" s="188" t="e">
        <f>IF(AND('Mapa final'!#REF!="Muy Alta",'Mapa final'!#REF!="Menor"),CONCATENATE("R10C",'Mapa final'!#REF!),"")</f>
        <v>#REF!</v>
      </c>
      <c r="R15" s="188" t="e">
        <f>IF(AND('Mapa final'!#REF!="Muy Alta",'Mapa final'!#REF!="Menor"),CONCATENATE("R10C",'Mapa final'!#REF!),"")</f>
        <v>#REF!</v>
      </c>
      <c r="S15" s="188" t="e">
        <f>IF(AND('Mapa final'!#REF!="Muy Alta",'Mapa final'!#REF!="Menor"),CONCATENATE("R10C",'Mapa final'!#REF!),"")</f>
        <v>#REF!</v>
      </c>
      <c r="T15" s="188" t="e">
        <f>IF(AND('Mapa final'!#REF!="Muy Alta",'Mapa final'!#REF!="Menor"),CONCATENATE("R10C",'Mapa final'!#REF!),"")</f>
        <v>#REF!</v>
      </c>
      <c r="U15" s="189" t="e">
        <f>IF(AND('Mapa final'!#REF!="Muy Alta",'Mapa final'!#REF!="Menor"),CONCATENATE("R10C",'Mapa final'!#REF!),"")</f>
        <v>#REF!</v>
      </c>
      <c r="V15" s="193" t="e">
        <f>IF(AND('Mapa final'!#REF!="Muy Alta",'Mapa final'!#REF!="Moderado"),CONCATENATE("R10C",'Mapa final'!#REF!),"")</f>
        <v>#REF!</v>
      </c>
      <c r="W15" s="194" t="e">
        <f>IF(AND('Mapa final'!#REF!="Muy Alta",'Mapa final'!#REF!="Moderado"),CONCATENATE("R10C",'Mapa final'!#REF!),"")</f>
        <v>#REF!</v>
      </c>
      <c r="X15" s="194" t="e">
        <f>IF(AND('Mapa final'!#REF!="Muy Alta",'Mapa final'!#REF!="Moderado"),CONCATENATE("R10C",'Mapa final'!#REF!),"")</f>
        <v>#REF!</v>
      </c>
      <c r="Y15" s="194" t="e">
        <f>IF(AND('Mapa final'!#REF!="Muy Alta",'Mapa final'!#REF!="Moderado"),CONCATENATE("R10C",'Mapa final'!#REF!),"")</f>
        <v>#REF!</v>
      </c>
      <c r="Z15" s="194" t="e">
        <f>IF(AND('Mapa final'!#REF!="Muy Alta",'Mapa final'!#REF!="Moderado"),CONCATENATE("R10C",'Mapa final'!#REF!),"")</f>
        <v>#REF!</v>
      </c>
      <c r="AA15" s="195" t="e">
        <f>IF(AND('Mapa final'!#REF!="Muy Alta",'Mapa final'!#REF!="Moderado"),CONCATENATE("R10C",'Mapa final'!#REF!),"")</f>
        <v>#REF!</v>
      </c>
      <c r="AB15" s="187" t="e">
        <f>IF(AND('Mapa final'!#REF!="Muy Alta",'Mapa final'!#REF!="Mayor"),CONCATENATE("R10C",'Mapa final'!#REF!),"")</f>
        <v>#REF!</v>
      </c>
      <c r="AC15" s="188" t="e">
        <f>IF(AND('Mapa final'!#REF!="Muy Alta",'Mapa final'!#REF!="Mayor"),CONCATENATE("R10C",'Mapa final'!#REF!),"")</f>
        <v>#REF!</v>
      </c>
      <c r="AD15" s="188" t="e">
        <f>IF(AND('Mapa final'!#REF!="Muy Alta",'Mapa final'!#REF!="Mayor"),CONCATENATE("R10C",'Mapa final'!#REF!),"")</f>
        <v>#REF!</v>
      </c>
      <c r="AE15" s="188" t="e">
        <f>IF(AND('Mapa final'!#REF!="Muy Alta",'Mapa final'!#REF!="Mayor"),CONCATENATE("R10C",'Mapa final'!#REF!),"")</f>
        <v>#REF!</v>
      </c>
      <c r="AF15" s="188" t="e">
        <f>IF(AND('Mapa final'!#REF!="Muy Alta",'Mapa final'!#REF!="Mayor"),CONCATENATE("R10C",'Mapa final'!#REF!),"")</f>
        <v>#REF!</v>
      </c>
      <c r="AG15" s="189" t="e">
        <f>IF(AND('Mapa final'!#REF!="Muy Alta",'Mapa final'!#REF!="Mayor"),CONCATENATE("R10C",'Mapa final'!#REF!),"")</f>
        <v>#REF!</v>
      </c>
      <c r="AH15" s="196" t="e">
        <f>IF(AND('Mapa final'!#REF!="Muy Alta",'Mapa final'!#REF!="Catastrófico"),CONCATENATE("R10C",'Mapa final'!#REF!),"")</f>
        <v>#REF!</v>
      </c>
      <c r="AI15" s="197" t="e">
        <f>IF(AND('Mapa final'!#REF!="Muy Alta",'Mapa final'!#REF!="Catastrófico"),CONCATENATE("R10C",'Mapa final'!#REF!),"")</f>
        <v>#REF!</v>
      </c>
      <c r="AJ15" s="197" t="e">
        <f>IF(AND('Mapa final'!#REF!="Muy Alta",'Mapa final'!#REF!="Catastrófico"),CONCATENATE("R10C",'Mapa final'!#REF!),"")</f>
        <v>#REF!</v>
      </c>
      <c r="AK15" s="197" t="e">
        <f>IF(AND('Mapa final'!#REF!="Muy Alta",'Mapa final'!#REF!="Catastrófico"),CONCATENATE("R10C",'Mapa final'!#REF!),"")</f>
        <v>#REF!</v>
      </c>
      <c r="AL15" s="197" t="e">
        <f>IF(AND('Mapa final'!#REF!="Muy Alta",'Mapa final'!#REF!="Catastrófico"),CONCATENATE("R10C",'Mapa final'!#REF!),"")</f>
        <v>#REF!</v>
      </c>
      <c r="AM15" s="198" t="e">
        <f>IF(AND('Mapa final'!#REF!="Muy Alta",'Mapa final'!#REF!="Catastrófico"),CONCATENATE("R10C",'Mapa final'!#REF!),"")</f>
        <v>#REF!</v>
      </c>
      <c r="AN15" s="1"/>
      <c r="AO15" s="301"/>
      <c r="AP15" s="302"/>
      <c r="AQ15" s="302"/>
      <c r="AR15" s="302"/>
      <c r="AS15" s="302"/>
      <c r="AT15" s="303"/>
      <c r="AU15" s="1"/>
      <c r="AV15" s="1"/>
      <c r="AW15" s="1"/>
      <c r="AX15" s="1"/>
      <c r="AY15" s="1"/>
      <c r="AZ15" s="1"/>
      <c r="BA15" s="1"/>
      <c r="BB15" s="1"/>
      <c r="BC15" s="1"/>
      <c r="BD15" s="1"/>
      <c r="BE15" s="1"/>
      <c r="BF15" s="1"/>
      <c r="BG15" s="1"/>
      <c r="BH15" s="1"/>
      <c r="BI15" s="1"/>
    </row>
    <row r="16" spans="1:61" ht="15.75" x14ac:dyDescent="0.25">
      <c r="A16" s="1"/>
      <c r="B16" s="285"/>
      <c r="C16" s="231"/>
      <c r="D16" s="288"/>
      <c r="E16" s="289" t="s">
        <v>494</v>
      </c>
      <c r="F16" s="290"/>
      <c r="G16" s="290"/>
      <c r="H16" s="290"/>
      <c r="I16" s="290"/>
      <c r="J16" s="199" t="e">
        <f>IF(AND('Mapa final'!#REF!="Alta",'Mapa final'!#REF!="Leve"),CONCATENATE("R1C",'Mapa final'!#REF!),"")</f>
        <v>#REF!</v>
      </c>
      <c r="K16" s="200" t="e">
        <f>IF(AND('Mapa final'!#REF!="Alta",'Mapa final'!#REF!="Leve"),CONCATENATE("R1C",'Mapa final'!#REF!),"")</f>
        <v>#REF!</v>
      </c>
      <c r="L16" s="200" t="e">
        <f>IF(AND('Mapa final'!#REF!="Alta",'Mapa final'!#REF!="Leve"),CONCATENATE("R1C",'Mapa final'!#REF!),"")</f>
        <v>#REF!</v>
      </c>
      <c r="M16" s="200" t="e">
        <f>IF(AND('Mapa final'!#REF!="Alta",'Mapa final'!#REF!="Leve"),CONCATENATE("R1C",'Mapa final'!#REF!),"")</f>
        <v>#REF!</v>
      </c>
      <c r="N16" s="200" t="e">
        <f>IF(AND('Mapa final'!#REF!="Alta",'Mapa final'!#REF!="Leve"),CONCATENATE("R1C",'Mapa final'!#REF!),"")</f>
        <v>#REF!</v>
      </c>
      <c r="O16" s="201" t="e">
        <f>IF(AND('Mapa final'!#REF!="Alta",'Mapa final'!#REF!="Leve"),CONCATENATE("R1C",'Mapa final'!#REF!),"")</f>
        <v>#REF!</v>
      </c>
      <c r="P16" s="202" t="e">
        <f>IF(AND('Mapa final'!#REF!="Alta",'Mapa final'!#REF!="Menor"),CONCATENATE("R1C",'Mapa final'!#REF!),"")</f>
        <v>#REF!</v>
      </c>
      <c r="Q16" s="203" t="e">
        <f>IF(AND('Mapa final'!#REF!="Alta",'Mapa final'!#REF!="Menor"),CONCATENATE("R1C",'Mapa final'!#REF!),"")</f>
        <v>#REF!</v>
      </c>
      <c r="R16" s="203" t="e">
        <f>IF(AND('Mapa final'!#REF!="Alta",'Mapa final'!#REF!="Menor"),CONCATENATE("R1C",'Mapa final'!#REF!),"")</f>
        <v>#REF!</v>
      </c>
      <c r="S16" s="203" t="e">
        <f>IF(AND('Mapa final'!#REF!="Alta",'Mapa final'!#REF!="Menor"),CONCATENATE("R1C",'Mapa final'!#REF!),"")</f>
        <v>#REF!</v>
      </c>
      <c r="T16" s="203" t="e">
        <f>IF(AND('Mapa final'!#REF!="Alta",'Mapa final'!#REF!="Menor"),CONCATENATE("R1C",'Mapa final'!#REF!),"")</f>
        <v>#REF!</v>
      </c>
      <c r="U16" s="204" t="e">
        <f>IF(AND('Mapa final'!#REF!="Alta",'Mapa final'!#REF!="Menor"),CONCATENATE("R1C",'Mapa final'!#REF!),"")</f>
        <v>#REF!</v>
      </c>
      <c r="V16" s="181" t="e">
        <f>IF(AND('Mapa final'!#REF!="Alta",'Mapa final'!#REF!="Moderado"),CONCATENATE("R1C",'Mapa final'!#REF!),"")</f>
        <v>#REF!</v>
      </c>
      <c r="W16" s="182" t="e">
        <f>IF(AND('Mapa final'!#REF!="Alta",'Mapa final'!#REF!="Moderado"),CONCATENATE("R1C",'Mapa final'!#REF!),"")</f>
        <v>#REF!</v>
      </c>
      <c r="X16" s="182" t="e">
        <f>IF(AND('Mapa final'!#REF!="Alta",'Mapa final'!#REF!="Moderado"),CONCATENATE("R1C",'Mapa final'!#REF!),"")</f>
        <v>#REF!</v>
      </c>
      <c r="Y16" s="182" t="e">
        <f>IF(AND('Mapa final'!#REF!="Alta",'Mapa final'!#REF!="Moderado"),CONCATENATE("R1C",'Mapa final'!#REF!),"")</f>
        <v>#REF!</v>
      </c>
      <c r="Z16" s="182" t="e">
        <f>IF(AND('Mapa final'!#REF!="Alta",'Mapa final'!#REF!="Moderado"),CONCATENATE("R1C",'Mapa final'!#REF!),"")</f>
        <v>#REF!</v>
      </c>
      <c r="AA16" s="183" t="e">
        <f>IF(AND('Mapa final'!#REF!="Alta",'Mapa final'!#REF!="Moderado"),CONCATENATE("R1C",'Mapa final'!#REF!),"")</f>
        <v>#REF!</v>
      </c>
      <c r="AB16" s="181" t="e">
        <f>IF(AND('Mapa final'!#REF!="Alta",'Mapa final'!#REF!="Mayor"),CONCATENATE("R1C",'Mapa final'!#REF!),"")</f>
        <v>#REF!</v>
      </c>
      <c r="AC16" s="182" t="e">
        <f>IF(AND('Mapa final'!#REF!="Alta",'Mapa final'!#REF!="Mayor"),CONCATENATE("R1C",'Mapa final'!#REF!),"")</f>
        <v>#REF!</v>
      </c>
      <c r="AD16" s="182" t="e">
        <f>IF(AND('Mapa final'!#REF!="Alta",'Mapa final'!#REF!="Mayor"),CONCATENATE("R1C",'Mapa final'!#REF!),"")</f>
        <v>#REF!</v>
      </c>
      <c r="AE16" s="182" t="e">
        <f>IF(AND('Mapa final'!#REF!="Alta",'Mapa final'!#REF!="Mayor"),CONCATENATE("R1C",'Mapa final'!#REF!),"")</f>
        <v>#REF!</v>
      </c>
      <c r="AF16" s="182" t="e">
        <f>IF(AND('Mapa final'!#REF!="Alta",'Mapa final'!#REF!="Mayor"),CONCATENATE("R1C",'Mapa final'!#REF!),"")</f>
        <v>#REF!</v>
      </c>
      <c r="AG16" s="183" t="e">
        <f>IF(AND('Mapa final'!#REF!="Alta",'Mapa final'!#REF!="Mayor"),CONCATENATE("R1C",'Mapa final'!#REF!),"")</f>
        <v>#REF!</v>
      </c>
      <c r="AH16" s="184" t="e">
        <f>IF(AND('Mapa final'!#REF!="Alta",'Mapa final'!#REF!="Catastrófico"),CONCATENATE("R1C",'Mapa final'!#REF!),"")</f>
        <v>#REF!</v>
      </c>
      <c r="AI16" s="185" t="e">
        <f>IF(AND('Mapa final'!#REF!="Alta",'Mapa final'!#REF!="Catastrófico"),CONCATENATE("R1C",'Mapa final'!#REF!),"")</f>
        <v>#REF!</v>
      </c>
      <c r="AJ16" s="185" t="e">
        <f>IF(AND('Mapa final'!#REF!="Alta",'Mapa final'!#REF!="Catastrófico"),CONCATENATE("R1C",'Mapa final'!#REF!),"")</f>
        <v>#REF!</v>
      </c>
      <c r="AK16" s="185" t="e">
        <f>IF(AND('Mapa final'!#REF!="Alta",'Mapa final'!#REF!="Catastrófico"),CONCATENATE("R1C",'Mapa final'!#REF!),"")</f>
        <v>#REF!</v>
      </c>
      <c r="AL16" s="185" t="e">
        <f>IF(AND('Mapa final'!#REF!="Alta",'Mapa final'!#REF!="Catastrófico"),CONCATENATE("R1C",'Mapa final'!#REF!),"")</f>
        <v>#REF!</v>
      </c>
      <c r="AM16" s="186" t="e">
        <f>IF(AND('Mapa final'!#REF!="Alta",'Mapa final'!#REF!="Catastrófico"),CONCATENATE("R1C",'Mapa final'!#REF!),"")</f>
        <v>#REF!</v>
      </c>
      <c r="AN16" s="1"/>
      <c r="AO16" s="296" t="s">
        <v>495</v>
      </c>
      <c r="AP16" s="297"/>
      <c r="AQ16" s="297"/>
      <c r="AR16" s="297"/>
      <c r="AS16" s="297"/>
      <c r="AT16" s="298"/>
      <c r="AU16" s="1"/>
      <c r="AV16" s="1"/>
      <c r="AW16" s="1"/>
      <c r="AX16" s="1"/>
      <c r="AY16" s="1"/>
      <c r="AZ16" s="1"/>
      <c r="BA16" s="1"/>
      <c r="BB16" s="1"/>
      <c r="BC16" s="1"/>
      <c r="BD16" s="1"/>
      <c r="BE16" s="1"/>
      <c r="BF16" s="1"/>
      <c r="BG16" s="1"/>
      <c r="BH16" s="1"/>
      <c r="BI16" s="1"/>
    </row>
    <row r="17" spans="1:61" ht="15.75" x14ac:dyDescent="0.25">
      <c r="A17" s="1"/>
      <c r="B17" s="285"/>
      <c r="C17" s="231"/>
      <c r="D17" s="288"/>
      <c r="E17" s="291"/>
      <c r="F17" s="231"/>
      <c r="G17" s="231"/>
      <c r="H17" s="231"/>
      <c r="I17" s="231"/>
      <c r="J17" s="199" t="e">
        <f>IF(AND('Mapa final'!#REF!="Alta",'Mapa final'!#REF!="Leve"),CONCATENATE("R2C",'Mapa final'!#REF!),"")</f>
        <v>#REF!</v>
      </c>
      <c r="K17" s="200" t="e">
        <f>IF(AND('Mapa final'!#REF!="Alta",'Mapa final'!#REF!="Leve"),CONCATENATE("R2C",'Mapa final'!#REF!),"")</f>
        <v>#REF!</v>
      </c>
      <c r="L17" s="200" t="e">
        <f>IF(AND('Mapa final'!#REF!="Alta",'Mapa final'!#REF!="Leve"),CONCATENATE("R2C",'Mapa final'!#REF!),"")</f>
        <v>#REF!</v>
      </c>
      <c r="M17" s="200" t="e">
        <f>IF(AND('Mapa final'!#REF!="Alta",'Mapa final'!#REF!="Leve"),CONCATENATE("R2C",'Mapa final'!#REF!),"")</f>
        <v>#REF!</v>
      </c>
      <c r="N17" s="200" t="e">
        <f>IF(AND('Mapa final'!#REF!="Alta",'Mapa final'!#REF!="Leve"),CONCATENATE("R2C",'Mapa final'!#REF!),"")</f>
        <v>#REF!</v>
      </c>
      <c r="O17" s="201" t="e">
        <f>IF(AND('Mapa final'!#REF!="Alta",'Mapa final'!#REF!="Leve"),CONCATENATE("R2C",'Mapa final'!#REF!),"")</f>
        <v>#REF!</v>
      </c>
      <c r="P17" s="199" t="e">
        <f>IF(AND('Mapa final'!#REF!="Alta",'Mapa final'!#REF!="Menor"),CONCATENATE("R2C",'Mapa final'!#REF!),"")</f>
        <v>#REF!</v>
      </c>
      <c r="Q17" s="200" t="e">
        <f>IF(AND('Mapa final'!#REF!="Alta",'Mapa final'!#REF!="Menor"),CONCATENATE("R2C",'Mapa final'!#REF!),"")</f>
        <v>#REF!</v>
      </c>
      <c r="R17" s="200" t="e">
        <f>IF(AND('Mapa final'!#REF!="Alta",'Mapa final'!#REF!="Menor"),CONCATENATE("R2C",'Mapa final'!#REF!),"")</f>
        <v>#REF!</v>
      </c>
      <c r="S17" s="200" t="e">
        <f>IF(AND('Mapa final'!#REF!="Alta",'Mapa final'!#REF!="Menor"),CONCATENATE("R2C",'Mapa final'!#REF!),"")</f>
        <v>#REF!</v>
      </c>
      <c r="T17" s="200" t="e">
        <f>IF(AND('Mapa final'!#REF!="Alta",'Mapa final'!#REF!="Menor"),CONCATENATE("R2C",'Mapa final'!#REF!),"")</f>
        <v>#REF!</v>
      </c>
      <c r="U17" s="201" t="e">
        <f>IF(AND('Mapa final'!#REF!="Alta",'Mapa final'!#REF!="Menor"),CONCATENATE("R2C",'Mapa final'!#REF!),"")</f>
        <v>#REF!</v>
      </c>
      <c r="V17" s="187" t="e">
        <f>IF(AND('Mapa final'!#REF!="Alta",'Mapa final'!#REF!="Moderado"),CONCATENATE("R2C",'Mapa final'!#REF!),"")</f>
        <v>#REF!</v>
      </c>
      <c r="W17" s="188" t="e">
        <f>IF(AND('Mapa final'!#REF!="Alta",'Mapa final'!#REF!="Moderado"),CONCATENATE("R2C",'Mapa final'!#REF!),"")</f>
        <v>#REF!</v>
      </c>
      <c r="X17" s="188" t="e">
        <f>IF(AND('Mapa final'!#REF!="Alta",'Mapa final'!#REF!="Moderado"),CONCATENATE("R2C",'Mapa final'!#REF!),"")</f>
        <v>#REF!</v>
      </c>
      <c r="Y17" s="188" t="e">
        <f>IF(AND('Mapa final'!#REF!="Alta",'Mapa final'!#REF!="Moderado"),CONCATENATE("R2C",'Mapa final'!#REF!),"")</f>
        <v>#REF!</v>
      </c>
      <c r="Z17" s="188" t="e">
        <f>IF(AND('Mapa final'!#REF!="Alta",'Mapa final'!#REF!="Moderado"),CONCATENATE("R2C",'Mapa final'!#REF!),"")</f>
        <v>#REF!</v>
      </c>
      <c r="AA17" s="189" t="e">
        <f>IF(AND('Mapa final'!#REF!="Alta",'Mapa final'!#REF!="Moderado"),CONCATENATE("R2C",'Mapa final'!#REF!),"")</f>
        <v>#REF!</v>
      </c>
      <c r="AB17" s="187" t="e">
        <f>IF(AND('Mapa final'!#REF!="Alta",'Mapa final'!#REF!="Mayor"),CONCATENATE("R2C",'Mapa final'!#REF!),"")</f>
        <v>#REF!</v>
      </c>
      <c r="AC17" s="188" t="e">
        <f>IF(AND('Mapa final'!#REF!="Alta",'Mapa final'!#REF!="Mayor"),CONCATENATE("R2C",'Mapa final'!#REF!),"")</f>
        <v>#REF!</v>
      </c>
      <c r="AD17" s="188" t="e">
        <f>IF(AND('Mapa final'!#REF!="Alta",'Mapa final'!#REF!="Mayor"),CONCATENATE("R2C",'Mapa final'!#REF!),"")</f>
        <v>#REF!</v>
      </c>
      <c r="AE17" s="188" t="e">
        <f>IF(AND('Mapa final'!#REF!="Alta",'Mapa final'!#REF!="Mayor"),CONCATENATE("R2C",'Mapa final'!#REF!),"")</f>
        <v>#REF!</v>
      </c>
      <c r="AF17" s="188" t="e">
        <f>IF(AND('Mapa final'!#REF!="Alta",'Mapa final'!#REF!="Mayor"),CONCATENATE("R2C",'Mapa final'!#REF!),"")</f>
        <v>#REF!</v>
      </c>
      <c r="AG17" s="189" t="e">
        <f>IF(AND('Mapa final'!#REF!="Alta",'Mapa final'!#REF!="Mayor"),CONCATENATE("R2C",'Mapa final'!#REF!),"")</f>
        <v>#REF!</v>
      </c>
      <c r="AH17" s="190" t="e">
        <f>IF(AND('Mapa final'!#REF!="Alta",'Mapa final'!#REF!="Catastrófico"),CONCATENATE("R2C",'Mapa final'!#REF!),"")</f>
        <v>#REF!</v>
      </c>
      <c r="AI17" s="191" t="e">
        <f>IF(AND('Mapa final'!#REF!="Alta",'Mapa final'!#REF!="Catastrófico"),CONCATENATE("R2C",'Mapa final'!#REF!),"")</f>
        <v>#REF!</v>
      </c>
      <c r="AJ17" s="191" t="e">
        <f>IF(AND('Mapa final'!#REF!="Alta",'Mapa final'!#REF!="Catastrófico"),CONCATENATE("R2C",'Mapa final'!#REF!),"")</f>
        <v>#REF!</v>
      </c>
      <c r="AK17" s="191" t="e">
        <f>IF(AND('Mapa final'!#REF!="Alta",'Mapa final'!#REF!="Catastrófico"),CONCATENATE("R2C",'Mapa final'!#REF!),"")</f>
        <v>#REF!</v>
      </c>
      <c r="AL17" s="191" t="e">
        <f>IF(AND('Mapa final'!#REF!="Alta",'Mapa final'!#REF!="Catastrófico"),CONCATENATE("R2C",'Mapa final'!#REF!),"")</f>
        <v>#REF!</v>
      </c>
      <c r="AM17" s="192" t="e">
        <f>IF(AND('Mapa final'!#REF!="Alta",'Mapa final'!#REF!="Catastrófico"),CONCATENATE("R2C",'Mapa final'!#REF!),"")</f>
        <v>#REF!</v>
      </c>
      <c r="AN17" s="1"/>
      <c r="AO17" s="299"/>
      <c r="AP17" s="231"/>
      <c r="AQ17" s="231"/>
      <c r="AR17" s="231"/>
      <c r="AS17" s="231"/>
      <c r="AT17" s="300"/>
      <c r="AU17" s="1"/>
      <c r="AV17" s="1"/>
      <c r="AW17" s="1"/>
      <c r="AX17" s="1"/>
      <c r="AY17" s="1"/>
      <c r="AZ17" s="1"/>
      <c r="BA17" s="1"/>
      <c r="BB17" s="1"/>
      <c r="BC17" s="1"/>
      <c r="BD17" s="1"/>
      <c r="BE17" s="1"/>
      <c r="BF17" s="1"/>
      <c r="BG17" s="1"/>
      <c r="BH17" s="1"/>
      <c r="BI17" s="1"/>
    </row>
    <row r="18" spans="1:61" ht="15.75" x14ac:dyDescent="0.25">
      <c r="A18" s="1"/>
      <c r="B18" s="285"/>
      <c r="C18" s="231"/>
      <c r="D18" s="288"/>
      <c r="E18" s="291"/>
      <c r="F18" s="231"/>
      <c r="G18" s="231"/>
      <c r="H18" s="231"/>
      <c r="I18" s="231"/>
      <c r="J18" s="199" t="e">
        <f>IF(AND('Mapa final'!#REF!="Alta",'Mapa final'!#REF!="Leve"),CONCATENATE("R3C",'Mapa final'!#REF!),"")</f>
        <v>#REF!</v>
      </c>
      <c r="K18" s="200" t="e">
        <f>IF(AND('Mapa final'!#REF!="Alta",'Mapa final'!#REF!="Leve"),CONCATENATE("R3C",'Mapa final'!#REF!),"")</f>
        <v>#REF!</v>
      </c>
      <c r="L18" s="200" t="e">
        <f>IF(AND('Mapa final'!#REF!="Alta",'Mapa final'!#REF!="Leve"),CONCATENATE("R3C",'Mapa final'!#REF!),"")</f>
        <v>#REF!</v>
      </c>
      <c r="M18" s="200" t="e">
        <f>IF(AND('Mapa final'!#REF!="Alta",'Mapa final'!#REF!="Leve"),CONCATENATE("R3C",'Mapa final'!#REF!),"")</f>
        <v>#REF!</v>
      </c>
      <c r="N18" s="200" t="e">
        <f>IF(AND('Mapa final'!#REF!="Alta",'Mapa final'!#REF!="Leve"),CONCATENATE("R3C",'Mapa final'!#REF!),"")</f>
        <v>#REF!</v>
      </c>
      <c r="O18" s="201" t="e">
        <f>IF(AND('Mapa final'!#REF!="Alta",'Mapa final'!#REF!="Leve"),CONCATENATE("R3C",'Mapa final'!#REF!),"")</f>
        <v>#REF!</v>
      </c>
      <c r="P18" s="199" t="e">
        <f>IF(AND('Mapa final'!#REF!="Alta",'Mapa final'!#REF!="Menor"),CONCATENATE("R3C",'Mapa final'!#REF!),"")</f>
        <v>#REF!</v>
      </c>
      <c r="Q18" s="200" t="e">
        <f>IF(AND('Mapa final'!#REF!="Alta",'Mapa final'!#REF!="Menor"),CONCATENATE("R3C",'Mapa final'!#REF!),"")</f>
        <v>#REF!</v>
      </c>
      <c r="R18" s="200" t="e">
        <f>IF(AND('Mapa final'!#REF!="Alta",'Mapa final'!#REF!="Menor"),CONCATENATE("R3C",'Mapa final'!#REF!),"")</f>
        <v>#REF!</v>
      </c>
      <c r="S18" s="200" t="e">
        <f>IF(AND('Mapa final'!#REF!="Alta",'Mapa final'!#REF!="Menor"),CONCATENATE("R3C",'Mapa final'!#REF!),"")</f>
        <v>#REF!</v>
      </c>
      <c r="T18" s="200" t="e">
        <f>IF(AND('Mapa final'!#REF!="Alta",'Mapa final'!#REF!="Menor"),CONCATENATE("R3C",'Mapa final'!#REF!),"")</f>
        <v>#REF!</v>
      </c>
      <c r="U18" s="201" t="e">
        <f>IF(AND('Mapa final'!#REF!="Alta",'Mapa final'!#REF!="Menor"),CONCATENATE("R3C",'Mapa final'!#REF!),"")</f>
        <v>#REF!</v>
      </c>
      <c r="V18" s="187" t="e">
        <f>IF(AND('Mapa final'!#REF!="Alta",'Mapa final'!#REF!="Moderado"),CONCATENATE("R3C",'Mapa final'!#REF!),"")</f>
        <v>#REF!</v>
      </c>
      <c r="W18" s="188" t="e">
        <f>IF(AND('Mapa final'!#REF!="Alta",'Mapa final'!#REF!="Moderado"),CONCATENATE("R3C",'Mapa final'!#REF!),"")</f>
        <v>#REF!</v>
      </c>
      <c r="X18" s="188" t="e">
        <f>IF(AND('Mapa final'!#REF!="Alta",'Mapa final'!#REF!="Moderado"),CONCATENATE("R3C",'Mapa final'!#REF!),"")</f>
        <v>#REF!</v>
      </c>
      <c r="Y18" s="188" t="e">
        <f>IF(AND('Mapa final'!#REF!="Alta",'Mapa final'!#REF!="Moderado"),CONCATENATE("R3C",'Mapa final'!#REF!),"")</f>
        <v>#REF!</v>
      </c>
      <c r="Z18" s="188" t="e">
        <f>IF(AND('Mapa final'!#REF!="Alta",'Mapa final'!#REF!="Moderado"),CONCATENATE("R3C",'Mapa final'!#REF!),"")</f>
        <v>#REF!</v>
      </c>
      <c r="AA18" s="189" t="e">
        <f>IF(AND('Mapa final'!#REF!="Alta",'Mapa final'!#REF!="Moderado"),CONCATENATE("R3C",'Mapa final'!#REF!),"")</f>
        <v>#REF!</v>
      </c>
      <c r="AB18" s="187" t="e">
        <f>IF(AND('Mapa final'!#REF!="Alta",'Mapa final'!#REF!="Mayor"),CONCATENATE("R3C",'Mapa final'!#REF!),"")</f>
        <v>#REF!</v>
      </c>
      <c r="AC18" s="188" t="e">
        <f>IF(AND('Mapa final'!#REF!="Alta",'Mapa final'!#REF!="Mayor"),CONCATENATE("R3C",'Mapa final'!#REF!),"")</f>
        <v>#REF!</v>
      </c>
      <c r="AD18" s="188" t="e">
        <f>IF(AND('Mapa final'!#REF!="Alta",'Mapa final'!#REF!="Mayor"),CONCATENATE("R3C",'Mapa final'!#REF!),"")</f>
        <v>#REF!</v>
      </c>
      <c r="AE18" s="188" t="e">
        <f>IF(AND('Mapa final'!#REF!="Alta",'Mapa final'!#REF!="Mayor"),CONCATENATE("R3C",'Mapa final'!#REF!),"")</f>
        <v>#REF!</v>
      </c>
      <c r="AF18" s="188" t="e">
        <f>IF(AND('Mapa final'!#REF!="Alta",'Mapa final'!#REF!="Mayor"),CONCATENATE("R3C",'Mapa final'!#REF!),"")</f>
        <v>#REF!</v>
      </c>
      <c r="AG18" s="189" t="e">
        <f>IF(AND('Mapa final'!#REF!="Alta",'Mapa final'!#REF!="Mayor"),CONCATENATE("R3C",'Mapa final'!#REF!),"")</f>
        <v>#REF!</v>
      </c>
      <c r="AH18" s="190" t="e">
        <f>IF(AND('Mapa final'!#REF!="Alta",'Mapa final'!#REF!="Catastrófico"),CONCATENATE("R3C",'Mapa final'!#REF!),"")</f>
        <v>#REF!</v>
      </c>
      <c r="AI18" s="191" t="e">
        <f>IF(AND('Mapa final'!#REF!="Alta",'Mapa final'!#REF!="Catastrófico"),CONCATENATE("R3C",'Mapa final'!#REF!),"")</f>
        <v>#REF!</v>
      </c>
      <c r="AJ18" s="191" t="e">
        <f>IF(AND('Mapa final'!#REF!="Alta",'Mapa final'!#REF!="Catastrófico"),CONCATENATE("R3C",'Mapa final'!#REF!),"")</f>
        <v>#REF!</v>
      </c>
      <c r="AK18" s="191" t="e">
        <f>IF(AND('Mapa final'!#REF!="Alta",'Mapa final'!#REF!="Catastrófico"),CONCATENATE("R3C",'Mapa final'!#REF!),"")</f>
        <v>#REF!</v>
      </c>
      <c r="AL18" s="191" t="e">
        <f>IF(AND('Mapa final'!#REF!="Alta",'Mapa final'!#REF!="Catastrófico"),CONCATENATE("R3C",'Mapa final'!#REF!),"")</f>
        <v>#REF!</v>
      </c>
      <c r="AM18" s="192" t="e">
        <f>IF(AND('Mapa final'!#REF!="Alta",'Mapa final'!#REF!="Catastrófico"),CONCATENATE("R3C",'Mapa final'!#REF!),"")</f>
        <v>#REF!</v>
      </c>
      <c r="AN18" s="1"/>
      <c r="AO18" s="299"/>
      <c r="AP18" s="231"/>
      <c r="AQ18" s="231"/>
      <c r="AR18" s="231"/>
      <c r="AS18" s="231"/>
      <c r="AT18" s="300"/>
      <c r="AU18" s="1"/>
      <c r="AV18" s="1"/>
      <c r="AW18" s="1"/>
      <c r="AX18" s="1"/>
      <c r="AY18" s="1"/>
      <c r="AZ18" s="1"/>
      <c r="BA18" s="1"/>
      <c r="BB18" s="1"/>
      <c r="BC18" s="1"/>
      <c r="BD18" s="1"/>
      <c r="BE18" s="1"/>
      <c r="BF18" s="1"/>
      <c r="BG18" s="1"/>
      <c r="BH18" s="1"/>
      <c r="BI18" s="1"/>
    </row>
    <row r="19" spans="1:61" ht="15.75" x14ac:dyDescent="0.25">
      <c r="A19" s="1"/>
      <c r="B19" s="285"/>
      <c r="C19" s="231"/>
      <c r="D19" s="288"/>
      <c r="E19" s="291"/>
      <c r="F19" s="231"/>
      <c r="G19" s="231"/>
      <c r="H19" s="231"/>
      <c r="I19" s="231"/>
      <c r="J19" s="199" t="e">
        <f>IF(AND('Mapa final'!#REF!="Alta",'Mapa final'!#REF!="Leve"),CONCATENATE("R4C",'Mapa final'!#REF!),"")</f>
        <v>#REF!</v>
      </c>
      <c r="K19" s="200" t="e">
        <f>IF(AND('Mapa final'!#REF!="Alta",'Mapa final'!#REF!="Leve"),CONCATENATE("R4C",'Mapa final'!#REF!),"")</f>
        <v>#REF!</v>
      </c>
      <c r="L19" s="200" t="e">
        <f>IF(AND('Mapa final'!#REF!="Alta",'Mapa final'!#REF!="Leve"),CONCATENATE("R4C",'Mapa final'!#REF!),"")</f>
        <v>#REF!</v>
      </c>
      <c r="M19" s="200" t="e">
        <f>IF(AND('Mapa final'!#REF!="Alta",'Mapa final'!#REF!="Leve"),CONCATENATE("R4C",'Mapa final'!#REF!),"")</f>
        <v>#REF!</v>
      </c>
      <c r="N19" s="200" t="e">
        <f>IF(AND('Mapa final'!#REF!="Alta",'Mapa final'!#REF!="Leve"),CONCATENATE("R4C",'Mapa final'!#REF!),"")</f>
        <v>#REF!</v>
      </c>
      <c r="O19" s="201" t="e">
        <f>IF(AND('Mapa final'!#REF!="Alta",'Mapa final'!#REF!="Leve"),CONCATENATE("R4C",'Mapa final'!#REF!),"")</f>
        <v>#REF!</v>
      </c>
      <c r="P19" s="199" t="e">
        <f>IF(AND('Mapa final'!#REF!="Alta",'Mapa final'!#REF!="Menor"),CONCATENATE("R4C",'Mapa final'!#REF!),"")</f>
        <v>#REF!</v>
      </c>
      <c r="Q19" s="200" t="e">
        <f>IF(AND('Mapa final'!#REF!="Alta",'Mapa final'!#REF!="Menor"),CONCATENATE("R4C",'Mapa final'!#REF!),"")</f>
        <v>#REF!</v>
      </c>
      <c r="R19" s="200" t="e">
        <f>IF(AND('Mapa final'!#REF!="Alta",'Mapa final'!#REF!="Menor"),CONCATENATE("R4C",'Mapa final'!#REF!),"")</f>
        <v>#REF!</v>
      </c>
      <c r="S19" s="200" t="e">
        <f>IF(AND('Mapa final'!#REF!="Alta",'Mapa final'!#REF!="Menor"),CONCATENATE("R4C",'Mapa final'!#REF!),"")</f>
        <v>#REF!</v>
      </c>
      <c r="T19" s="200" t="e">
        <f>IF(AND('Mapa final'!#REF!="Alta",'Mapa final'!#REF!="Menor"),CONCATENATE("R4C",'Mapa final'!#REF!),"")</f>
        <v>#REF!</v>
      </c>
      <c r="U19" s="201" t="e">
        <f>IF(AND('Mapa final'!#REF!="Alta",'Mapa final'!#REF!="Menor"),CONCATENATE("R4C",'Mapa final'!#REF!),"")</f>
        <v>#REF!</v>
      </c>
      <c r="V19" s="187" t="e">
        <f>IF(AND('Mapa final'!#REF!="Alta",'Mapa final'!#REF!="Moderado"),CONCATENATE("R4C",'Mapa final'!#REF!),"")</f>
        <v>#REF!</v>
      </c>
      <c r="W19" s="188" t="e">
        <f>IF(AND('Mapa final'!#REF!="Alta",'Mapa final'!#REF!="Moderado"),CONCATENATE("R4C",'Mapa final'!#REF!),"")</f>
        <v>#REF!</v>
      </c>
      <c r="X19" s="188" t="e">
        <f>IF(AND('Mapa final'!#REF!="Alta",'Mapa final'!#REF!="Moderado"),CONCATENATE("R4C",'Mapa final'!#REF!),"")</f>
        <v>#REF!</v>
      </c>
      <c r="Y19" s="188" t="e">
        <f>IF(AND('Mapa final'!#REF!="Alta",'Mapa final'!#REF!="Moderado"),CONCATENATE("R4C",'Mapa final'!#REF!),"")</f>
        <v>#REF!</v>
      </c>
      <c r="Z19" s="188" t="e">
        <f>IF(AND('Mapa final'!#REF!="Alta",'Mapa final'!#REF!="Moderado"),CONCATENATE("R4C",'Mapa final'!#REF!),"")</f>
        <v>#REF!</v>
      </c>
      <c r="AA19" s="189" t="e">
        <f>IF(AND('Mapa final'!#REF!="Alta",'Mapa final'!#REF!="Moderado"),CONCATENATE("R4C",'Mapa final'!#REF!),"")</f>
        <v>#REF!</v>
      </c>
      <c r="AB19" s="187" t="e">
        <f>IF(AND('Mapa final'!#REF!="Alta",'Mapa final'!#REF!="Mayor"),CONCATENATE("R4C",'Mapa final'!#REF!),"")</f>
        <v>#REF!</v>
      </c>
      <c r="AC19" s="188" t="e">
        <f>IF(AND('Mapa final'!#REF!="Alta",'Mapa final'!#REF!="Mayor"),CONCATENATE("R4C",'Mapa final'!#REF!),"")</f>
        <v>#REF!</v>
      </c>
      <c r="AD19" s="188" t="e">
        <f>IF(AND('Mapa final'!#REF!="Alta",'Mapa final'!#REF!="Mayor"),CONCATENATE("R4C",'Mapa final'!#REF!),"")</f>
        <v>#REF!</v>
      </c>
      <c r="AE19" s="188" t="e">
        <f>IF(AND('Mapa final'!#REF!="Alta",'Mapa final'!#REF!="Mayor"),CONCATENATE("R4C",'Mapa final'!#REF!),"")</f>
        <v>#REF!</v>
      </c>
      <c r="AF19" s="188" t="e">
        <f>IF(AND('Mapa final'!#REF!="Alta",'Mapa final'!#REF!="Mayor"),CONCATENATE("R4C",'Mapa final'!#REF!),"")</f>
        <v>#REF!</v>
      </c>
      <c r="AG19" s="189" t="e">
        <f>IF(AND('Mapa final'!#REF!="Alta",'Mapa final'!#REF!="Mayor"),CONCATENATE("R4C",'Mapa final'!#REF!),"")</f>
        <v>#REF!</v>
      </c>
      <c r="AH19" s="190" t="e">
        <f>IF(AND('Mapa final'!#REF!="Alta",'Mapa final'!#REF!="Catastrófico"),CONCATENATE("R4C",'Mapa final'!#REF!),"")</f>
        <v>#REF!</v>
      </c>
      <c r="AI19" s="191" t="e">
        <f>IF(AND('Mapa final'!#REF!="Alta",'Mapa final'!#REF!="Catastrófico"),CONCATENATE("R4C",'Mapa final'!#REF!),"")</f>
        <v>#REF!</v>
      </c>
      <c r="AJ19" s="191" t="e">
        <f>IF(AND('Mapa final'!#REF!="Alta",'Mapa final'!#REF!="Catastrófico"),CONCATENATE("R4C",'Mapa final'!#REF!),"")</f>
        <v>#REF!</v>
      </c>
      <c r="AK19" s="191" t="e">
        <f>IF(AND('Mapa final'!#REF!="Alta",'Mapa final'!#REF!="Catastrófico"),CONCATENATE("R4C",'Mapa final'!#REF!),"")</f>
        <v>#REF!</v>
      </c>
      <c r="AL19" s="191" t="e">
        <f>IF(AND('Mapa final'!#REF!="Alta",'Mapa final'!#REF!="Catastrófico"),CONCATENATE("R4C",'Mapa final'!#REF!),"")</f>
        <v>#REF!</v>
      </c>
      <c r="AM19" s="192" t="e">
        <f>IF(AND('Mapa final'!#REF!="Alta",'Mapa final'!#REF!="Catastrófico"),CONCATENATE("R4C",'Mapa final'!#REF!),"")</f>
        <v>#REF!</v>
      </c>
      <c r="AN19" s="1"/>
      <c r="AO19" s="299"/>
      <c r="AP19" s="231"/>
      <c r="AQ19" s="231"/>
      <c r="AR19" s="231"/>
      <c r="AS19" s="231"/>
      <c r="AT19" s="300"/>
      <c r="AU19" s="1"/>
      <c r="AV19" s="1"/>
      <c r="AW19" s="1"/>
      <c r="AX19" s="1"/>
      <c r="AY19" s="1"/>
      <c r="AZ19" s="1"/>
      <c r="BA19" s="1"/>
      <c r="BB19" s="1"/>
      <c r="BC19" s="1"/>
      <c r="BD19" s="1"/>
      <c r="BE19" s="1"/>
      <c r="BF19" s="1"/>
      <c r="BG19" s="1"/>
      <c r="BH19" s="1"/>
      <c r="BI19" s="1"/>
    </row>
    <row r="20" spans="1:61" ht="15.75" x14ac:dyDescent="0.25">
      <c r="A20" s="1"/>
      <c r="B20" s="285"/>
      <c r="C20" s="231"/>
      <c r="D20" s="288"/>
      <c r="E20" s="291"/>
      <c r="F20" s="231"/>
      <c r="G20" s="231"/>
      <c r="H20" s="231"/>
      <c r="I20" s="231"/>
      <c r="J20" s="199" t="e">
        <f>IF(AND('Mapa final'!#REF!="Alta",'Mapa final'!#REF!="Leve"),CONCATENATE("R5C",'Mapa final'!#REF!),"")</f>
        <v>#REF!</v>
      </c>
      <c r="K20" s="200" t="e">
        <f>IF(AND('Mapa final'!#REF!="Alta",'Mapa final'!#REF!="Leve"),CONCATENATE("R5C",'Mapa final'!#REF!),"")</f>
        <v>#REF!</v>
      </c>
      <c r="L20" s="200" t="e">
        <f>IF(AND('Mapa final'!#REF!="Alta",'Mapa final'!#REF!="Leve"),CONCATENATE("R5C",'Mapa final'!#REF!),"")</f>
        <v>#REF!</v>
      </c>
      <c r="M20" s="200" t="e">
        <f>IF(AND('Mapa final'!#REF!="Alta",'Mapa final'!#REF!="Leve"),CONCATENATE("R5C",'Mapa final'!#REF!),"")</f>
        <v>#REF!</v>
      </c>
      <c r="N20" s="200" t="e">
        <f>IF(AND('Mapa final'!#REF!="Alta",'Mapa final'!#REF!="Leve"),CONCATENATE("R5C",'Mapa final'!#REF!),"")</f>
        <v>#REF!</v>
      </c>
      <c r="O20" s="201" t="e">
        <f>IF(AND('Mapa final'!#REF!="Alta",'Mapa final'!#REF!="Leve"),CONCATENATE("R5C",'Mapa final'!#REF!),"")</f>
        <v>#REF!</v>
      </c>
      <c r="P20" s="199" t="e">
        <f>IF(AND('Mapa final'!#REF!="Alta",'Mapa final'!#REF!="Menor"),CONCATENATE("R5C",'Mapa final'!#REF!),"")</f>
        <v>#REF!</v>
      </c>
      <c r="Q20" s="200" t="e">
        <f>IF(AND('Mapa final'!#REF!="Alta",'Mapa final'!#REF!="Menor"),CONCATENATE("R5C",'Mapa final'!#REF!),"")</f>
        <v>#REF!</v>
      </c>
      <c r="R20" s="200" t="e">
        <f>IF(AND('Mapa final'!#REF!="Alta",'Mapa final'!#REF!="Menor"),CONCATENATE("R5C",'Mapa final'!#REF!),"")</f>
        <v>#REF!</v>
      </c>
      <c r="S20" s="200" t="e">
        <f>IF(AND('Mapa final'!#REF!="Alta",'Mapa final'!#REF!="Menor"),CONCATENATE("R5C",'Mapa final'!#REF!),"")</f>
        <v>#REF!</v>
      </c>
      <c r="T20" s="200" t="e">
        <f>IF(AND('Mapa final'!#REF!="Alta",'Mapa final'!#REF!="Menor"),CONCATENATE("R5C",'Mapa final'!#REF!),"")</f>
        <v>#REF!</v>
      </c>
      <c r="U20" s="201" t="e">
        <f>IF(AND('Mapa final'!#REF!="Alta",'Mapa final'!#REF!="Menor"),CONCATENATE("R5C",'Mapa final'!#REF!),"")</f>
        <v>#REF!</v>
      </c>
      <c r="V20" s="187" t="e">
        <f>IF(AND('Mapa final'!#REF!="Alta",'Mapa final'!#REF!="Moderado"),CONCATENATE("R5C",'Mapa final'!#REF!),"")</f>
        <v>#REF!</v>
      </c>
      <c r="W20" s="188" t="e">
        <f>IF(AND('Mapa final'!#REF!="Alta",'Mapa final'!#REF!="Moderado"),CONCATENATE("R5C",'Mapa final'!#REF!),"")</f>
        <v>#REF!</v>
      </c>
      <c r="X20" s="188" t="e">
        <f>IF(AND('Mapa final'!#REF!="Alta",'Mapa final'!#REF!="Moderado"),CONCATENATE("R5C",'Mapa final'!#REF!),"")</f>
        <v>#REF!</v>
      </c>
      <c r="Y20" s="188" t="e">
        <f>IF(AND('Mapa final'!#REF!="Alta",'Mapa final'!#REF!="Moderado"),CONCATENATE("R5C",'Mapa final'!#REF!),"")</f>
        <v>#REF!</v>
      </c>
      <c r="Z20" s="188" t="e">
        <f>IF(AND('Mapa final'!#REF!="Alta",'Mapa final'!#REF!="Moderado"),CONCATENATE("R5C",'Mapa final'!#REF!),"")</f>
        <v>#REF!</v>
      </c>
      <c r="AA20" s="189" t="e">
        <f>IF(AND('Mapa final'!#REF!="Alta",'Mapa final'!#REF!="Moderado"),CONCATENATE("R5C",'Mapa final'!#REF!),"")</f>
        <v>#REF!</v>
      </c>
      <c r="AB20" s="187" t="e">
        <f>IF(AND('Mapa final'!#REF!="Alta",'Mapa final'!#REF!="Mayor"),CONCATENATE("R5C",'Mapa final'!#REF!),"")</f>
        <v>#REF!</v>
      </c>
      <c r="AC20" s="188" t="e">
        <f>IF(AND('Mapa final'!#REF!="Alta",'Mapa final'!#REF!="Mayor"),CONCATENATE("R5C",'Mapa final'!#REF!),"")</f>
        <v>#REF!</v>
      </c>
      <c r="AD20" s="188" t="e">
        <f>IF(AND('Mapa final'!#REF!="Alta",'Mapa final'!#REF!="Mayor"),CONCATENATE("R5C",'Mapa final'!#REF!),"")</f>
        <v>#REF!</v>
      </c>
      <c r="AE20" s="188" t="e">
        <f>IF(AND('Mapa final'!#REF!="Alta",'Mapa final'!#REF!="Mayor"),CONCATENATE("R5C",'Mapa final'!#REF!),"")</f>
        <v>#REF!</v>
      </c>
      <c r="AF20" s="188" t="e">
        <f>IF(AND('Mapa final'!#REF!="Alta",'Mapa final'!#REF!="Mayor"),CONCATENATE("R5C",'Mapa final'!#REF!),"")</f>
        <v>#REF!</v>
      </c>
      <c r="AG20" s="189" t="e">
        <f>IF(AND('Mapa final'!#REF!="Alta",'Mapa final'!#REF!="Mayor"),CONCATENATE("R5C",'Mapa final'!#REF!),"")</f>
        <v>#REF!</v>
      </c>
      <c r="AH20" s="190" t="e">
        <f>IF(AND('Mapa final'!#REF!="Alta",'Mapa final'!#REF!="Catastrófico"),CONCATENATE("R5C",'Mapa final'!#REF!),"")</f>
        <v>#REF!</v>
      </c>
      <c r="AI20" s="191" t="e">
        <f>IF(AND('Mapa final'!#REF!="Alta",'Mapa final'!#REF!="Catastrófico"),CONCATENATE("R5C",'Mapa final'!#REF!),"")</f>
        <v>#REF!</v>
      </c>
      <c r="AJ20" s="191" t="e">
        <f>IF(AND('Mapa final'!#REF!="Alta",'Mapa final'!#REF!="Catastrófico"),CONCATENATE("R5C",'Mapa final'!#REF!),"")</f>
        <v>#REF!</v>
      </c>
      <c r="AK20" s="191" t="e">
        <f>IF(AND('Mapa final'!#REF!="Alta",'Mapa final'!#REF!="Catastrófico"),CONCATENATE("R5C",'Mapa final'!#REF!),"")</f>
        <v>#REF!</v>
      </c>
      <c r="AL20" s="191" t="e">
        <f>IF(AND('Mapa final'!#REF!="Alta",'Mapa final'!#REF!="Catastrófico"),CONCATENATE("R5C",'Mapa final'!#REF!),"")</f>
        <v>#REF!</v>
      </c>
      <c r="AM20" s="192" t="e">
        <f>IF(AND('Mapa final'!#REF!="Alta",'Mapa final'!#REF!="Catastrófico"),CONCATENATE("R5C",'Mapa final'!#REF!),"")</f>
        <v>#REF!</v>
      </c>
      <c r="AN20" s="1"/>
      <c r="AO20" s="299"/>
      <c r="AP20" s="231"/>
      <c r="AQ20" s="231"/>
      <c r="AR20" s="231"/>
      <c r="AS20" s="231"/>
      <c r="AT20" s="300"/>
      <c r="AU20" s="1"/>
      <c r="AV20" s="1"/>
      <c r="AW20" s="1"/>
      <c r="AX20" s="1"/>
      <c r="AY20" s="1"/>
      <c r="AZ20" s="1"/>
      <c r="BA20" s="1"/>
      <c r="BB20" s="1"/>
      <c r="BC20" s="1"/>
      <c r="BD20" s="1"/>
      <c r="BE20" s="1"/>
      <c r="BF20" s="1"/>
      <c r="BG20" s="1"/>
      <c r="BH20" s="1"/>
      <c r="BI20" s="1"/>
    </row>
    <row r="21" spans="1:61" ht="15.75" customHeight="1" x14ac:dyDescent="0.25">
      <c r="A21" s="1"/>
      <c r="B21" s="285"/>
      <c r="C21" s="231"/>
      <c r="D21" s="288"/>
      <c r="E21" s="291"/>
      <c r="F21" s="231"/>
      <c r="G21" s="231"/>
      <c r="H21" s="231"/>
      <c r="I21" s="231"/>
      <c r="J21" s="199" t="e">
        <f>IF(AND('Mapa final'!#REF!="Alta",'Mapa final'!#REF!="Leve"),CONCATENATE("R6C",'Mapa final'!#REF!),"")</f>
        <v>#REF!</v>
      </c>
      <c r="K21" s="200" t="e">
        <f>IF(AND('Mapa final'!#REF!="Alta",'Mapa final'!#REF!="Leve"),CONCATENATE("R6C",'Mapa final'!#REF!),"")</f>
        <v>#REF!</v>
      </c>
      <c r="L21" s="200" t="e">
        <f>IF(AND('Mapa final'!#REF!="Alta",'Mapa final'!#REF!="Leve"),CONCATENATE("R6C",'Mapa final'!#REF!),"")</f>
        <v>#REF!</v>
      </c>
      <c r="M21" s="200" t="e">
        <f>IF(AND('Mapa final'!#REF!="Alta",'Mapa final'!#REF!="Leve"),CONCATENATE("R6C",'Mapa final'!#REF!),"")</f>
        <v>#REF!</v>
      </c>
      <c r="N21" s="200" t="e">
        <f>IF(AND('Mapa final'!#REF!="Alta",'Mapa final'!#REF!="Leve"),CONCATENATE("R6C",'Mapa final'!#REF!),"")</f>
        <v>#REF!</v>
      </c>
      <c r="O21" s="201" t="e">
        <f>IF(AND('Mapa final'!#REF!="Alta",'Mapa final'!#REF!="Leve"),CONCATENATE("R6C",'Mapa final'!#REF!),"")</f>
        <v>#REF!</v>
      </c>
      <c r="P21" s="199" t="e">
        <f>IF(AND('Mapa final'!#REF!="Alta",'Mapa final'!#REF!="Menor"),CONCATENATE("R6C",'Mapa final'!#REF!),"")</f>
        <v>#REF!</v>
      </c>
      <c r="Q21" s="200" t="e">
        <f>IF(AND('Mapa final'!#REF!="Alta",'Mapa final'!#REF!="Menor"),CONCATENATE("R6C",'Mapa final'!#REF!),"")</f>
        <v>#REF!</v>
      </c>
      <c r="R21" s="200" t="e">
        <f>IF(AND('Mapa final'!#REF!="Alta",'Mapa final'!#REF!="Menor"),CONCATENATE("R6C",'Mapa final'!#REF!),"")</f>
        <v>#REF!</v>
      </c>
      <c r="S21" s="200" t="e">
        <f>IF(AND('Mapa final'!#REF!="Alta",'Mapa final'!#REF!="Menor"),CONCATENATE("R6C",'Mapa final'!#REF!),"")</f>
        <v>#REF!</v>
      </c>
      <c r="T21" s="200" t="e">
        <f>IF(AND('Mapa final'!#REF!="Alta",'Mapa final'!#REF!="Menor"),CONCATENATE("R6C",'Mapa final'!#REF!),"")</f>
        <v>#REF!</v>
      </c>
      <c r="U21" s="201" t="e">
        <f>IF(AND('Mapa final'!#REF!="Alta",'Mapa final'!#REF!="Menor"),CONCATENATE("R6C",'Mapa final'!#REF!),"")</f>
        <v>#REF!</v>
      </c>
      <c r="V21" s="187" t="e">
        <f>IF(AND('Mapa final'!#REF!="Alta",'Mapa final'!#REF!="Moderado"),CONCATENATE("R6C",'Mapa final'!#REF!),"")</f>
        <v>#REF!</v>
      </c>
      <c r="W21" s="188" t="e">
        <f>IF(AND('Mapa final'!#REF!="Alta",'Mapa final'!#REF!="Moderado"),CONCATENATE("R6C",'Mapa final'!#REF!),"")</f>
        <v>#REF!</v>
      </c>
      <c r="X21" s="188" t="e">
        <f>IF(AND('Mapa final'!#REF!="Alta",'Mapa final'!#REF!="Moderado"),CONCATENATE("R6C",'Mapa final'!#REF!),"")</f>
        <v>#REF!</v>
      </c>
      <c r="Y21" s="188" t="e">
        <f>IF(AND('Mapa final'!#REF!="Alta",'Mapa final'!#REF!="Moderado"),CONCATENATE("R6C",'Mapa final'!#REF!),"")</f>
        <v>#REF!</v>
      </c>
      <c r="Z21" s="188" t="e">
        <f>IF(AND('Mapa final'!#REF!="Alta",'Mapa final'!#REF!="Moderado"),CONCATENATE("R6C",'Mapa final'!#REF!),"")</f>
        <v>#REF!</v>
      </c>
      <c r="AA21" s="189" t="e">
        <f>IF(AND('Mapa final'!#REF!="Alta",'Mapa final'!#REF!="Moderado"),CONCATENATE("R6C",'Mapa final'!#REF!),"")</f>
        <v>#REF!</v>
      </c>
      <c r="AB21" s="187" t="e">
        <f>IF(AND('Mapa final'!#REF!="Alta",'Mapa final'!#REF!="Mayor"),CONCATENATE("R6C",'Mapa final'!#REF!),"")</f>
        <v>#REF!</v>
      </c>
      <c r="AC21" s="188" t="e">
        <f>IF(AND('Mapa final'!#REF!="Alta",'Mapa final'!#REF!="Mayor"),CONCATENATE("R6C",'Mapa final'!#REF!),"")</f>
        <v>#REF!</v>
      </c>
      <c r="AD21" s="188" t="e">
        <f>IF(AND('Mapa final'!#REF!="Alta",'Mapa final'!#REF!="Mayor"),CONCATENATE("R6C",'Mapa final'!#REF!),"")</f>
        <v>#REF!</v>
      </c>
      <c r="AE21" s="188" t="e">
        <f>IF(AND('Mapa final'!#REF!="Alta",'Mapa final'!#REF!="Mayor"),CONCATENATE("R6C",'Mapa final'!#REF!),"")</f>
        <v>#REF!</v>
      </c>
      <c r="AF21" s="188" t="e">
        <f>IF(AND('Mapa final'!#REF!="Alta",'Mapa final'!#REF!="Mayor"),CONCATENATE("R6C",'Mapa final'!#REF!),"")</f>
        <v>#REF!</v>
      </c>
      <c r="AG21" s="189" t="e">
        <f>IF(AND('Mapa final'!#REF!="Alta",'Mapa final'!#REF!="Mayor"),CONCATENATE("R6C",'Mapa final'!#REF!),"")</f>
        <v>#REF!</v>
      </c>
      <c r="AH21" s="190" t="e">
        <f>IF(AND('Mapa final'!#REF!="Alta",'Mapa final'!#REF!="Catastrófico"),CONCATENATE("R6C",'Mapa final'!#REF!),"")</f>
        <v>#REF!</v>
      </c>
      <c r="AI21" s="191" t="e">
        <f>IF(AND('Mapa final'!#REF!="Alta",'Mapa final'!#REF!="Catastrófico"),CONCATENATE("R6C",'Mapa final'!#REF!),"")</f>
        <v>#REF!</v>
      </c>
      <c r="AJ21" s="191" t="e">
        <f>IF(AND('Mapa final'!#REF!="Alta",'Mapa final'!#REF!="Catastrófico"),CONCATENATE("R6C",'Mapa final'!#REF!),"")</f>
        <v>#REF!</v>
      </c>
      <c r="AK21" s="191" t="e">
        <f>IF(AND('Mapa final'!#REF!="Alta",'Mapa final'!#REF!="Catastrófico"),CONCATENATE("R6C",'Mapa final'!#REF!),"")</f>
        <v>#REF!</v>
      </c>
      <c r="AL21" s="191" t="e">
        <f>IF(AND('Mapa final'!#REF!="Alta",'Mapa final'!#REF!="Catastrófico"),CONCATENATE("R6C",'Mapa final'!#REF!),"")</f>
        <v>#REF!</v>
      </c>
      <c r="AM21" s="192" t="e">
        <f>IF(AND('Mapa final'!#REF!="Alta",'Mapa final'!#REF!="Catastrófico"),CONCATENATE("R6C",'Mapa final'!#REF!),"")</f>
        <v>#REF!</v>
      </c>
      <c r="AN21" s="1"/>
      <c r="AO21" s="299"/>
      <c r="AP21" s="231"/>
      <c r="AQ21" s="231"/>
      <c r="AR21" s="231"/>
      <c r="AS21" s="231"/>
      <c r="AT21" s="300"/>
      <c r="AU21" s="1"/>
      <c r="AV21" s="1"/>
      <c r="AW21" s="1"/>
      <c r="AX21" s="1"/>
      <c r="AY21" s="1"/>
      <c r="AZ21" s="1"/>
      <c r="BA21" s="1"/>
      <c r="BB21" s="1"/>
      <c r="BC21" s="1"/>
      <c r="BD21" s="1"/>
      <c r="BE21" s="1"/>
      <c r="BF21" s="1"/>
      <c r="BG21" s="1"/>
      <c r="BH21" s="1"/>
      <c r="BI21" s="1"/>
    </row>
    <row r="22" spans="1:61" ht="15.75" customHeight="1" x14ac:dyDescent="0.25">
      <c r="A22" s="1"/>
      <c r="B22" s="285"/>
      <c r="C22" s="231"/>
      <c r="D22" s="288"/>
      <c r="E22" s="291"/>
      <c r="F22" s="231"/>
      <c r="G22" s="231"/>
      <c r="H22" s="231"/>
      <c r="I22" s="231"/>
      <c r="J22" s="199" t="e">
        <f>IF(AND('Mapa final'!#REF!="Alta",'Mapa final'!#REF!="Leve"),CONCATENATE("R7C",'Mapa final'!#REF!),"")</f>
        <v>#REF!</v>
      </c>
      <c r="K22" s="200" t="e">
        <f>IF(AND('Mapa final'!#REF!="Alta",'Mapa final'!#REF!="Leve"),CONCATENATE("R7C",'Mapa final'!#REF!),"")</f>
        <v>#REF!</v>
      </c>
      <c r="L22" s="200" t="e">
        <f>IF(AND('Mapa final'!#REF!="Alta",'Mapa final'!#REF!="Leve"),CONCATENATE("R7C",'Mapa final'!#REF!),"")</f>
        <v>#REF!</v>
      </c>
      <c r="M22" s="200" t="e">
        <f>IF(AND('Mapa final'!#REF!="Alta",'Mapa final'!#REF!="Leve"),CONCATENATE("R7C",'Mapa final'!#REF!),"")</f>
        <v>#REF!</v>
      </c>
      <c r="N22" s="200" t="e">
        <f>IF(AND('Mapa final'!#REF!="Alta",'Mapa final'!#REF!="Leve"),CONCATENATE("R7C",'Mapa final'!#REF!),"")</f>
        <v>#REF!</v>
      </c>
      <c r="O22" s="201" t="e">
        <f>IF(AND('Mapa final'!#REF!="Alta",'Mapa final'!#REF!="Leve"),CONCATENATE("R7C",'Mapa final'!#REF!),"")</f>
        <v>#REF!</v>
      </c>
      <c r="P22" s="199" t="e">
        <f>IF(AND('Mapa final'!#REF!="Alta",'Mapa final'!#REF!="Menor"),CONCATENATE("R7C",'Mapa final'!#REF!),"")</f>
        <v>#REF!</v>
      </c>
      <c r="Q22" s="200" t="e">
        <f>IF(AND('Mapa final'!#REF!="Alta",'Mapa final'!#REF!="Menor"),CONCATENATE("R7C",'Mapa final'!#REF!),"")</f>
        <v>#REF!</v>
      </c>
      <c r="R22" s="200" t="e">
        <f>IF(AND('Mapa final'!#REF!="Alta",'Mapa final'!#REF!="Menor"),CONCATENATE("R7C",'Mapa final'!#REF!),"")</f>
        <v>#REF!</v>
      </c>
      <c r="S22" s="200" t="e">
        <f>IF(AND('Mapa final'!#REF!="Alta",'Mapa final'!#REF!="Menor"),CONCATENATE("R7C",'Mapa final'!#REF!),"")</f>
        <v>#REF!</v>
      </c>
      <c r="T22" s="200" t="e">
        <f>IF(AND('Mapa final'!#REF!="Alta",'Mapa final'!#REF!="Menor"),CONCATENATE("R7C",'Mapa final'!#REF!),"")</f>
        <v>#REF!</v>
      </c>
      <c r="U22" s="201" t="e">
        <f>IF(AND('Mapa final'!#REF!="Alta",'Mapa final'!#REF!="Menor"),CONCATENATE("R7C",'Mapa final'!#REF!),"")</f>
        <v>#REF!</v>
      </c>
      <c r="V22" s="187" t="e">
        <f>IF(AND('Mapa final'!#REF!="Alta",'Mapa final'!#REF!="Moderado"),CONCATENATE("R7C",'Mapa final'!#REF!),"")</f>
        <v>#REF!</v>
      </c>
      <c r="W22" s="188" t="e">
        <f>IF(AND('Mapa final'!#REF!="Alta",'Mapa final'!#REF!="Moderado"),CONCATENATE("R7C",'Mapa final'!#REF!),"")</f>
        <v>#REF!</v>
      </c>
      <c r="X22" s="188" t="e">
        <f>IF(AND('Mapa final'!#REF!="Alta",'Mapa final'!#REF!="Moderado"),CONCATENATE("R7C",'Mapa final'!#REF!),"")</f>
        <v>#REF!</v>
      </c>
      <c r="Y22" s="188" t="e">
        <f>IF(AND('Mapa final'!#REF!="Alta",'Mapa final'!#REF!="Moderado"),CONCATENATE("R7C",'Mapa final'!#REF!),"")</f>
        <v>#REF!</v>
      </c>
      <c r="Z22" s="188" t="e">
        <f>IF(AND('Mapa final'!#REF!="Alta",'Mapa final'!#REF!="Moderado"),CONCATENATE("R7C",'Mapa final'!#REF!),"")</f>
        <v>#REF!</v>
      </c>
      <c r="AA22" s="189" t="e">
        <f>IF(AND('Mapa final'!#REF!="Alta",'Mapa final'!#REF!="Moderado"),CONCATENATE("R7C",'Mapa final'!#REF!),"")</f>
        <v>#REF!</v>
      </c>
      <c r="AB22" s="187" t="e">
        <f>IF(AND('Mapa final'!#REF!="Alta",'Mapa final'!#REF!="Mayor"),CONCATENATE("R7C",'Mapa final'!#REF!),"")</f>
        <v>#REF!</v>
      </c>
      <c r="AC22" s="188" t="e">
        <f>IF(AND('Mapa final'!#REF!="Alta",'Mapa final'!#REF!="Mayor"),CONCATENATE("R7C",'Mapa final'!#REF!),"")</f>
        <v>#REF!</v>
      </c>
      <c r="AD22" s="188" t="e">
        <f>IF(AND('Mapa final'!#REF!="Alta",'Mapa final'!#REF!="Mayor"),CONCATENATE("R7C",'Mapa final'!#REF!),"")</f>
        <v>#REF!</v>
      </c>
      <c r="AE22" s="188" t="e">
        <f>IF(AND('Mapa final'!#REF!="Alta",'Mapa final'!#REF!="Mayor"),CONCATENATE("R7C",'Mapa final'!#REF!),"")</f>
        <v>#REF!</v>
      </c>
      <c r="AF22" s="188" t="e">
        <f>IF(AND('Mapa final'!#REF!="Alta",'Mapa final'!#REF!="Mayor"),CONCATENATE("R7C",'Mapa final'!#REF!),"")</f>
        <v>#REF!</v>
      </c>
      <c r="AG22" s="189" t="e">
        <f>IF(AND('Mapa final'!#REF!="Alta",'Mapa final'!#REF!="Mayor"),CONCATENATE("R7C",'Mapa final'!#REF!),"")</f>
        <v>#REF!</v>
      </c>
      <c r="AH22" s="190" t="e">
        <f>IF(AND('Mapa final'!#REF!="Alta",'Mapa final'!#REF!="Catastrófico"),CONCATENATE("R7C",'Mapa final'!#REF!),"")</f>
        <v>#REF!</v>
      </c>
      <c r="AI22" s="191" t="e">
        <f>IF(AND('Mapa final'!#REF!="Alta",'Mapa final'!#REF!="Catastrófico"),CONCATENATE("R7C",'Mapa final'!#REF!),"")</f>
        <v>#REF!</v>
      </c>
      <c r="AJ22" s="191" t="e">
        <f>IF(AND('Mapa final'!#REF!="Alta",'Mapa final'!#REF!="Catastrófico"),CONCATENATE("R7C",'Mapa final'!#REF!),"")</f>
        <v>#REF!</v>
      </c>
      <c r="AK22" s="191" t="e">
        <f>IF(AND('Mapa final'!#REF!="Alta",'Mapa final'!#REF!="Catastrófico"),CONCATENATE("R7C",'Mapa final'!#REF!),"")</f>
        <v>#REF!</v>
      </c>
      <c r="AL22" s="191" t="e">
        <f>IF(AND('Mapa final'!#REF!="Alta",'Mapa final'!#REF!="Catastrófico"),CONCATENATE("R7C",'Mapa final'!#REF!),"")</f>
        <v>#REF!</v>
      </c>
      <c r="AM22" s="192" t="e">
        <f>IF(AND('Mapa final'!#REF!="Alta",'Mapa final'!#REF!="Catastrófico"),CONCATENATE("R7C",'Mapa final'!#REF!),"")</f>
        <v>#REF!</v>
      </c>
      <c r="AN22" s="1"/>
      <c r="AO22" s="299"/>
      <c r="AP22" s="231"/>
      <c r="AQ22" s="231"/>
      <c r="AR22" s="231"/>
      <c r="AS22" s="231"/>
      <c r="AT22" s="300"/>
      <c r="AU22" s="1"/>
      <c r="AV22" s="1"/>
      <c r="AW22" s="1"/>
      <c r="AX22" s="1"/>
      <c r="AY22" s="1"/>
      <c r="AZ22" s="1"/>
      <c r="BA22" s="1"/>
      <c r="BB22" s="1"/>
      <c r="BC22" s="1"/>
      <c r="BD22" s="1"/>
      <c r="BE22" s="1"/>
      <c r="BF22" s="1"/>
      <c r="BG22" s="1"/>
      <c r="BH22" s="1"/>
      <c r="BI22" s="1"/>
    </row>
    <row r="23" spans="1:61" ht="15.75" customHeight="1" x14ac:dyDescent="0.25">
      <c r="A23" s="1"/>
      <c r="B23" s="285"/>
      <c r="C23" s="231"/>
      <c r="D23" s="288"/>
      <c r="E23" s="291"/>
      <c r="F23" s="231"/>
      <c r="G23" s="231"/>
      <c r="H23" s="231"/>
      <c r="I23" s="231"/>
      <c r="J23" s="199" t="e">
        <f>IF(AND('Mapa final'!#REF!="Alta",'Mapa final'!#REF!="Leve"),CONCATENATE("R8C",'Mapa final'!#REF!),"")</f>
        <v>#REF!</v>
      </c>
      <c r="K23" s="200" t="e">
        <f>IF(AND('Mapa final'!#REF!="Alta",'Mapa final'!#REF!="Leve"),CONCATENATE("R8C",'Mapa final'!#REF!),"")</f>
        <v>#REF!</v>
      </c>
      <c r="L23" s="200" t="e">
        <f>IF(AND('Mapa final'!#REF!="Alta",'Mapa final'!#REF!="Leve"),CONCATENATE("R8C",'Mapa final'!#REF!),"")</f>
        <v>#REF!</v>
      </c>
      <c r="M23" s="200" t="e">
        <f>IF(AND('Mapa final'!#REF!="Alta",'Mapa final'!#REF!="Leve"),CONCATENATE("R8C",'Mapa final'!#REF!),"")</f>
        <v>#REF!</v>
      </c>
      <c r="N23" s="200" t="e">
        <f>IF(AND('Mapa final'!#REF!="Alta",'Mapa final'!#REF!="Leve"),CONCATENATE("R8C",'Mapa final'!#REF!),"")</f>
        <v>#REF!</v>
      </c>
      <c r="O23" s="201" t="e">
        <f>IF(AND('Mapa final'!#REF!="Alta",'Mapa final'!#REF!="Leve"),CONCATENATE("R8C",'Mapa final'!#REF!),"")</f>
        <v>#REF!</v>
      </c>
      <c r="P23" s="199" t="e">
        <f>IF(AND('Mapa final'!#REF!="Alta",'Mapa final'!#REF!="Menor"),CONCATENATE("R8C",'Mapa final'!#REF!),"")</f>
        <v>#REF!</v>
      </c>
      <c r="Q23" s="200" t="e">
        <f>IF(AND('Mapa final'!#REF!="Alta",'Mapa final'!#REF!="Menor"),CONCATENATE("R8C",'Mapa final'!#REF!),"")</f>
        <v>#REF!</v>
      </c>
      <c r="R23" s="200" t="e">
        <f>IF(AND('Mapa final'!#REF!="Alta",'Mapa final'!#REF!="Menor"),CONCATENATE("R8C",'Mapa final'!#REF!),"")</f>
        <v>#REF!</v>
      </c>
      <c r="S23" s="200" t="e">
        <f>IF(AND('Mapa final'!#REF!="Alta",'Mapa final'!#REF!="Menor"),CONCATENATE("R8C",'Mapa final'!#REF!),"")</f>
        <v>#REF!</v>
      </c>
      <c r="T23" s="200" t="e">
        <f>IF(AND('Mapa final'!#REF!="Alta",'Mapa final'!#REF!="Menor"),CONCATENATE("R8C",'Mapa final'!#REF!),"")</f>
        <v>#REF!</v>
      </c>
      <c r="U23" s="201" t="e">
        <f>IF(AND('Mapa final'!#REF!="Alta",'Mapa final'!#REF!="Menor"),CONCATENATE("R8C",'Mapa final'!#REF!),"")</f>
        <v>#REF!</v>
      </c>
      <c r="V23" s="187" t="e">
        <f>IF(AND('Mapa final'!#REF!="Alta",'Mapa final'!#REF!="Moderado"),CONCATENATE("R8C",'Mapa final'!#REF!),"")</f>
        <v>#REF!</v>
      </c>
      <c r="W23" s="188" t="e">
        <f>IF(AND('Mapa final'!#REF!="Alta",'Mapa final'!#REF!="Moderado"),CONCATENATE("R8C",'Mapa final'!#REF!),"")</f>
        <v>#REF!</v>
      </c>
      <c r="X23" s="188" t="e">
        <f>IF(AND('Mapa final'!#REF!="Alta",'Mapa final'!#REF!="Moderado"),CONCATENATE("R8C",'Mapa final'!#REF!),"")</f>
        <v>#REF!</v>
      </c>
      <c r="Y23" s="188" t="e">
        <f>IF(AND('Mapa final'!#REF!="Alta",'Mapa final'!#REF!="Moderado"),CONCATENATE("R8C",'Mapa final'!#REF!),"")</f>
        <v>#REF!</v>
      </c>
      <c r="Z23" s="188" t="e">
        <f>IF(AND('Mapa final'!#REF!="Alta",'Mapa final'!#REF!="Moderado"),CONCATENATE("R8C",'Mapa final'!#REF!),"")</f>
        <v>#REF!</v>
      </c>
      <c r="AA23" s="189" t="e">
        <f>IF(AND('Mapa final'!#REF!="Alta",'Mapa final'!#REF!="Moderado"),CONCATENATE("R8C",'Mapa final'!#REF!),"")</f>
        <v>#REF!</v>
      </c>
      <c r="AB23" s="187" t="e">
        <f>IF(AND('Mapa final'!#REF!="Alta",'Mapa final'!#REF!="Mayor"),CONCATENATE("R8C",'Mapa final'!#REF!),"")</f>
        <v>#REF!</v>
      </c>
      <c r="AC23" s="188" t="e">
        <f>IF(AND('Mapa final'!#REF!="Alta",'Mapa final'!#REF!="Mayor"),CONCATENATE("R8C",'Mapa final'!#REF!),"")</f>
        <v>#REF!</v>
      </c>
      <c r="AD23" s="188" t="e">
        <f>IF(AND('Mapa final'!#REF!="Alta",'Mapa final'!#REF!="Mayor"),CONCATENATE("R8C",'Mapa final'!#REF!),"")</f>
        <v>#REF!</v>
      </c>
      <c r="AE23" s="188" t="e">
        <f>IF(AND('Mapa final'!#REF!="Alta",'Mapa final'!#REF!="Mayor"),CONCATENATE("R8C",'Mapa final'!#REF!),"")</f>
        <v>#REF!</v>
      </c>
      <c r="AF23" s="188" t="e">
        <f>IF(AND('Mapa final'!#REF!="Alta",'Mapa final'!#REF!="Mayor"),CONCATENATE("R8C",'Mapa final'!#REF!),"")</f>
        <v>#REF!</v>
      </c>
      <c r="AG23" s="189" t="e">
        <f>IF(AND('Mapa final'!#REF!="Alta",'Mapa final'!#REF!="Mayor"),CONCATENATE("R8C",'Mapa final'!#REF!),"")</f>
        <v>#REF!</v>
      </c>
      <c r="AH23" s="190" t="e">
        <f>IF(AND('Mapa final'!#REF!="Alta",'Mapa final'!#REF!="Catastrófico"),CONCATENATE("R8C",'Mapa final'!#REF!),"")</f>
        <v>#REF!</v>
      </c>
      <c r="AI23" s="191" t="e">
        <f>IF(AND('Mapa final'!#REF!="Alta",'Mapa final'!#REF!="Catastrófico"),CONCATENATE("R8C",'Mapa final'!#REF!),"")</f>
        <v>#REF!</v>
      </c>
      <c r="AJ23" s="191" t="e">
        <f>IF(AND('Mapa final'!#REF!="Alta",'Mapa final'!#REF!="Catastrófico"),CONCATENATE("R8C",'Mapa final'!#REF!),"")</f>
        <v>#REF!</v>
      </c>
      <c r="AK23" s="191" t="e">
        <f>IF(AND('Mapa final'!#REF!="Alta",'Mapa final'!#REF!="Catastrófico"),CONCATENATE("R8C",'Mapa final'!#REF!),"")</f>
        <v>#REF!</v>
      </c>
      <c r="AL23" s="191" t="e">
        <f>IF(AND('Mapa final'!#REF!="Alta",'Mapa final'!#REF!="Catastrófico"),CONCATENATE("R8C",'Mapa final'!#REF!),"")</f>
        <v>#REF!</v>
      </c>
      <c r="AM23" s="192" t="e">
        <f>IF(AND('Mapa final'!#REF!="Alta",'Mapa final'!#REF!="Catastrófico"),CONCATENATE("R8C",'Mapa final'!#REF!),"")</f>
        <v>#REF!</v>
      </c>
      <c r="AN23" s="1"/>
      <c r="AO23" s="299"/>
      <c r="AP23" s="231"/>
      <c r="AQ23" s="231"/>
      <c r="AR23" s="231"/>
      <c r="AS23" s="231"/>
      <c r="AT23" s="300"/>
      <c r="AU23" s="1"/>
      <c r="AV23" s="1"/>
      <c r="AW23" s="1"/>
      <c r="AX23" s="1"/>
      <c r="AY23" s="1"/>
      <c r="AZ23" s="1"/>
      <c r="BA23" s="1"/>
      <c r="BB23" s="1"/>
      <c r="BC23" s="1"/>
      <c r="BD23" s="1"/>
      <c r="BE23" s="1"/>
      <c r="BF23" s="1"/>
      <c r="BG23" s="1"/>
      <c r="BH23" s="1"/>
      <c r="BI23" s="1"/>
    </row>
    <row r="24" spans="1:61" ht="15.75" customHeight="1" x14ac:dyDescent="0.25">
      <c r="A24" s="1"/>
      <c r="B24" s="285"/>
      <c r="C24" s="231"/>
      <c r="D24" s="288"/>
      <c r="E24" s="291"/>
      <c r="F24" s="231"/>
      <c r="G24" s="231"/>
      <c r="H24" s="231"/>
      <c r="I24" s="231"/>
      <c r="J24" s="199" t="e">
        <f>IF(AND('Mapa final'!#REF!="Alta",'Mapa final'!#REF!="Leve"),CONCATENATE("R9C",'Mapa final'!#REF!),"")</f>
        <v>#REF!</v>
      </c>
      <c r="K24" s="200" t="e">
        <f>IF(AND('Mapa final'!#REF!="Alta",'Mapa final'!#REF!="Leve"),CONCATENATE("R9C",'Mapa final'!#REF!),"")</f>
        <v>#REF!</v>
      </c>
      <c r="L24" s="200" t="e">
        <f>IF(AND('Mapa final'!#REF!="Alta",'Mapa final'!#REF!="Leve"),CONCATENATE("R9C",'Mapa final'!#REF!),"")</f>
        <v>#REF!</v>
      </c>
      <c r="M24" s="200" t="e">
        <f>IF(AND('Mapa final'!#REF!="Alta",'Mapa final'!#REF!="Leve"),CONCATENATE("R9C",'Mapa final'!#REF!),"")</f>
        <v>#REF!</v>
      </c>
      <c r="N24" s="200" t="e">
        <f>IF(AND('Mapa final'!#REF!="Alta",'Mapa final'!#REF!="Leve"),CONCATENATE("R9C",'Mapa final'!#REF!),"")</f>
        <v>#REF!</v>
      </c>
      <c r="O24" s="201" t="e">
        <f>IF(AND('Mapa final'!#REF!="Alta",'Mapa final'!#REF!="Leve"),CONCATENATE("R9C",'Mapa final'!#REF!),"")</f>
        <v>#REF!</v>
      </c>
      <c r="P24" s="199" t="e">
        <f>IF(AND('Mapa final'!#REF!="Alta",'Mapa final'!#REF!="Menor"),CONCATENATE("R9C",'Mapa final'!#REF!),"")</f>
        <v>#REF!</v>
      </c>
      <c r="Q24" s="200" t="e">
        <f>IF(AND('Mapa final'!#REF!="Alta",'Mapa final'!#REF!="Menor"),CONCATENATE("R9C",'Mapa final'!#REF!),"")</f>
        <v>#REF!</v>
      </c>
      <c r="R24" s="200" t="e">
        <f>IF(AND('Mapa final'!#REF!="Alta",'Mapa final'!#REF!="Menor"),CONCATENATE("R9C",'Mapa final'!#REF!),"")</f>
        <v>#REF!</v>
      </c>
      <c r="S24" s="200" t="e">
        <f>IF(AND('Mapa final'!#REF!="Alta",'Mapa final'!#REF!="Menor"),CONCATENATE("R9C",'Mapa final'!#REF!),"")</f>
        <v>#REF!</v>
      </c>
      <c r="T24" s="200" t="e">
        <f>IF(AND('Mapa final'!#REF!="Alta",'Mapa final'!#REF!="Menor"),CONCATENATE("R9C",'Mapa final'!#REF!),"")</f>
        <v>#REF!</v>
      </c>
      <c r="U24" s="201" t="e">
        <f>IF(AND('Mapa final'!#REF!="Alta",'Mapa final'!#REF!="Menor"),CONCATENATE("R9C",'Mapa final'!#REF!),"")</f>
        <v>#REF!</v>
      </c>
      <c r="V24" s="187" t="e">
        <f>IF(AND('Mapa final'!#REF!="Alta",'Mapa final'!#REF!="Moderado"),CONCATENATE("R9C",'Mapa final'!#REF!),"")</f>
        <v>#REF!</v>
      </c>
      <c r="W24" s="188" t="e">
        <f>IF(AND('Mapa final'!#REF!="Alta",'Mapa final'!#REF!="Moderado"),CONCATENATE("R9C",'Mapa final'!#REF!),"")</f>
        <v>#REF!</v>
      </c>
      <c r="X24" s="188" t="e">
        <f>IF(AND('Mapa final'!#REF!="Alta",'Mapa final'!#REF!="Moderado"),CONCATENATE("R9C",'Mapa final'!#REF!),"")</f>
        <v>#REF!</v>
      </c>
      <c r="Y24" s="188" t="e">
        <f>IF(AND('Mapa final'!#REF!="Alta",'Mapa final'!#REF!="Moderado"),CONCATENATE("R9C",'Mapa final'!#REF!),"")</f>
        <v>#REF!</v>
      </c>
      <c r="Z24" s="188" t="e">
        <f>IF(AND('Mapa final'!#REF!="Alta",'Mapa final'!#REF!="Moderado"),CONCATENATE("R9C",'Mapa final'!#REF!),"")</f>
        <v>#REF!</v>
      </c>
      <c r="AA24" s="189" t="e">
        <f>IF(AND('Mapa final'!#REF!="Alta",'Mapa final'!#REF!="Moderado"),CONCATENATE("R9C",'Mapa final'!#REF!),"")</f>
        <v>#REF!</v>
      </c>
      <c r="AB24" s="187" t="e">
        <f>IF(AND('Mapa final'!#REF!="Alta",'Mapa final'!#REF!="Mayor"),CONCATENATE("R9C",'Mapa final'!#REF!),"")</f>
        <v>#REF!</v>
      </c>
      <c r="AC24" s="188" t="e">
        <f>IF(AND('Mapa final'!#REF!="Alta",'Mapa final'!#REF!="Mayor"),CONCATENATE("R9C",'Mapa final'!#REF!),"")</f>
        <v>#REF!</v>
      </c>
      <c r="AD24" s="188" t="e">
        <f>IF(AND('Mapa final'!#REF!="Alta",'Mapa final'!#REF!="Mayor"),CONCATENATE("R9C",'Mapa final'!#REF!),"")</f>
        <v>#REF!</v>
      </c>
      <c r="AE24" s="188" t="e">
        <f>IF(AND('Mapa final'!#REF!="Alta",'Mapa final'!#REF!="Mayor"),CONCATENATE("R9C",'Mapa final'!#REF!),"")</f>
        <v>#REF!</v>
      </c>
      <c r="AF24" s="188" t="e">
        <f>IF(AND('Mapa final'!#REF!="Alta",'Mapa final'!#REF!="Mayor"),CONCATENATE("R9C",'Mapa final'!#REF!),"")</f>
        <v>#REF!</v>
      </c>
      <c r="AG24" s="189" t="e">
        <f>IF(AND('Mapa final'!#REF!="Alta",'Mapa final'!#REF!="Mayor"),CONCATENATE("R9C",'Mapa final'!#REF!),"")</f>
        <v>#REF!</v>
      </c>
      <c r="AH24" s="190" t="e">
        <f>IF(AND('Mapa final'!#REF!="Alta",'Mapa final'!#REF!="Catastrófico"),CONCATENATE("R9C",'Mapa final'!#REF!),"")</f>
        <v>#REF!</v>
      </c>
      <c r="AI24" s="191" t="e">
        <f>IF(AND('Mapa final'!#REF!="Alta",'Mapa final'!#REF!="Catastrófico"),CONCATENATE("R9C",'Mapa final'!#REF!),"")</f>
        <v>#REF!</v>
      </c>
      <c r="AJ24" s="191" t="e">
        <f>IF(AND('Mapa final'!#REF!="Alta",'Mapa final'!#REF!="Catastrófico"),CONCATENATE("R9C",'Mapa final'!#REF!),"")</f>
        <v>#REF!</v>
      </c>
      <c r="AK24" s="191" t="e">
        <f>IF(AND('Mapa final'!#REF!="Alta",'Mapa final'!#REF!="Catastrófico"),CONCATENATE("R9C",'Mapa final'!#REF!),"")</f>
        <v>#REF!</v>
      </c>
      <c r="AL24" s="191" t="e">
        <f>IF(AND('Mapa final'!#REF!="Alta",'Mapa final'!#REF!="Catastrófico"),CONCATENATE("R9C",'Mapa final'!#REF!),"")</f>
        <v>#REF!</v>
      </c>
      <c r="AM24" s="192" t="e">
        <f>IF(AND('Mapa final'!#REF!="Alta",'Mapa final'!#REF!="Catastrófico"),CONCATENATE("R9C",'Mapa final'!#REF!),"")</f>
        <v>#REF!</v>
      </c>
      <c r="AN24" s="1"/>
      <c r="AO24" s="299"/>
      <c r="AP24" s="231"/>
      <c r="AQ24" s="231"/>
      <c r="AR24" s="231"/>
      <c r="AS24" s="231"/>
      <c r="AT24" s="300"/>
      <c r="AU24" s="1"/>
      <c r="AV24" s="1"/>
      <c r="AW24" s="1"/>
      <c r="AX24" s="1"/>
      <c r="AY24" s="1"/>
      <c r="AZ24" s="1"/>
      <c r="BA24" s="1"/>
      <c r="BB24" s="1"/>
      <c r="BC24" s="1"/>
      <c r="BD24" s="1"/>
      <c r="BE24" s="1"/>
      <c r="BF24" s="1"/>
      <c r="BG24" s="1"/>
      <c r="BH24" s="1"/>
      <c r="BI24" s="1"/>
    </row>
    <row r="25" spans="1:61" ht="15.75" customHeight="1" x14ac:dyDescent="0.25">
      <c r="A25" s="1"/>
      <c r="B25" s="285"/>
      <c r="C25" s="231"/>
      <c r="D25" s="288"/>
      <c r="E25" s="292"/>
      <c r="F25" s="293"/>
      <c r="G25" s="293"/>
      <c r="H25" s="293"/>
      <c r="I25" s="293"/>
      <c r="J25" s="205" t="e">
        <f>IF(AND('Mapa final'!#REF!="Alta",'Mapa final'!#REF!="Leve"),CONCATENATE("R10C",'Mapa final'!#REF!),"")</f>
        <v>#REF!</v>
      </c>
      <c r="K25" s="206" t="e">
        <f>IF(AND('Mapa final'!#REF!="Alta",'Mapa final'!#REF!="Leve"),CONCATENATE("R10C",'Mapa final'!#REF!),"")</f>
        <v>#REF!</v>
      </c>
      <c r="L25" s="206" t="e">
        <f>IF(AND('Mapa final'!#REF!="Alta",'Mapa final'!#REF!="Leve"),CONCATENATE("R10C",'Mapa final'!#REF!),"")</f>
        <v>#REF!</v>
      </c>
      <c r="M25" s="206" t="e">
        <f>IF(AND('Mapa final'!#REF!="Alta",'Mapa final'!#REF!="Leve"),CONCATENATE("R10C",'Mapa final'!#REF!),"")</f>
        <v>#REF!</v>
      </c>
      <c r="N25" s="206" t="e">
        <f>IF(AND('Mapa final'!#REF!="Alta",'Mapa final'!#REF!="Leve"),CONCATENATE("R10C",'Mapa final'!#REF!),"")</f>
        <v>#REF!</v>
      </c>
      <c r="O25" s="207" t="e">
        <f>IF(AND('Mapa final'!#REF!="Alta",'Mapa final'!#REF!="Leve"),CONCATENATE("R10C",'Mapa final'!#REF!),"")</f>
        <v>#REF!</v>
      </c>
      <c r="P25" s="205" t="e">
        <f>IF(AND('Mapa final'!#REF!="Alta",'Mapa final'!#REF!="Menor"),CONCATENATE("R10C",'Mapa final'!#REF!),"")</f>
        <v>#REF!</v>
      </c>
      <c r="Q25" s="206" t="e">
        <f>IF(AND('Mapa final'!#REF!="Alta",'Mapa final'!#REF!="Menor"),CONCATENATE("R10C",'Mapa final'!#REF!),"")</f>
        <v>#REF!</v>
      </c>
      <c r="R25" s="206" t="e">
        <f>IF(AND('Mapa final'!#REF!="Alta",'Mapa final'!#REF!="Menor"),CONCATENATE("R10C",'Mapa final'!#REF!),"")</f>
        <v>#REF!</v>
      </c>
      <c r="S25" s="206" t="e">
        <f>IF(AND('Mapa final'!#REF!="Alta",'Mapa final'!#REF!="Menor"),CONCATENATE("R10C",'Mapa final'!#REF!),"")</f>
        <v>#REF!</v>
      </c>
      <c r="T25" s="206" t="e">
        <f>IF(AND('Mapa final'!#REF!="Alta",'Mapa final'!#REF!="Menor"),CONCATENATE("R10C",'Mapa final'!#REF!),"")</f>
        <v>#REF!</v>
      </c>
      <c r="U25" s="207" t="e">
        <f>IF(AND('Mapa final'!#REF!="Alta",'Mapa final'!#REF!="Menor"),CONCATENATE("R10C",'Mapa final'!#REF!),"")</f>
        <v>#REF!</v>
      </c>
      <c r="V25" s="193" t="e">
        <f>IF(AND('Mapa final'!#REF!="Alta",'Mapa final'!#REF!="Moderado"),CONCATENATE("R10C",'Mapa final'!#REF!),"")</f>
        <v>#REF!</v>
      </c>
      <c r="W25" s="194" t="e">
        <f>IF(AND('Mapa final'!#REF!="Alta",'Mapa final'!#REF!="Moderado"),CONCATENATE("R10C",'Mapa final'!#REF!),"")</f>
        <v>#REF!</v>
      </c>
      <c r="X25" s="194" t="e">
        <f>IF(AND('Mapa final'!#REF!="Alta",'Mapa final'!#REF!="Moderado"),CONCATENATE("R10C",'Mapa final'!#REF!),"")</f>
        <v>#REF!</v>
      </c>
      <c r="Y25" s="194" t="e">
        <f>IF(AND('Mapa final'!#REF!="Alta",'Mapa final'!#REF!="Moderado"),CONCATENATE("R10C",'Mapa final'!#REF!),"")</f>
        <v>#REF!</v>
      </c>
      <c r="Z25" s="194" t="e">
        <f>IF(AND('Mapa final'!#REF!="Alta",'Mapa final'!#REF!="Moderado"),CONCATENATE("R10C",'Mapa final'!#REF!),"")</f>
        <v>#REF!</v>
      </c>
      <c r="AA25" s="195" t="e">
        <f>IF(AND('Mapa final'!#REF!="Alta",'Mapa final'!#REF!="Moderado"),CONCATENATE("R10C",'Mapa final'!#REF!),"")</f>
        <v>#REF!</v>
      </c>
      <c r="AB25" s="193" t="e">
        <f>IF(AND('Mapa final'!#REF!="Alta",'Mapa final'!#REF!="Mayor"),CONCATENATE("R10C",'Mapa final'!#REF!),"")</f>
        <v>#REF!</v>
      </c>
      <c r="AC25" s="194" t="e">
        <f>IF(AND('Mapa final'!#REF!="Alta",'Mapa final'!#REF!="Mayor"),CONCATENATE("R10C",'Mapa final'!#REF!),"")</f>
        <v>#REF!</v>
      </c>
      <c r="AD25" s="194" t="e">
        <f>IF(AND('Mapa final'!#REF!="Alta",'Mapa final'!#REF!="Mayor"),CONCATENATE("R10C",'Mapa final'!#REF!),"")</f>
        <v>#REF!</v>
      </c>
      <c r="AE25" s="194" t="e">
        <f>IF(AND('Mapa final'!#REF!="Alta",'Mapa final'!#REF!="Mayor"),CONCATENATE("R10C",'Mapa final'!#REF!),"")</f>
        <v>#REF!</v>
      </c>
      <c r="AF25" s="194" t="e">
        <f>IF(AND('Mapa final'!#REF!="Alta",'Mapa final'!#REF!="Mayor"),CONCATENATE("R10C",'Mapa final'!#REF!),"")</f>
        <v>#REF!</v>
      </c>
      <c r="AG25" s="195" t="e">
        <f>IF(AND('Mapa final'!#REF!="Alta",'Mapa final'!#REF!="Mayor"),CONCATENATE("R10C",'Mapa final'!#REF!),"")</f>
        <v>#REF!</v>
      </c>
      <c r="AH25" s="196" t="e">
        <f>IF(AND('Mapa final'!#REF!="Alta",'Mapa final'!#REF!="Catastrófico"),CONCATENATE("R10C",'Mapa final'!#REF!),"")</f>
        <v>#REF!</v>
      </c>
      <c r="AI25" s="197" t="e">
        <f>IF(AND('Mapa final'!#REF!="Alta",'Mapa final'!#REF!="Catastrófico"),CONCATENATE("R10C",'Mapa final'!#REF!),"")</f>
        <v>#REF!</v>
      </c>
      <c r="AJ25" s="197" t="e">
        <f>IF(AND('Mapa final'!#REF!="Alta",'Mapa final'!#REF!="Catastrófico"),CONCATENATE("R10C",'Mapa final'!#REF!),"")</f>
        <v>#REF!</v>
      </c>
      <c r="AK25" s="197" t="e">
        <f>IF(AND('Mapa final'!#REF!="Alta",'Mapa final'!#REF!="Catastrófico"),CONCATENATE("R10C",'Mapa final'!#REF!),"")</f>
        <v>#REF!</v>
      </c>
      <c r="AL25" s="197" t="e">
        <f>IF(AND('Mapa final'!#REF!="Alta",'Mapa final'!#REF!="Catastrófico"),CONCATENATE("R10C",'Mapa final'!#REF!),"")</f>
        <v>#REF!</v>
      </c>
      <c r="AM25" s="198" t="e">
        <f>IF(AND('Mapa final'!#REF!="Alta",'Mapa final'!#REF!="Catastrófico"),CONCATENATE("R10C",'Mapa final'!#REF!),"")</f>
        <v>#REF!</v>
      </c>
      <c r="AN25" s="1"/>
      <c r="AO25" s="301"/>
      <c r="AP25" s="302"/>
      <c r="AQ25" s="302"/>
      <c r="AR25" s="302"/>
      <c r="AS25" s="302"/>
      <c r="AT25" s="303"/>
      <c r="AU25" s="1"/>
      <c r="AV25" s="1"/>
      <c r="AW25" s="1"/>
      <c r="AX25" s="1"/>
      <c r="AY25" s="1"/>
      <c r="AZ25" s="1"/>
      <c r="BA25" s="1"/>
      <c r="BB25" s="1"/>
      <c r="BC25" s="1"/>
      <c r="BD25" s="1"/>
      <c r="BE25" s="1"/>
      <c r="BF25" s="1"/>
      <c r="BG25" s="1"/>
      <c r="BH25" s="1"/>
      <c r="BI25" s="1"/>
    </row>
    <row r="26" spans="1:61" ht="15.75" customHeight="1" x14ac:dyDescent="0.25">
      <c r="A26" s="1"/>
      <c r="B26" s="285"/>
      <c r="C26" s="231"/>
      <c r="D26" s="288"/>
      <c r="E26" s="289" t="s">
        <v>496</v>
      </c>
      <c r="F26" s="290"/>
      <c r="G26" s="290"/>
      <c r="H26" s="290"/>
      <c r="I26" s="294"/>
      <c r="J26" s="202" t="e">
        <f>IF(AND('Mapa final'!#REF!="Media",'Mapa final'!#REF!="Leve"),CONCATENATE("R1C",'Mapa final'!#REF!),"")</f>
        <v>#REF!</v>
      </c>
      <c r="K26" s="203" t="e">
        <f>IF(AND('Mapa final'!#REF!="Media",'Mapa final'!#REF!="Leve"),CONCATENATE("R1C",'Mapa final'!#REF!),"")</f>
        <v>#REF!</v>
      </c>
      <c r="L26" s="203" t="e">
        <f>IF(AND('Mapa final'!#REF!="Media",'Mapa final'!#REF!="Leve"),CONCATENATE("R1C",'Mapa final'!#REF!),"")</f>
        <v>#REF!</v>
      </c>
      <c r="M26" s="203" t="e">
        <f>IF(AND('Mapa final'!#REF!="Media",'Mapa final'!#REF!="Leve"),CONCATENATE("R1C",'Mapa final'!#REF!),"")</f>
        <v>#REF!</v>
      </c>
      <c r="N26" s="203" t="e">
        <f>IF(AND('Mapa final'!#REF!="Media",'Mapa final'!#REF!="Leve"),CONCATENATE("R1C",'Mapa final'!#REF!),"")</f>
        <v>#REF!</v>
      </c>
      <c r="O26" s="204" t="e">
        <f>IF(AND('Mapa final'!#REF!="Media",'Mapa final'!#REF!="Leve"),CONCATENATE("R1C",'Mapa final'!#REF!),"")</f>
        <v>#REF!</v>
      </c>
      <c r="P26" s="202" t="e">
        <f>IF(AND('Mapa final'!#REF!="Media",'Mapa final'!#REF!="Menor"),CONCATENATE("R1C",'Mapa final'!#REF!),"")</f>
        <v>#REF!</v>
      </c>
      <c r="Q26" s="203" t="e">
        <f>IF(AND('Mapa final'!#REF!="Media",'Mapa final'!#REF!="Menor"),CONCATENATE("R1C",'Mapa final'!#REF!),"")</f>
        <v>#REF!</v>
      </c>
      <c r="R26" s="203" t="e">
        <f>IF(AND('Mapa final'!#REF!="Media",'Mapa final'!#REF!="Menor"),CONCATENATE("R1C",'Mapa final'!#REF!),"")</f>
        <v>#REF!</v>
      </c>
      <c r="S26" s="203" t="e">
        <f>IF(AND('Mapa final'!#REF!="Media",'Mapa final'!#REF!="Menor"),CONCATENATE("R1C",'Mapa final'!#REF!),"")</f>
        <v>#REF!</v>
      </c>
      <c r="T26" s="203" t="e">
        <f>IF(AND('Mapa final'!#REF!="Media",'Mapa final'!#REF!="Menor"),CONCATENATE("R1C",'Mapa final'!#REF!),"")</f>
        <v>#REF!</v>
      </c>
      <c r="U26" s="204" t="e">
        <f>IF(AND('Mapa final'!#REF!="Media",'Mapa final'!#REF!="Menor"),CONCATENATE("R1C",'Mapa final'!#REF!),"")</f>
        <v>#REF!</v>
      </c>
      <c r="V26" s="202" t="e">
        <f>IF(AND('Mapa final'!#REF!="Media",'Mapa final'!#REF!="Moderado"),CONCATENATE("R1C",'Mapa final'!#REF!),"")</f>
        <v>#REF!</v>
      </c>
      <c r="W26" s="203" t="e">
        <f>IF(AND('Mapa final'!#REF!="Media",'Mapa final'!#REF!="Moderado"),CONCATENATE("R1C",'Mapa final'!#REF!),"")</f>
        <v>#REF!</v>
      </c>
      <c r="X26" s="203" t="e">
        <f>IF(AND('Mapa final'!#REF!="Media",'Mapa final'!#REF!="Moderado"),CONCATENATE("R1C",'Mapa final'!#REF!),"")</f>
        <v>#REF!</v>
      </c>
      <c r="Y26" s="203" t="e">
        <f>IF(AND('Mapa final'!#REF!="Media",'Mapa final'!#REF!="Moderado"),CONCATENATE("R1C",'Mapa final'!#REF!),"")</f>
        <v>#REF!</v>
      </c>
      <c r="Z26" s="203" t="e">
        <f>IF(AND('Mapa final'!#REF!="Media",'Mapa final'!#REF!="Moderado"),CONCATENATE("R1C",'Mapa final'!#REF!),"")</f>
        <v>#REF!</v>
      </c>
      <c r="AA26" s="204" t="e">
        <f>IF(AND('Mapa final'!#REF!="Media",'Mapa final'!#REF!="Moderado"),CONCATENATE("R1C",'Mapa final'!#REF!),"")</f>
        <v>#REF!</v>
      </c>
      <c r="AB26" s="181" t="e">
        <f>IF(AND('Mapa final'!#REF!="Media",'Mapa final'!#REF!="Mayor"),CONCATENATE("R1C",'Mapa final'!#REF!),"")</f>
        <v>#REF!</v>
      </c>
      <c r="AC26" s="182" t="e">
        <f>IF(AND('Mapa final'!#REF!="Media",'Mapa final'!#REF!="Mayor"),CONCATENATE("R1C",'Mapa final'!#REF!),"")</f>
        <v>#REF!</v>
      </c>
      <c r="AD26" s="182" t="e">
        <f>IF(AND('Mapa final'!#REF!="Media",'Mapa final'!#REF!="Mayor"),CONCATENATE("R1C",'Mapa final'!#REF!),"")</f>
        <v>#REF!</v>
      </c>
      <c r="AE26" s="182" t="e">
        <f>IF(AND('Mapa final'!#REF!="Media",'Mapa final'!#REF!="Mayor"),CONCATENATE("R1C",'Mapa final'!#REF!),"")</f>
        <v>#REF!</v>
      </c>
      <c r="AF26" s="182" t="e">
        <f>IF(AND('Mapa final'!#REF!="Media",'Mapa final'!#REF!="Mayor"),CONCATENATE("R1C",'Mapa final'!#REF!),"")</f>
        <v>#REF!</v>
      </c>
      <c r="AG26" s="183" t="e">
        <f>IF(AND('Mapa final'!#REF!="Media",'Mapa final'!#REF!="Mayor"),CONCATENATE("R1C",'Mapa final'!#REF!),"")</f>
        <v>#REF!</v>
      </c>
      <c r="AH26" s="184" t="e">
        <f>IF(AND('Mapa final'!#REF!="Media",'Mapa final'!#REF!="Catastrófico"),CONCATENATE("R1C",'Mapa final'!#REF!),"")</f>
        <v>#REF!</v>
      </c>
      <c r="AI26" s="185" t="e">
        <f>IF(AND('Mapa final'!#REF!="Media",'Mapa final'!#REF!="Catastrófico"),CONCATENATE("R1C",'Mapa final'!#REF!),"")</f>
        <v>#REF!</v>
      </c>
      <c r="AJ26" s="185" t="e">
        <f>IF(AND('Mapa final'!#REF!="Media",'Mapa final'!#REF!="Catastrófico"),CONCATENATE("R1C",'Mapa final'!#REF!),"")</f>
        <v>#REF!</v>
      </c>
      <c r="AK26" s="185" t="e">
        <f>IF(AND('Mapa final'!#REF!="Media",'Mapa final'!#REF!="Catastrófico"),CONCATENATE("R1C",'Mapa final'!#REF!),"")</f>
        <v>#REF!</v>
      </c>
      <c r="AL26" s="185" t="e">
        <f>IF(AND('Mapa final'!#REF!="Media",'Mapa final'!#REF!="Catastrófico"),CONCATENATE("R1C",'Mapa final'!#REF!),"")</f>
        <v>#REF!</v>
      </c>
      <c r="AM26" s="186" t="e">
        <f>IF(AND('Mapa final'!#REF!="Media",'Mapa final'!#REF!="Catastrófico"),CONCATENATE("R1C",'Mapa final'!#REF!),"")</f>
        <v>#REF!</v>
      </c>
      <c r="AN26" s="1"/>
      <c r="AO26" s="304" t="s">
        <v>497</v>
      </c>
      <c r="AP26" s="297"/>
      <c r="AQ26" s="297"/>
      <c r="AR26" s="297"/>
      <c r="AS26" s="297"/>
      <c r="AT26" s="298"/>
      <c r="AU26" s="1"/>
      <c r="AV26" s="1"/>
      <c r="AW26" s="1"/>
      <c r="AX26" s="1"/>
      <c r="AY26" s="1"/>
      <c r="AZ26" s="1"/>
      <c r="BA26" s="1"/>
      <c r="BB26" s="1"/>
      <c r="BC26" s="1"/>
      <c r="BD26" s="1"/>
      <c r="BE26" s="1"/>
      <c r="BF26" s="1"/>
      <c r="BG26" s="1"/>
      <c r="BH26" s="1"/>
      <c r="BI26" s="1"/>
    </row>
    <row r="27" spans="1:61" ht="15.75" customHeight="1" x14ac:dyDescent="0.25">
      <c r="A27" s="1"/>
      <c r="B27" s="285"/>
      <c r="C27" s="231"/>
      <c r="D27" s="288"/>
      <c r="E27" s="291"/>
      <c r="F27" s="231"/>
      <c r="G27" s="231"/>
      <c r="H27" s="231"/>
      <c r="I27" s="288"/>
      <c r="J27" s="199" t="e">
        <f>IF(AND('Mapa final'!#REF!="Media",'Mapa final'!#REF!="Leve"),CONCATENATE("R2C",'Mapa final'!#REF!),"")</f>
        <v>#REF!</v>
      </c>
      <c r="K27" s="200" t="e">
        <f>IF(AND('Mapa final'!#REF!="Media",'Mapa final'!#REF!="Leve"),CONCATENATE("R2C",'Mapa final'!#REF!),"")</f>
        <v>#REF!</v>
      </c>
      <c r="L27" s="200" t="e">
        <f>IF(AND('Mapa final'!#REF!="Media",'Mapa final'!#REF!="Leve"),CONCATENATE("R2C",'Mapa final'!#REF!),"")</f>
        <v>#REF!</v>
      </c>
      <c r="M27" s="200" t="e">
        <f>IF(AND('Mapa final'!#REF!="Media",'Mapa final'!#REF!="Leve"),CONCATENATE("R2C",'Mapa final'!#REF!),"")</f>
        <v>#REF!</v>
      </c>
      <c r="N27" s="200" t="e">
        <f>IF(AND('Mapa final'!#REF!="Media",'Mapa final'!#REF!="Leve"),CONCATENATE("R2C",'Mapa final'!#REF!),"")</f>
        <v>#REF!</v>
      </c>
      <c r="O27" s="201" t="e">
        <f>IF(AND('Mapa final'!#REF!="Media",'Mapa final'!#REF!="Leve"),CONCATENATE("R2C",'Mapa final'!#REF!),"")</f>
        <v>#REF!</v>
      </c>
      <c r="P27" s="199" t="e">
        <f>IF(AND('Mapa final'!#REF!="Media",'Mapa final'!#REF!="Menor"),CONCATENATE("R2C",'Mapa final'!#REF!),"")</f>
        <v>#REF!</v>
      </c>
      <c r="Q27" s="200" t="e">
        <f>IF(AND('Mapa final'!#REF!="Media",'Mapa final'!#REF!="Menor"),CONCATENATE("R2C",'Mapa final'!#REF!),"")</f>
        <v>#REF!</v>
      </c>
      <c r="R27" s="200" t="e">
        <f>IF(AND('Mapa final'!#REF!="Media",'Mapa final'!#REF!="Menor"),CONCATENATE("R2C",'Mapa final'!#REF!),"")</f>
        <v>#REF!</v>
      </c>
      <c r="S27" s="200" t="e">
        <f>IF(AND('Mapa final'!#REF!="Media",'Mapa final'!#REF!="Menor"),CONCATENATE("R2C",'Mapa final'!#REF!),"")</f>
        <v>#REF!</v>
      </c>
      <c r="T27" s="200" t="e">
        <f>IF(AND('Mapa final'!#REF!="Media",'Mapa final'!#REF!="Menor"),CONCATENATE("R2C",'Mapa final'!#REF!),"")</f>
        <v>#REF!</v>
      </c>
      <c r="U27" s="201" t="e">
        <f>IF(AND('Mapa final'!#REF!="Media",'Mapa final'!#REF!="Menor"),CONCATENATE("R2C",'Mapa final'!#REF!),"")</f>
        <v>#REF!</v>
      </c>
      <c r="V27" s="199" t="e">
        <f>IF(AND('Mapa final'!#REF!="Media",'Mapa final'!#REF!="Moderado"),CONCATENATE("R2C",'Mapa final'!#REF!),"")</f>
        <v>#REF!</v>
      </c>
      <c r="W27" s="200" t="e">
        <f>IF(AND('Mapa final'!#REF!="Media",'Mapa final'!#REF!="Moderado"),CONCATENATE("R2C",'Mapa final'!#REF!),"")</f>
        <v>#REF!</v>
      </c>
      <c r="X27" s="200" t="e">
        <f>IF(AND('Mapa final'!#REF!="Media",'Mapa final'!#REF!="Moderado"),CONCATENATE("R2C",'Mapa final'!#REF!),"")</f>
        <v>#REF!</v>
      </c>
      <c r="Y27" s="200" t="e">
        <f>IF(AND('Mapa final'!#REF!="Media",'Mapa final'!#REF!="Moderado"),CONCATENATE("R2C",'Mapa final'!#REF!),"")</f>
        <v>#REF!</v>
      </c>
      <c r="Z27" s="200" t="e">
        <f>IF(AND('Mapa final'!#REF!="Media",'Mapa final'!#REF!="Moderado"),CONCATENATE("R2C",'Mapa final'!#REF!),"")</f>
        <v>#REF!</v>
      </c>
      <c r="AA27" s="201" t="e">
        <f>IF(AND('Mapa final'!#REF!="Media",'Mapa final'!#REF!="Moderado"),CONCATENATE("R2C",'Mapa final'!#REF!),"")</f>
        <v>#REF!</v>
      </c>
      <c r="AB27" s="187" t="e">
        <f>IF(AND('Mapa final'!#REF!="Media",'Mapa final'!#REF!="Mayor"),CONCATENATE("R2C",'Mapa final'!#REF!),"")</f>
        <v>#REF!</v>
      </c>
      <c r="AC27" s="188" t="e">
        <f>IF(AND('Mapa final'!#REF!="Media",'Mapa final'!#REF!="Mayor"),CONCATENATE("R2C",'Mapa final'!#REF!),"")</f>
        <v>#REF!</v>
      </c>
      <c r="AD27" s="188" t="e">
        <f>IF(AND('Mapa final'!#REF!="Media",'Mapa final'!#REF!="Mayor"),CONCATENATE("R2C",'Mapa final'!#REF!),"")</f>
        <v>#REF!</v>
      </c>
      <c r="AE27" s="188" t="e">
        <f>IF(AND('Mapa final'!#REF!="Media",'Mapa final'!#REF!="Mayor"),CONCATENATE("R2C",'Mapa final'!#REF!),"")</f>
        <v>#REF!</v>
      </c>
      <c r="AF27" s="188" t="e">
        <f>IF(AND('Mapa final'!#REF!="Media",'Mapa final'!#REF!="Mayor"),CONCATENATE("R2C",'Mapa final'!#REF!),"")</f>
        <v>#REF!</v>
      </c>
      <c r="AG27" s="189" t="e">
        <f>IF(AND('Mapa final'!#REF!="Media",'Mapa final'!#REF!="Mayor"),CONCATENATE("R2C",'Mapa final'!#REF!),"")</f>
        <v>#REF!</v>
      </c>
      <c r="AH27" s="190" t="e">
        <f>IF(AND('Mapa final'!#REF!="Media",'Mapa final'!#REF!="Catastrófico"),CONCATENATE("R2C",'Mapa final'!#REF!),"")</f>
        <v>#REF!</v>
      </c>
      <c r="AI27" s="191" t="e">
        <f>IF(AND('Mapa final'!#REF!="Media",'Mapa final'!#REF!="Catastrófico"),CONCATENATE("R2C",'Mapa final'!#REF!),"")</f>
        <v>#REF!</v>
      </c>
      <c r="AJ27" s="191" t="e">
        <f>IF(AND('Mapa final'!#REF!="Media",'Mapa final'!#REF!="Catastrófico"),CONCATENATE("R2C",'Mapa final'!#REF!),"")</f>
        <v>#REF!</v>
      </c>
      <c r="AK27" s="191" t="e">
        <f>IF(AND('Mapa final'!#REF!="Media",'Mapa final'!#REF!="Catastrófico"),CONCATENATE("R2C",'Mapa final'!#REF!),"")</f>
        <v>#REF!</v>
      </c>
      <c r="AL27" s="191" t="e">
        <f>IF(AND('Mapa final'!#REF!="Media",'Mapa final'!#REF!="Catastrófico"),CONCATENATE("R2C",'Mapa final'!#REF!),"")</f>
        <v>#REF!</v>
      </c>
      <c r="AM27" s="192" t="e">
        <f>IF(AND('Mapa final'!#REF!="Media",'Mapa final'!#REF!="Catastrófico"),CONCATENATE("R2C",'Mapa final'!#REF!),"")</f>
        <v>#REF!</v>
      </c>
      <c r="AN27" s="1"/>
      <c r="AO27" s="299"/>
      <c r="AP27" s="231"/>
      <c r="AQ27" s="231"/>
      <c r="AR27" s="231"/>
      <c r="AS27" s="231"/>
      <c r="AT27" s="300"/>
      <c r="AU27" s="1"/>
      <c r="AV27" s="1"/>
      <c r="AW27" s="1"/>
      <c r="AX27" s="1"/>
      <c r="AY27" s="1"/>
      <c r="AZ27" s="1"/>
      <c r="BA27" s="1"/>
      <c r="BB27" s="1"/>
      <c r="BC27" s="1"/>
      <c r="BD27" s="1"/>
      <c r="BE27" s="1"/>
      <c r="BF27" s="1"/>
      <c r="BG27" s="1"/>
      <c r="BH27" s="1"/>
      <c r="BI27" s="1"/>
    </row>
    <row r="28" spans="1:61" ht="15.75" customHeight="1" x14ac:dyDescent="0.25">
      <c r="A28" s="1"/>
      <c r="B28" s="285"/>
      <c r="C28" s="231"/>
      <c r="D28" s="288"/>
      <c r="E28" s="291"/>
      <c r="F28" s="231"/>
      <c r="G28" s="231"/>
      <c r="H28" s="231"/>
      <c r="I28" s="288"/>
      <c r="J28" s="199" t="e">
        <f>IF(AND('Mapa final'!#REF!="Media",'Mapa final'!#REF!="Leve"),CONCATENATE("R3C",'Mapa final'!#REF!),"")</f>
        <v>#REF!</v>
      </c>
      <c r="K28" s="200" t="e">
        <f>IF(AND('Mapa final'!#REF!="Media",'Mapa final'!#REF!="Leve"),CONCATENATE("R3C",'Mapa final'!#REF!),"")</f>
        <v>#REF!</v>
      </c>
      <c r="L28" s="200" t="e">
        <f>IF(AND('Mapa final'!#REF!="Media",'Mapa final'!#REF!="Leve"),CONCATENATE("R3C",'Mapa final'!#REF!),"")</f>
        <v>#REF!</v>
      </c>
      <c r="M28" s="200" t="e">
        <f>IF(AND('Mapa final'!#REF!="Media",'Mapa final'!#REF!="Leve"),CONCATENATE("R3C",'Mapa final'!#REF!),"")</f>
        <v>#REF!</v>
      </c>
      <c r="N28" s="200" t="e">
        <f>IF(AND('Mapa final'!#REF!="Media",'Mapa final'!#REF!="Leve"),CONCATENATE("R3C",'Mapa final'!#REF!),"")</f>
        <v>#REF!</v>
      </c>
      <c r="O28" s="201" t="e">
        <f>IF(AND('Mapa final'!#REF!="Media",'Mapa final'!#REF!="Leve"),CONCATENATE("R3C",'Mapa final'!#REF!),"")</f>
        <v>#REF!</v>
      </c>
      <c r="P28" s="199" t="e">
        <f>IF(AND('Mapa final'!#REF!="Media",'Mapa final'!#REF!="Menor"),CONCATENATE("R3C",'Mapa final'!#REF!),"")</f>
        <v>#REF!</v>
      </c>
      <c r="Q28" s="200" t="e">
        <f>IF(AND('Mapa final'!#REF!="Media",'Mapa final'!#REF!="Menor"),CONCATENATE("R3C",'Mapa final'!#REF!),"")</f>
        <v>#REF!</v>
      </c>
      <c r="R28" s="200" t="e">
        <f>IF(AND('Mapa final'!#REF!="Media",'Mapa final'!#REF!="Menor"),CONCATENATE("R3C",'Mapa final'!#REF!),"")</f>
        <v>#REF!</v>
      </c>
      <c r="S28" s="200" t="e">
        <f>IF(AND('Mapa final'!#REF!="Media",'Mapa final'!#REF!="Menor"),CONCATENATE("R3C",'Mapa final'!#REF!),"")</f>
        <v>#REF!</v>
      </c>
      <c r="T28" s="200" t="e">
        <f>IF(AND('Mapa final'!#REF!="Media",'Mapa final'!#REF!="Menor"),CONCATENATE("R3C",'Mapa final'!#REF!),"")</f>
        <v>#REF!</v>
      </c>
      <c r="U28" s="201" t="e">
        <f>IF(AND('Mapa final'!#REF!="Media",'Mapa final'!#REF!="Menor"),CONCATENATE("R3C",'Mapa final'!#REF!),"")</f>
        <v>#REF!</v>
      </c>
      <c r="V28" s="199" t="e">
        <f>IF(AND('Mapa final'!#REF!="Media",'Mapa final'!#REF!="Moderado"),CONCATENATE("R3C",'Mapa final'!#REF!),"")</f>
        <v>#REF!</v>
      </c>
      <c r="W28" s="200" t="e">
        <f>IF(AND('Mapa final'!#REF!="Media",'Mapa final'!#REF!="Moderado"),CONCATENATE("R3C",'Mapa final'!#REF!),"")</f>
        <v>#REF!</v>
      </c>
      <c r="X28" s="200" t="e">
        <f>IF(AND('Mapa final'!#REF!="Media",'Mapa final'!#REF!="Moderado"),CONCATENATE("R3C",'Mapa final'!#REF!),"")</f>
        <v>#REF!</v>
      </c>
      <c r="Y28" s="200" t="e">
        <f>IF(AND('Mapa final'!#REF!="Media",'Mapa final'!#REF!="Moderado"),CONCATENATE("R3C",'Mapa final'!#REF!),"")</f>
        <v>#REF!</v>
      </c>
      <c r="Z28" s="200" t="e">
        <f>IF(AND('Mapa final'!#REF!="Media",'Mapa final'!#REF!="Moderado"),CONCATENATE("R3C",'Mapa final'!#REF!),"")</f>
        <v>#REF!</v>
      </c>
      <c r="AA28" s="201" t="e">
        <f>IF(AND('Mapa final'!#REF!="Media",'Mapa final'!#REF!="Moderado"),CONCATENATE("R3C",'Mapa final'!#REF!),"")</f>
        <v>#REF!</v>
      </c>
      <c r="AB28" s="187" t="e">
        <f>IF(AND('Mapa final'!#REF!="Media",'Mapa final'!#REF!="Mayor"),CONCATENATE("R3C",'Mapa final'!#REF!),"")</f>
        <v>#REF!</v>
      </c>
      <c r="AC28" s="188" t="e">
        <f>IF(AND('Mapa final'!#REF!="Media",'Mapa final'!#REF!="Mayor"),CONCATENATE("R3C",'Mapa final'!#REF!),"")</f>
        <v>#REF!</v>
      </c>
      <c r="AD28" s="188" t="e">
        <f>IF(AND('Mapa final'!#REF!="Media",'Mapa final'!#REF!="Mayor"),CONCATENATE("R3C",'Mapa final'!#REF!),"")</f>
        <v>#REF!</v>
      </c>
      <c r="AE28" s="188" t="e">
        <f>IF(AND('Mapa final'!#REF!="Media",'Mapa final'!#REF!="Mayor"),CONCATENATE("R3C",'Mapa final'!#REF!),"")</f>
        <v>#REF!</v>
      </c>
      <c r="AF28" s="188" t="e">
        <f>IF(AND('Mapa final'!#REF!="Media",'Mapa final'!#REF!="Mayor"),CONCATENATE("R3C",'Mapa final'!#REF!),"")</f>
        <v>#REF!</v>
      </c>
      <c r="AG28" s="189" t="e">
        <f>IF(AND('Mapa final'!#REF!="Media",'Mapa final'!#REF!="Mayor"),CONCATENATE("R3C",'Mapa final'!#REF!),"")</f>
        <v>#REF!</v>
      </c>
      <c r="AH28" s="190" t="e">
        <f>IF(AND('Mapa final'!#REF!="Media",'Mapa final'!#REF!="Catastrófico"),CONCATENATE("R3C",'Mapa final'!#REF!),"")</f>
        <v>#REF!</v>
      </c>
      <c r="AI28" s="191" t="e">
        <f>IF(AND('Mapa final'!#REF!="Media",'Mapa final'!#REF!="Catastrófico"),CONCATENATE("R3C",'Mapa final'!#REF!),"")</f>
        <v>#REF!</v>
      </c>
      <c r="AJ28" s="191" t="e">
        <f>IF(AND('Mapa final'!#REF!="Media",'Mapa final'!#REF!="Catastrófico"),CONCATENATE("R3C",'Mapa final'!#REF!),"")</f>
        <v>#REF!</v>
      </c>
      <c r="AK28" s="191" t="e">
        <f>IF(AND('Mapa final'!#REF!="Media",'Mapa final'!#REF!="Catastrófico"),CONCATENATE("R3C",'Mapa final'!#REF!),"")</f>
        <v>#REF!</v>
      </c>
      <c r="AL28" s="191" t="e">
        <f>IF(AND('Mapa final'!#REF!="Media",'Mapa final'!#REF!="Catastrófico"),CONCATENATE("R3C",'Mapa final'!#REF!),"")</f>
        <v>#REF!</v>
      </c>
      <c r="AM28" s="192" t="e">
        <f>IF(AND('Mapa final'!#REF!="Media",'Mapa final'!#REF!="Catastrófico"),CONCATENATE("R3C",'Mapa final'!#REF!),"")</f>
        <v>#REF!</v>
      </c>
      <c r="AN28" s="1"/>
      <c r="AO28" s="299"/>
      <c r="AP28" s="231"/>
      <c r="AQ28" s="231"/>
      <c r="AR28" s="231"/>
      <c r="AS28" s="231"/>
      <c r="AT28" s="300"/>
      <c r="AU28" s="1"/>
      <c r="AV28" s="1"/>
      <c r="AW28" s="1"/>
      <c r="AX28" s="1"/>
      <c r="AY28" s="1"/>
      <c r="AZ28" s="1"/>
      <c r="BA28" s="1"/>
      <c r="BB28" s="1"/>
      <c r="BC28" s="1"/>
      <c r="BD28" s="1"/>
      <c r="BE28" s="1"/>
      <c r="BF28" s="1"/>
      <c r="BG28" s="1"/>
      <c r="BH28" s="1"/>
      <c r="BI28" s="1"/>
    </row>
    <row r="29" spans="1:61" ht="15.75" customHeight="1" x14ac:dyDescent="0.25">
      <c r="A29" s="1"/>
      <c r="B29" s="285"/>
      <c r="C29" s="231"/>
      <c r="D29" s="288"/>
      <c r="E29" s="291"/>
      <c r="F29" s="231"/>
      <c r="G29" s="231"/>
      <c r="H29" s="231"/>
      <c r="I29" s="288"/>
      <c r="J29" s="199" t="e">
        <f>IF(AND('Mapa final'!#REF!="Media",'Mapa final'!#REF!="Leve"),CONCATENATE("R4C",'Mapa final'!#REF!),"")</f>
        <v>#REF!</v>
      </c>
      <c r="K29" s="200" t="e">
        <f>IF(AND('Mapa final'!#REF!="Media",'Mapa final'!#REF!="Leve"),CONCATENATE("R4C",'Mapa final'!#REF!),"")</f>
        <v>#REF!</v>
      </c>
      <c r="L29" s="200" t="e">
        <f>IF(AND('Mapa final'!#REF!="Media",'Mapa final'!#REF!="Leve"),CONCATENATE("R4C",'Mapa final'!#REF!),"")</f>
        <v>#REF!</v>
      </c>
      <c r="M29" s="200" t="e">
        <f>IF(AND('Mapa final'!#REF!="Media",'Mapa final'!#REF!="Leve"),CONCATENATE("R4C",'Mapa final'!#REF!),"")</f>
        <v>#REF!</v>
      </c>
      <c r="N29" s="200" t="e">
        <f>IF(AND('Mapa final'!#REF!="Media",'Mapa final'!#REF!="Leve"),CONCATENATE("R4C",'Mapa final'!#REF!),"")</f>
        <v>#REF!</v>
      </c>
      <c r="O29" s="201" t="e">
        <f>IF(AND('Mapa final'!#REF!="Media",'Mapa final'!#REF!="Leve"),CONCATENATE("R4C",'Mapa final'!#REF!),"")</f>
        <v>#REF!</v>
      </c>
      <c r="P29" s="199" t="e">
        <f>IF(AND('Mapa final'!#REF!="Media",'Mapa final'!#REF!="Menor"),CONCATENATE("R4C",'Mapa final'!#REF!),"")</f>
        <v>#REF!</v>
      </c>
      <c r="Q29" s="200" t="e">
        <f>IF(AND('Mapa final'!#REF!="Media",'Mapa final'!#REF!="Menor"),CONCATENATE("R4C",'Mapa final'!#REF!),"")</f>
        <v>#REF!</v>
      </c>
      <c r="R29" s="200" t="e">
        <f>IF(AND('Mapa final'!#REF!="Media",'Mapa final'!#REF!="Menor"),CONCATENATE("R4C",'Mapa final'!#REF!),"")</f>
        <v>#REF!</v>
      </c>
      <c r="S29" s="200" t="e">
        <f>IF(AND('Mapa final'!#REF!="Media",'Mapa final'!#REF!="Menor"),CONCATENATE("R4C",'Mapa final'!#REF!),"")</f>
        <v>#REF!</v>
      </c>
      <c r="T29" s="200" t="e">
        <f>IF(AND('Mapa final'!#REF!="Media",'Mapa final'!#REF!="Menor"),CONCATENATE("R4C",'Mapa final'!#REF!),"")</f>
        <v>#REF!</v>
      </c>
      <c r="U29" s="201" t="e">
        <f>IF(AND('Mapa final'!#REF!="Media",'Mapa final'!#REF!="Menor"),CONCATENATE("R4C",'Mapa final'!#REF!),"")</f>
        <v>#REF!</v>
      </c>
      <c r="V29" s="199" t="e">
        <f>IF(AND('Mapa final'!#REF!="Media",'Mapa final'!#REF!="Moderado"),CONCATENATE("R4C",'Mapa final'!#REF!),"")</f>
        <v>#REF!</v>
      </c>
      <c r="W29" s="200" t="e">
        <f>IF(AND('Mapa final'!#REF!="Media",'Mapa final'!#REF!="Moderado"),CONCATENATE("R4C",'Mapa final'!#REF!),"")</f>
        <v>#REF!</v>
      </c>
      <c r="X29" s="200" t="e">
        <f>IF(AND('Mapa final'!#REF!="Media",'Mapa final'!#REF!="Moderado"),CONCATENATE("R4C",'Mapa final'!#REF!),"")</f>
        <v>#REF!</v>
      </c>
      <c r="Y29" s="200" t="e">
        <f>IF(AND('Mapa final'!#REF!="Media",'Mapa final'!#REF!="Moderado"),CONCATENATE("R4C",'Mapa final'!#REF!),"")</f>
        <v>#REF!</v>
      </c>
      <c r="Z29" s="200" t="e">
        <f>IF(AND('Mapa final'!#REF!="Media",'Mapa final'!#REF!="Moderado"),CONCATENATE("R4C",'Mapa final'!#REF!),"")</f>
        <v>#REF!</v>
      </c>
      <c r="AA29" s="201" t="e">
        <f>IF(AND('Mapa final'!#REF!="Media",'Mapa final'!#REF!="Moderado"),CONCATENATE("R4C",'Mapa final'!#REF!),"")</f>
        <v>#REF!</v>
      </c>
      <c r="AB29" s="187" t="e">
        <f>IF(AND('Mapa final'!#REF!="Media",'Mapa final'!#REF!="Mayor"),CONCATENATE("R4C",'Mapa final'!#REF!),"")</f>
        <v>#REF!</v>
      </c>
      <c r="AC29" s="188" t="e">
        <f>IF(AND('Mapa final'!#REF!="Media",'Mapa final'!#REF!="Mayor"),CONCATENATE("R4C",'Mapa final'!#REF!),"")</f>
        <v>#REF!</v>
      </c>
      <c r="AD29" s="188" t="e">
        <f>IF(AND('Mapa final'!#REF!="Media",'Mapa final'!#REF!="Mayor"),CONCATENATE("R4C",'Mapa final'!#REF!),"")</f>
        <v>#REF!</v>
      </c>
      <c r="AE29" s="188" t="e">
        <f>IF(AND('Mapa final'!#REF!="Media",'Mapa final'!#REF!="Mayor"),CONCATENATE("R4C",'Mapa final'!#REF!),"")</f>
        <v>#REF!</v>
      </c>
      <c r="AF29" s="188" t="e">
        <f>IF(AND('Mapa final'!#REF!="Media",'Mapa final'!#REF!="Mayor"),CONCATENATE("R4C",'Mapa final'!#REF!),"")</f>
        <v>#REF!</v>
      </c>
      <c r="AG29" s="189" t="e">
        <f>IF(AND('Mapa final'!#REF!="Media",'Mapa final'!#REF!="Mayor"),CONCATENATE("R4C",'Mapa final'!#REF!),"")</f>
        <v>#REF!</v>
      </c>
      <c r="AH29" s="190" t="e">
        <f>IF(AND('Mapa final'!#REF!="Media",'Mapa final'!#REF!="Catastrófico"),CONCATENATE("R4C",'Mapa final'!#REF!),"")</f>
        <v>#REF!</v>
      </c>
      <c r="AI29" s="191" t="e">
        <f>IF(AND('Mapa final'!#REF!="Media",'Mapa final'!#REF!="Catastrófico"),CONCATENATE("R4C",'Mapa final'!#REF!),"")</f>
        <v>#REF!</v>
      </c>
      <c r="AJ29" s="191" t="e">
        <f>IF(AND('Mapa final'!#REF!="Media",'Mapa final'!#REF!="Catastrófico"),CONCATENATE("R4C",'Mapa final'!#REF!),"")</f>
        <v>#REF!</v>
      </c>
      <c r="AK29" s="191" t="e">
        <f>IF(AND('Mapa final'!#REF!="Media",'Mapa final'!#REF!="Catastrófico"),CONCATENATE("R4C",'Mapa final'!#REF!),"")</f>
        <v>#REF!</v>
      </c>
      <c r="AL29" s="191" t="e">
        <f>IF(AND('Mapa final'!#REF!="Media",'Mapa final'!#REF!="Catastrófico"),CONCATENATE("R4C",'Mapa final'!#REF!),"")</f>
        <v>#REF!</v>
      </c>
      <c r="AM29" s="192" t="e">
        <f>IF(AND('Mapa final'!#REF!="Media",'Mapa final'!#REF!="Catastrófico"),CONCATENATE("R4C",'Mapa final'!#REF!),"")</f>
        <v>#REF!</v>
      </c>
      <c r="AN29" s="1"/>
      <c r="AO29" s="299"/>
      <c r="AP29" s="231"/>
      <c r="AQ29" s="231"/>
      <c r="AR29" s="231"/>
      <c r="AS29" s="231"/>
      <c r="AT29" s="300"/>
      <c r="AU29" s="1"/>
      <c r="AV29" s="1"/>
      <c r="AW29" s="1"/>
      <c r="AX29" s="1"/>
      <c r="AY29" s="1"/>
      <c r="AZ29" s="1"/>
      <c r="BA29" s="1"/>
      <c r="BB29" s="1"/>
      <c r="BC29" s="1"/>
      <c r="BD29" s="1"/>
      <c r="BE29" s="1"/>
      <c r="BF29" s="1"/>
      <c r="BG29" s="1"/>
      <c r="BH29" s="1"/>
      <c r="BI29" s="1"/>
    </row>
    <row r="30" spans="1:61" ht="15.75" customHeight="1" x14ac:dyDescent="0.25">
      <c r="A30" s="1"/>
      <c r="B30" s="285"/>
      <c r="C30" s="231"/>
      <c r="D30" s="288"/>
      <c r="E30" s="291"/>
      <c r="F30" s="231"/>
      <c r="G30" s="231"/>
      <c r="H30" s="231"/>
      <c r="I30" s="288"/>
      <c r="J30" s="199" t="e">
        <f>IF(AND('Mapa final'!#REF!="Media",'Mapa final'!#REF!="Leve"),CONCATENATE("R5C",'Mapa final'!#REF!),"")</f>
        <v>#REF!</v>
      </c>
      <c r="K30" s="200" t="e">
        <f>IF(AND('Mapa final'!#REF!="Media",'Mapa final'!#REF!="Leve"),CONCATENATE("R5C",'Mapa final'!#REF!),"")</f>
        <v>#REF!</v>
      </c>
      <c r="L30" s="200" t="e">
        <f>IF(AND('Mapa final'!#REF!="Media",'Mapa final'!#REF!="Leve"),CONCATENATE("R5C",'Mapa final'!#REF!),"")</f>
        <v>#REF!</v>
      </c>
      <c r="M30" s="200" t="e">
        <f>IF(AND('Mapa final'!#REF!="Media",'Mapa final'!#REF!="Leve"),CONCATENATE("R5C",'Mapa final'!#REF!),"")</f>
        <v>#REF!</v>
      </c>
      <c r="N30" s="200" t="e">
        <f>IF(AND('Mapa final'!#REF!="Media",'Mapa final'!#REF!="Leve"),CONCATENATE("R5C",'Mapa final'!#REF!),"")</f>
        <v>#REF!</v>
      </c>
      <c r="O30" s="201" t="e">
        <f>IF(AND('Mapa final'!#REF!="Media",'Mapa final'!#REF!="Leve"),CONCATENATE("R5C",'Mapa final'!#REF!),"")</f>
        <v>#REF!</v>
      </c>
      <c r="P30" s="199" t="e">
        <f>IF(AND('Mapa final'!#REF!="Media",'Mapa final'!#REF!="Menor"),CONCATENATE("R5C",'Mapa final'!#REF!),"")</f>
        <v>#REF!</v>
      </c>
      <c r="Q30" s="200" t="e">
        <f>IF(AND('Mapa final'!#REF!="Media",'Mapa final'!#REF!="Menor"),CONCATENATE("R5C",'Mapa final'!#REF!),"")</f>
        <v>#REF!</v>
      </c>
      <c r="R30" s="200" t="e">
        <f>IF(AND('Mapa final'!#REF!="Media",'Mapa final'!#REF!="Menor"),CONCATENATE("R5C",'Mapa final'!#REF!),"")</f>
        <v>#REF!</v>
      </c>
      <c r="S30" s="200" t="e">
        <f>IF(AND('Mapa final'!#REF!="Media",'Mapa final'!#REF!="Menor"),CONCATENATE("R5C",'Mapa final'!#REF!),"")</f>
        <v>#REF!</v>
      </c>
      <c r="T30" s="200" t="e">
        <f>IF(AND('Mapa final'!#REF!="Media",'Mapa final'!#REF!="Menor"),CONCATENATE("R5C",'Mapa final'!#REF!),"")</f>
        <v>#REF!</v>
      </c>
      <c r="U30" s="201" t="e">
        <f>IF(AND('Mapa final'!#REF!="Media",'Mapa final'!#REF!="Menor"),CONCATENATE("R5C",'Mapa final'!#REF!),"")</f>
        <v>#REF!</v>
      </c>
      <c r="V30" s="199" t="e">
        <f>IF(AND('Mapa final'!#REF!="Media",'Mapa final'!#REF!="Moderado"),CONCATENATE("R5C",'Mapa final'!#REF!),"")</f>
        <v>#REF!</v>
      </c>
      <c r="W30" s="200" t="e">
        <f>IF(AND('Mapa final'!#REF!="Media",'Mapa final'!#REF!="Moderado"),CONCATENATE("R5C",'Mapa final'!#REF!),"")</f>
        <v>#REF!</v>
      </c>
      <c r="X30" s="200" t="e">
        <f>IF(AND('Mapa final'!#REF!="Media",'Mapa final'!#REF!="Moderado"),CONCATENATE("R5C",'Mapa final'!#REF!),"")</f>
        <v>#REF!</v>
      </c>
      <c r="Y30" s="200" t="e">
        <f>IF(AND('Mapa final'!#REF!="Media",'Mapa final'!#REF!="Moderado"),CONCATENATE("R5C",'Mapa final'!#REF!),"")</f>
        <v>#REF!</v>
      </c>
      <c r="Z30" s="200" t="e">
        <f>IF(AND('Mapa final'!#REF!="Media",'Mapa final'!#REF!="Moderado"),CONCATENATE("R5C",'Mapa final'!#REF!),"")</f>
        <v>#REF!</v>
      </c>
      <c r="AA30" s="201" t="e">
        <f>IF(AND('Mapa final'!#REF!="Media",'Mapa final'!#REF!="Moderado"),CONCATENATE("R5C",'Mapa final'!#REF!),"")</f>
        <v>#REF!</v>
      </c>
      <c r="AB30" s="187" t="e">
        <f>IF(AND('Mapa final'!#REF!="Media",'Mapa final'!#REF!="Mayor"),CONCATENATE("R5C",'Mapa final'!#REF!),"")</f>
        <v>#REF!</v>
      </c>
      <c r="AC30" s="188" t="e">
        <f>IF(AND('Mapa final'!#REF!="Media",'Mapa final'!#REF!="Mayor"),CONCATENATE("R5C",'Mapa final'!#REF!),"")</f>
        <v>#REF!</v>
      </c>
      <c r="AD30" s="188" t="e">
        <f>IF(AND('Mapa final'!#REF!="Media",'Mapa final'!#REF!="Mayor"),CONCATENATE("R5C",'Mapa final'!#REF!),"")</f>
        <v>#REF!</v>
      </c>
      <c r="AE30" s="188" t="e">
        <f>IF(AND('Mapa final'!#REF!="Media",'Mapa final'!#REF!="Mayor"),CONCATENATE("R5C",'Mapa final'!#REF!),"")</f>
        <v>#REF!</v>
      </c>
      <c r="AF30" s="188" t="e">
        <f>IF(AND('Mapa final'!#REF!="Media",'Mapa final'!#REF!="Mayor"),CONCATENATE("R5C",'Mapa final'!#REF!),"")</f>
        <v>#REF!</v>
      </c>
      <c r="AG30" s="189" t="e">
        <f>IF(AND('Mapa final'!#REF!="Media",'Mapa final'!#REF!="Mayor"),CONCATENATE("R5C",'Mapa final'!#REF!),"")</f>
        <v>#REF!</v>
      </c>
      <c r="AH30" s="190" t="e">
        <f>IF(AND('Mapa final'!#REF!="Media",'Mapa final'!#REF!="Catastrófico"),CONCATENATE("R5C",'Mapa final'!#REF!),"")</f>
        <v>#REF!</v>
      </c>
      <c r="AI30" s="191" t="e">
        <f>IF(AND('Mapa final'!#REF!="Media",'Mapa final'!#REF!="Catastrófico"),CONCATENATE("R5C",'Mapa final'!#REF!),"")</f>
        <v>#REF!</v>
      </c>
      <c r="AJ30" s="191" t="e">
        <f>IF(AND('Mapa final'!#REF!="Media",'Mapa final'!#REF!="Catastrófico"),CONCATENATE("R5C",'Mapa final'!#REF!),"")</f>
        <v>#REF!</v>
      </c>
      <c r="AK30" s="191" t="e">
        <f>IF(AND('Mapa final'!#REF!="Media",'Mapa final'!#REF!="Catastrófico"),CONCATENATE("R5C",'Mapa final'!#REF!),"")</f>
        <v>#REF!</v>
      </c>
      <c r="AL30" s="191" t="e">
        <f>IF(AND('Mapa final'!#REF!="Media",'Mapa final'!#REF!="Catastrófico"),CONCATENATE("R5C",'Mapa final'!#REF!),"")</f>
        <v>#REF!</v>
      </c>
      <c r="AM30" s="192" t="e">
        <f>IF(AND('Mapa final'!#REF!="Media",'Mapa final'!#REF!="Catastrófico"),CONCATENATE("R5C",'Mapa final'!#REF!),"")</f>
        <v>#REF!</v>
      </c>
      <c r="AN30" s="1"/>
      <c r="AO30" s="299"/>
      <c r="AP30" s="231"/>
      <c r="AQ30" s="231"/>
      <c r="AR30" s="231"/>
      <c r="AS30" s="231"/>
      <c r="AT30" s="300"/>
      <c r="AU30" s="1"/>
      <c r="AV30" s="1"/>
      <c r="AW30" s="1"/>
      <c r="AX30" s="1"/>
      <c r="AY30" s="1"/>
      <c r="AZ30" s="1"/>
      <c r="BA30" s="1"/>
      <c r="BB30" s="1"/>
      <c r="BC30" s="1"/>
      <c r="BD30" s="1"/>
      <c r="BE30" s="1"/>
      <c r="BF30" s="1"/>
      <c r="BG30" s="1"/>
      <c r="BH30" s="1"/>
      <c r="BI30" s="1"/>
    </row>
    <row r="31" spans="1:61" ht="15.75" customHeight="1" x14ac:dyDescent="0.25">
      <c r="A31" s="1"/>
      <c r="B31" s="285"/>
      <c r="C31" s="231"/>
      <c r="D31" s="288"/>
      <c r="E31" s="291"/>
      <c r="F31" s="231"/>
      <c r="G31" s="231"/>
      <c r="H31" s="231"/>
      <c r="I31" s="288"/>
      <c r="J31" s="199" t="e">
        <f>IF(AND('Mapa final'!#REF!="Media",'Mapa final'!#REF!="Leve"),CONCATENATE("R6C",'Mapa final'!#REF!),"")</f>
        <v>#REF!</v>
      </c>
      <c r="K31" s="200" t="e">
        <f>IF(AND('Mapa final'!#REF!="Media",'Mapa final'!#REF!="Leve"),CONCATENATE("R6C",'Mapa final'!#REF!),"")</f>
        <v>#REF!</v>
      </c>
      <c r="L31" s="200" t="e">
        <f>IF(AND('Mapa final'!#REF!="Media",'Mapa final'!#REF!="Leve"),CONCATENATE("R6C",'Mapa final'!#REF!),"")</f>
        <v>#REF!</v>
      </c>
      <c r="M31" s="200" t="e">
        <f>IF(AND('Mapa final'!#REF!="Media",'Mapa final'!#REF!="Leve"),CONCATENATE("R6C",'Mapa final'!#REF!),"")</f>
        <v>#REF!</v>
      </c>
      <c r="N31" s="200" t="e">
        <f>IF(AND('Mapa final'!#REF!="Media",'Mapa final'!#REF!="Leve"),CONCATENATE("R6C",'Mapa final'!#REF!),"")</f>
        <v>#REF!</v>
      </c>
      <c r="O31" s="201" t="e">
        <f>IF(AND('Mapa final'!#REF!="Media",'Mapa final'!#REF!="Leve"),CONCATENATE("R6C",'Mapa final'!#REF!),"")</f>
        <v>#REF!</v>
      </c>
      <c r="P31" s="199" t="e">
        <f>IF(AND('Mapa final'!#REF!="Media",'Mapa final'!#REF!="Menor"),CONCATENATE("R6C",'Mapa final'!#REF!),"")</f>
        <v>#REF!</v>
      </c>
      <c r="Q31" s="200" t="e">
        <f>IF(AND('Mapa final'!#REF!="Media",'Mapa final'!#REF!="Menor"),CONCATENATE("R6C",'Mapa final'!#REF!),"")</f>
        <v>#REF!</v>
      </c>
      <c r="R31" s="200" t="e">
        <f>IF(AND('Mapa final'!#REF!="Media",'Mapa final'!#REF!="Menor"),CONCATENATE("R6C",'Mapa final'!#REF!),"")</f>
        <v>#REF!</v>
      </c>
      <c r="S31" s="200" t="e">
        <f>IF(AND('Mapa final'!#REF!="Media",'Mapa final'!#REF!="Menor"),CONCATENATE("R6C",'Mapa final'!#REF!),"")</f>
        <v>#REF!</v>
      </c>
      <c r="T31" s="200" t="e">
        <f>IF(AND('Mapa final'!#REF!="Media",'Mapa final'!#REF!="Menor"),CONCATENATE("R6C",'Mapa final'!#REF!),"")</f>
        <v>#REF!</v>
      </c>
      <c r="U31" s="201" t="e">
        <f>IF(AND('Mapa final'!#REF!="Media",'Mapa final'!#REF!="Menor"),CONCATENATE("R6C",'Mapa final'!#REF!),"")</f>
        <v>#REF!</v>
      </c>
      <c r="V31" s="199" t="e">
        <f>IF(AND('Mapa final'!#REF!="Media",'Mapa final'!#REF!="Moderado"),CONCATENATE("R6C",'Mapa final'!#REF!),"")</f>
        <v>#REF!</v>
      </c>
      <c r="W31" s="200" t="e">
        <f>IF(AND('Mapa final'!#REF!="Media",'Mapa final'!#REF!="Moderado"),CONCATENATE("R6C",'Mapa final'!#REF!),"")</f>
        <v>#REF!</v>
      </c>
      <c r="X31" s="200" t="e">
        <f>IF(AND('Mapa final'!#REF!="Media",'Mapa final'!#REF!="Moderado"),CONCATENATE("R6C",'Mapa final'!#REF!),"")</f>
        <v>#REF!</v>
      </c>
      <c r="Y31" s="200" t="e">
        <f>IF(AND('Mapa final'!#REF!="Media",'Mapa final'!#REF!="Moderado"),CONCATENATE("R6C",'Mapa final'!#REF!),"")</f>
        <v>#REF!</v>
      </c>
      <c r="Z31" s="200" t="e">
        <f>IF(AND('Mapa final'!#REF!="Media",'Mapa final'!#REF!="Moderado"),CONCATENATE("R6C",'Mapa final'!#REF!),"")</f>
        <v>#REF!</v>
      </c>
      <c r="AA31" s="201" t="e">
        <f>IF(AND('Mapa final'!#REF!="Media",'Mapa final'!#REF!="Moderado"),CONCATENATE("R6C",'Mapa final'!#REF!),"")</f>
        <v>#REF!</v>
      </c>
      <c r="AB31" s="187" t="e">
        <f>IF(AND('Mapa final'!#REF!="Media",'Mapa final'!#REF!="Mayor"),CONCATENATE("R6C",'Mapa final'!#REF!),"")</f>
        <v>#REF!</v>
      </c>
      <c r="AC31" s="188" t="e">
        <f>IF(AND('Mapa final'!#REF!="Media",'Mapa final'!#REF!="Mayor"),CONCATENATE("R6C",'Mapa final'!#REF!),"")</f>
        <v>#REF!</v>
      </c>
      <c r="AD31" s="188" t="e">
        <f>IF(AND('Mapa final'!#REF!="Media",'Mapa final'!#REF!="Mayor"),CONCATENATE("R6C",'Mapa final'!#REF!),"")</f>
        <v>#REF!</v>
      </c>
      <c r="AE31" s="188" t="e">
        <f>IF(AND('Mapa final'!#REF!="Media",'Mapa final'!#REF!="Mayor"),CONCATENATE("R6C",'Mapa final'!#REF!),"")</f>
        <v>#REF!</v>
      </c>
      <c r="AF31" s="188" t="e">
        <f>IF(AND('Mapa final'!#REF!="Media",'Mapa final'!#REF!="Mayor"),CONCATENATE("R6C",'Mapa final'!#REF!),"")</f>
        <v>#REF!</v>
      </c>
      <c r="AG31" s="189" t="e">
        <f>IF(AND('Mapa final'!#REF!="Media",'Mapa final'!#REF!="Mayor"),CONCATENATE("R6C",'Mapa final'!#REF!),"")</f>
        <v>#REF!</v>
      </c>
      <c r="AH31" s="190" t="e">
        <f>IF(AND('Mapa final'!#REF!="Media",'Mapa final'!#REF!="Catastrófico"),CONCATENATE("R6C",'Mapa final'!#REF!),"")</f>
        <v>#REF!</v>
      </c>
      <c r="AI31" s="191" t="e">
        <f>IF(AND('Mapa final'!#REF!="Media",'Mapa final'!#REF!="Catastrófico"),CONCATENATE("R6C",'Mapa final'!#REF!),"")</f>
        <v>#REF!</v>
      </c>
      <c r="AJ31" s="191" t="e">
        <f>IF(AND('Mapa final'!#REF!="Media",'Mapa final'!#REF!="Catastrófico"),CONCATENATE("R6C",'Mapa final'!#REF!),"")</f>
        <v>#REF!</v>
      </c>
      <c r="AK31" s="191" t="e">
        <f>IF(AND('Mapa final'!#REF!="Media",'Mapa final'!#REF!="Catastrófico"),CONCATENATE("R6C",'Mapa final'!#REF!),"")</f>
        <v>#REF!</v>
      </c>
      <c r="AL31" s="191" t="e">
        <f>IF(AND('Mapa final'!#REF!="Media",'Mapa final'!#REF!="Catastrófico"),CONCATENATE("R6C",'Mapa final'!#REF!),"")</f>
        <v>#REF!</v>
      </c>
      <c r="AM31" s="192" t="e">
        <f>IF(AND('Mapa final'!#REF!="Media",'Mapa final'!#REF!="Catastrófico"),CONCATENATE("R6C",'Mapa final'!#REF!),"")</f>
        <v>#REF!</v>
      </c>
      <c r="AN31" s="1"/>
      <c r="AO31" s="299"/>
      <c r="AP31" s="231"/>
      <c r="AQ31" s="231"/>
      <c r="AR31" s="231"/>
      <c r="AS31" s="231"/>
      <c r="AT31" s="300"/>
      <c r="AU31" s="1"/>
      <c r="AV31" s="1"/>
      <c r="AW31" s="1"/>
      <c r="AX31" s="1"/>
      <c r="AY31" s="1"/>
      <c r="AZ31" s="1"/>
      <c r="BA31" s="1"/>
      <c r="BB31" s="1"/>
      <c r="BC31" s="1"/>
      <c r="BD31" s="1"/>
      <c r="BE31" s="1"/>
      <c r="BF31" s="1"/>
      <c r="BG31" s="1"/>
      <c r="BH31" s="1"/>
      <c r="BI31" s="1"/>
    </row>
    <row r="32" spans="1:61" ht="15.75" customHeight="1" x14ac:dyDescent="0.25">
      <c r="A32" s="1"/>
      <c r="B32" s="285"/>
      <c r="C32" s="231"/>
      <c r="D32" s="288"/>
      <c r="E32" s="291"/>
      <c r="F32" s="231"/>
      <c r="G32" s="231"/>
      <c r="H32" s="231"/>
      <c r="I32" s="288"/>
      <c r="J32" s="199" t="e">
        <f>IF(AND('Mapa final'!#REF!="Media",'Mapa final'!#REF!="Leve"),CONCATENATE("R7C",'Mapa final'!#REF!),"")</f>
        <v>#REF!</v>
      </c>
      <c r="K32" s="200" t="e">
        <f>IF(AND('Mapa final'!#REF!="Media",'Mapa final'!#REF!="Leve"),CONCATENATE("R7C",'Mapa final'!#REF!),"")</f>
        <v>#REF!</v>
      </c>
      <c r="L32" s="200" t="e">
        <f>IF(AND('Mapa final'!#REF!="Media",'Mapa final'!#REF!="Leve"),CONCATENATE("R7C",'Mapa final'!#REF!),"")</f>
        <v>#REF!</v>
      </c>
      <c r="M32" s="200" t="e">
        <f>IF(AND('Mapa final'!#REF!="Media",'Mapa final'!#REF!="Leve"),CONCATENATE("R7C",'Mapa final'!#REF!),"")</f>
        <v>#REF!</v>
      </c>
      <c r="N32" s="200" t="e">
        <f>IF(AND('Mapa final'!#REF!="Media",'Mapa final'!#REF!="Leve"),CONCATENATE("R7C",'Mapa final'!#REF!),"")</f>
        <v>#REF!</v>
      </c>
      <c r="O32" s="201" t="e">
        <f>IF(AND('Mapa final'!#REF!="Media",'Mapa final'!#REF!="Leve"),CONCATENATE("R7C",'Mapa final'!#REF!),"")</f>
        <v>#REF!</v>
      </c>
      <c r="P32" s="199" t="e">
        <f>IF(AND('Mapa final'!#REF!="Media",'Mapa final'!#REF!="Menor"),CONCATENATE("R7C",'Mapa final'!#REF!),"")</f>
        <v>#REF!</v>
      </c>
      <c r="Q32" s="200" t="e">
        <f>IF(AND('Mapa final'!#REF!="Media",'Mapa final'!#REF!="Menor"),CONCATENATE("R7C",'Mapa final'!#REF!),"")</f>
        <v>#REF!</v>
      </c>
      <c r="R32" s="200" t="e">
        <f>IF(AND('Mapa final'!#REF!="Media",'Mapa final'!#REF!="Menor"),CONCATENATE("R7C",'Mapa final'!#REF!),"")</f>
        <v>#REF!</v>
      </c>
      <c r="S32" s="200" t="e">
        <f>IF(AND('Mapa final'!#REF!="Media",'Mapa final'!#REF!="Menor"),CONCATENATE("R7C",'Mapa final'!#REF!),"")</f>
        <v>#REF!</v>
      </c>
      <c r="T32" s="200" t="e">
        <f>IF(AND('Mapa final'!#REF!="Media",'Mapa final'!#REF!="Menor"),CONCATENATE("R7C",'Mapa final'!#REF!),"")</f>
        <v>#REF!</v>
      </c>
      <c r="U32" s="201" t="e">
        <f>IF(AND('Mapa final'!#REF!="Media",'Mapa final'!#REF!="Menor"),CONCATENATE("R7C",'Mapa final'!#REF!),"")</f>
        <v>#REF!</v>
      </c>
      <c r="V32" s="199" t="e">
        <f>IF(AND('Mapa final'!#REF!="Media",'Mapa final'!#REF!="Moderado"),CONCATENATE("R7C",'Mapa final'!#REF!),"")</f>
        <v>#REF!</v>
      </c>
      <c r="W32" s="200" t="e">
        <f>IF(AND('Mapa final'!#REF!="Media",'Mapa final'!#REF!="Moderado"),CONCATENATE("R7C",'Mapa final'!#REF!),"")</f>
        <v>#REF!</v>
      </c>
      <c r="X32" s="200" t="e">
        <f>IF(AND('Mapa final'!#REF!="Media",'Mapa final'!#REF!="Moderado"),CONCATENATE("R7C",'Mapa final'!#REF!),"")</f>
        <v>#REF!</v>
      </c>
      <c r="Y32" s="200" t="e">
        <f>IF(AND('Mapa final'!#REF!="Media",'Mapa final'!#REF!="Moderado"),CONCATENATE("R7C",'Mapa final'!#REF!),"")</f>
        <v>#REF!</v>
      </c>
      <c r="Z32" s="200" t="e">
        <f>IF(AND('Mapa final'!#REF!="Media",'Mapa final'!#REF!="Moderado"),CONCATENATE("R7C",'Mapa final'!#REF!),"")</f>
        <v>#REF!</v>
      </c>
      <c r="AA32" s="201" t="e">
        <f>IF(AND('Mapa final'!#REF!="Media",'Mapa final'!#REF!="Moderado"),CONCATENATE("R7C",'Mapa final'!#REF!),"")</f>
        <v>#REF!</v>
      </c>
      <c r="AB32" s="187" t="e">
        <f>IF(AND('Mapa final'!#REF!="Media",'Mapa final'!#REF!="Mayor"),CONCATENATE("R7C",'Mapa final'!#REF!),"")</f>
        <v>#REF!</v>
      </c>
      <c r="AC32" s="188" t="e">
        <f>IF(AND('Mapa final'!#REF!="Media",'Mapa final'!#REF!="Mayor"),CONCATENATE("R7C",'Mapa final'!#REF!),"")</f>
        <v>#REF!</v>
      </c>
      <c r="AD32" s="188" t="e">
        <f>IF(AND('Mapa final'!#REF!="Media",'Mapa final'!#REF!="Mayor"),CONCATENATE("R7C",'Mapa final'!#REF!),"")</f>
        <v>#REF!</v>
      </c>
      <c r="AE32" s="188" t="e">
        <f>IF(AND('Mapa final'!#REF!="Media",'Mapa final'!#REF!="Mayor"),CONCATENATE("R7C",'Mapa final'!#REF!),"")</f>
        <v>#REF!</v>
      </c>
      <c r="AF32" s="188" t="e">
        <f>IF(AND('Mapa final'!#REF!="Media",'Mapa final'!#REF!="Mayor"),CONCATENATE("R7C",'Mapa final'!#REF!),"")</f>
        <v>#REF!</v>
      </c>
      <c r="AG32" s="189" t="e">
        <f>IF(AND('Mapa final'!#REF!="Media",'Mapa final'!#REF!="Mayor"),CONCATENATE("R7C",'Mapa final'!#REF!),"")</f>
        <v>#REF!</v>
      </c>
      <c r="AH32" s="190" t="e">
        <f>IF(AND('Mapa final'!#REF!="Media",'Mapa final'!#REF!="Catastrófico"),CONCATENATE("R7C",'Mapa final'!#REF!),"")</f>
        <v>#REF!</v>
      </c>
      <c r="AI32" s="191" t="e">
        <f>IF(AND('Mapa final'!#REF!="Media",'Mapa final'!#REF!="Catastrófico"),CONCATENATE("R7C",'Mapa final'!#REF!),"")</f>
        <v>#REF!</v>
      </c>
      <c r="AJ32" s="191" t="e">
        <f>IF(AND('Mapa final'!#REF!="Media",'Mapa final'!#REF!="Catastrófico"),CONCATENATE("R7C",'Mapa final'!#REF!),"")</f>
        <v>#REF!</v>
      </c>
      <c r="AK32" s="191" t="e">
        <f>IF(AND('Mapa final'!#REF!="Media",'Mapa final'!#REF!="Catastrófico"),CONCATENATE("R7C",'Mapa final'!#REF!),"")</f>
        <v>#REF!</v>
      </c>
      <c r="AL32" s="191" t="e">
        <f>IF(AND('Mapa final'!#REF!="Media",'Mapa final'!#REF!="Catastrófico"),CONCATENATE("R7C",'Mapa final'!#REF!),"")</f>
        <v>#REF!</v>
      </c>
      <c r="AM32" s="192" t="e">
        <f>IF(AND('Mapa final'!#REF!="Media",'Mapa final'!#REF!="Catastrófico"),CONCATENATE("R7C",'Mapa final'!#REF!),"")</f>
        <v>#REF!</v>
      </c>
      <c r="AN32" s="1"/>
      <c r="AO32" s="299"/>
      <c r="AP32" s="231"/>
      <c r="AQ32" s="231"/>
      <c r="AR32" s="231"/>
      <c r="AS32" s="231"/>
      <c r="AT32" s="300"/>
      <c r="AU32" s="1"/>
      <c r="AV32" s="1"/>
      <c r="AW32" s="1"/>
      <c r="AX32" s="1"/>
      <c r="AY32" s="1"/>
      <c r="AZ32" s="1"/>
      <c r="BA32" s="1"/>
      <c r="BB32" s="1"/>
      <c r="BC32" s="1"/>
      <c r="BD32" s="1"/>
      <c r="BE32" s="1"/>
      <c r="BF32" s="1"/>
      <c r="BG32" s="1"/>
      <c r="BH32" s="1"/>
      <c r="BI32" s="1"/>
    </row>
    <row r="33" spans="1:61" ht="15.75" customHeight="1" x14ac:dyDescent="0.25">
      <c r="A33" s="1"/>
      <c r="B33" s="285"/>
      <c r="C33" s="231"/>
      <c r="D33" s="288"/>
      <c r="E33" s="291"/>
      <c r="F33" s="231"/>
      <c r="G33" s="231"/>
      <c r="H33" s="231"/>
      <c r="I33" s="288"/>
      <c r="J33" s="199" t="e">
        <f>IF(AND('Mapa final'!#REF!="Media",'Mapa final'!#REF!="Leve"),CONCATENATE("R8C",'Mapa final'!#REF!),"")</f>
        <v>#REF!</v>
      </c>
      <c r="K33" s="200" t="e">
        <f>IF(AND('Mapa final'!#REF!="Media",'Mapa final'!#REF!="Leve"),CONCATENATE("R8C",'Mapa final'!#REF!),"")</f>
        <v>#REF!</v>
      </c>
      <c r="L33" s="200" t="e">
        <f>IF(AND('Mapa final'!#REF!="Media",'Mapa final'!#REF!="Leve"),CONCATENATE("R8C",'Mapa final'!#REF!),"")</f>
        <v>#REF!</v>
      </c>
      <c r="M33" s="200" t="e">
        <f>IF(AND('Mapa final'!#REF!="Media",'Mapa final'!#REF!="Leve"),CONCATENATE("R8C",'Mapa final'!#REF!),"")</f>
        <v>#REF!</v>
      </c>
      <c r="N33" s="200" t="e">
        <f>IF(AND('Mapa final'!#REF!="Media",'Mapa final'!#REF!="Leve"),CONCATENATE("R8C",'Mapa final'!#REF!),"")</f>
        <v>#REF!</v>
      </c>
      <c r="O33" s="201" t="e">
        <f>IF(AND('Mapa final'!#REF!="Media",'Mapa final'!#REF!="Leve"),CONCATENATE("R8C",'Mapa final'!#REF!),"")</f>
        <v>#REF!</v>
      </c>
      <c r="P33" s="199" t="e">
        <f>IF(AND('Mapa final'!#REF!="Media",'Mapa final'!#REF!="Menor"),CONCATENATE("R8C",'Mapa final'!#REF!),"")</f>
        <v>#REF!</v>
      </c>
      <c r="Q33" s="200" t="e">
        <f>IF(AND('Mapa final'!#REF!="Media",'Mapa final'!#REF!="Menor"),CONCATENATE("R8C",'Mapa final'!#REF!),"")</f>
        <v>#REF!</v>
      </c>
      <c r="R33" s="200" t="e">
        <f>IF(AND('Mapa final'!#REF!="Media",'Mapa final'!#REF!="Menor"),CONCATENATE("R8C",'Mapa final'!#REF!),"")</f>
        <v>#REF!</v>
      </c>
      <c r="S33" s="200" t="e">
        <f>IF(AND('Mapa final'!#REF!="Media",'Mapa final'!#REF!="Menor"),CONCATENATE("R8C",'Mapa final'!#REF!),"")</f>
        <v>#REF!</v>
      </c>
      <c r="T33" s="200" t="e">
        <f>IF(AND('Mapa final'!#REF!="Media",'Mapa final'!#REF!="Menor"),CONCATENATE("R8C",'Mapa final'!#REF!),"")</f>
        <v>#REF!</v>
      </c>
      <c r="U33" s="201" t="e">
        <f>IF(AND('Mapa final'!#REF!="Media",'Mapa final'!#REF!="Menor"),CONCATENATE("R8C",'Mapa final'!#REF!),"")</f>
        <v>#REF!</v>
      </c>
      <c r="V33" s="199" t="e">
        <f>IF(AND('Mapa final'!#REF!="Media",'Mapa final'!#REF!="Moderado"),CONCATENATE("R8C",'Mapa final'!#REF!),"")</f>
        <v>#REF!</v>
      </c>
      <c r="W33" s="200" t="e">
        <f>IF(AND('Mapa final'!#REF!="Media",'Mapa final'!#REF!="Moderado"),CONCATENATE("R8C",'Mapa final'!#REF!),"")</f>
        <v>#REF!</v>
      </c>
      <c r="X33" s="200" t="e">
        <f>IF(AND('Mapa final'!#REF!="Media",'Mapa final'!#REF!="Moderado"),CONCATENATE("R8C",'Mapa final'!#REF!),"")</f>
        <v>#REF!</v>
      </c>
      <c r="Y33" s="200" t="e">
        <f>IF(AND('Mapa final'!#REF!="Media",'Mapa final'!#REF!="Moderado"),CONCATENATE("R8C",'Mapa final'!#REF!),"")</f>
        <v>#REF!</v>
      </c>
      <c r="Z33" s="200" t="e">
        <f>IF(AND('Mapa final'!#REF!="Media",'Mapa final'!#REF!="Moderado"),CONCATENATE("R8C",'Mapa final'!#REF!),"")</f>
        <v>#REF!</v>
      </c>
      <c r="AA33" s="201" t="e">
        <f>IF(AND('Mapa final'!#REF!="Media",'Mapa final'!#REF!="Moderado"),CONCATENATE("R8C",'Mapa final'!#REF!),"")</f>
        <v>#REF!</v>
      </c>
      <c r="AB33" s="187" t="e">
        <f>IF(AND('Mapa final'!#REF!="Media",'Mapa final'!#REF!="Mayor"),CONCATENATE("R8C",'Mapa final'!#REF!),"")</f>
        <v>#REF!</v>
      </c>
      <c r="AC33" s="188" t="e">
        <f>IF(AND('Mapa final'!#REF!="Media",'Mapa final'!#REF!="Mayor"),CONCATENATE("R8C",'Mapa final'!#REF!),"")</f>
        <v>#REF!</v>
      </c>
      <c r="AD33" s="188" t="e">
        <f>IF(AND('Mapa final'!#REF!="Media",'Mapa final'!#REF!="Mayor"),CONCATENATE("R8C",'Mapa final'!#REF!),"")</f>
        <v>#REF!</v>
      </c>
      <c r="AE33" s="188" t="e">
        <f>IF(AND('Mapa final'!#REF!="Media",'Mapa final'!#REF!="Mayor"),CONCATENATE("R8C",'Mapa final'!#REF!),"")</f>
        <v>#REF!</v>
      </c>
      <c r="AF33" s="188" t="e">
        <f>IF(AND('Mapa final'!#REF!="Media",'Mapa final'!#REF!="Mayor"),CONCATENATE("R8C",'Mapa final'!#REF!),"")</f>
        <v>#REF!</v>
      </c>
      <c r="AG33" s="189" t="e">
        <f>IF(AND('Mapa final'!#REF!="Media",'Mapa final'!#REF!="Mayor"),CONCATENATE("R8C",'Mapa final'!#REF!),"")</f>
        <v>#REF!</v>
      </c>
      <c r="AH33" s="190" t="e">
        <f>IF(AND('Mapa final'!#REF!="Media",'Mapa final'!#REF!="Catastrófico"),CONCATENATE("R8C",'Mapa final'!#REF!),"")</f>
        <v>#REF!</v>
      </c>
      <c r="AI33" s="191" t="e">
        <f>IF(AND('Mapa final'!#REF!="Media",'Mapa final'!#REF!="Catastrófico"),CONCATENATE("R8C",'Mapa final'!#REF!),"")</f>
        <v>#REF!</v>
      </c>
      <c r="AJ33" s="191" t="e">
        <f>IF(AND('Mapa final'!#REF!="Media",'Mapa final'!#REF!="Catastrófico"),CONCATENATE("R8C",'Mapa final'!#REF!),"")</f>
        <v>#REF!</v>
      </c>
      <c r="AK33" s="191" t="e">
        <f>IF(AND('Mapa final'!#REF!="Media",'Mapa final'!#REF!="Catastrófico"),CONCATENATE("R8C",'Mapa final'!#REF!),"")</f>
        <v>#REF!</v>
      </c>
      <c r="AL33" s="191" t="e">
        <f>IF(AND('Mapa final'!#REF!="Media",'Mapa final'!#REF!="Catastrófico"),CONCATENATE("R8C",'Mapa final'!#REF!),"")</f>
        <v>#REF!</v>
      </c>
      <c r="AM33" s="192" t="e">
        <f>IF(AND('Mapa final'!#REF!="Media",'Mapa final'!#REF!="Catastrófico"),CONCATENATE("R8C",'Mapa final'!#REF!),"")</f>
        <v>#REF!</v>
      </c>
      <c r="AN33" s="1"/>
      <c r="AO33" s="299"/>
      <c r="AP33" s="231"/>
      <c r="AQ33" s="231"/>
      <c r="AR33" s="231"/>
      <c r="AS33" s="231"/>
      <c r="AT33" s="300"/>
      <c r="AU33" s="1"/>
      <c r="AV33" s="1"/>
      <c r="AW33" s="1"/>
      <c r="AX33" s="1"/>
      <c r="AY33" s="1"/>
      <c r="AZ33" s="1"/>
      <c r="BA33" s="1"/>
      <c r="BB33" s="1"/>
      <c r="BC33" s="1"/>
      <c r="BD33" s="1"/>
      <c r="BE33" s="1"/>
      <c r="BF33" s="1"/>
      <c r="BG33" s="1"/>
      <c r="BH33" s="1"/>
      <c r="BI33" s="1"/>
    </row>
    <row r="34" spans="1:61" ht="15.75" customHeight="1" x14ac:dyDescent="0.25">
      <c r="A34" s="1"/>
      <c r="B34" s="285"/>
      <c r="C34" s="231"/>
      <c r="D34" s="288"/>
      <c r="E34" s="291"/>
      <c r="F34" s="231"/>
      <c r="G34" s="231"/>
      <c r="H34" s="231"/>
      <c r="I34" s="288"/>
      <c r="J34" s="199" t="e">
        <f>IF(AND('Mapa final'!#REF!="Media",'Mapa final'!#REF!="Leve"),CONCATENATE("R9C",'Mapa final'!#REF!),"")</f>
        <v>#REF!</v>
      </c>
      <c r="K34" s="200" t="e">
        <f>IF(AND('Mapa final'!#REF!="Media",'Mapa final'!#REF!="Leve"),CONCATENATE("R9C",'Mapa final'!#REF!),"")</f>
        <v>#REF!</v>
      </c>
      <c r="L34" s="200" t="e">
        <f>IF(AND('Mapa final'!#REF!="Media",'Mapa final'!#REF!="Leve"),CONCATENATE("R9C",'Mapa final'!#REF!),"")</f>
        <v>#REF!</v>
      </c>
      <c r="M34" s="200" t="e">
        <f>IF(AND('Mapa final'!#REF!="Media",'Mapa final'!#REF!="Leve"),CONCATENATE("R9C",'Mapa final'!#REF!),"")</f>
        <v>#REF!</v>
      </c>
      <c r="N34" s="200" t="e">
        <f>IF(AND('Mapa final'!#REF!="Media",'Mapa final'!#REF!="Leve"),CONCATENATE("R9C",'Mapa final'!#REF!),"")</f>
        <v>#REF!</v>
      </c>
      <c r="O34" s="201" t="e">
        <f>IF(AND('Mapa final'!#REF!="Media",'Mapa final'!#REF!="Leve"),CONCATENATE("R9C",'Mapa final'!#REF!),"")</f>
        <v>#REF!</v>
      </c>
      <c r="P34" s="199" t="e">
        <f>IF(AND('Mapa final'!#REF!="Media",'Mapa final'!#REF!="Menor"),CONCATENATE("R9C",'Mapa final'!#REF!),"")</f>
        <v>#REF!</v>
      </c>
      <c r="Q34" s="200" t="e">
        <f>IF(AND('Mapa final'!#REF!="Media",'Mapa final'!#REF!="Menor"),CONCATENATE("R9C",'Mapa final'!#REF!),"")</f>
        <v>#REF!</v>
      </c>
      <c r="R34" s="200" t="e">
        <f>IF(AND('Mapa final'!#REF!="Media",'Mapa final'!#REF!="Menor"),CONCATENATE("R9C",'Mapa final'!#REF!),"")</f>
        <v>#REF!</v>
      </c>
      <c r="S34" s="200" t="e">
        <f>IF(AND('Mapa final'!#REF!="Media",'Mapa final'!#REF!="Menor"),CONCATENATE("R9C",'Mapa final'!#REF!),"")</f>
        <v>#REF!</v>
      </c>
      <c r="T34" s="200" t="e">
        <f>IF(AND('Mapa final'!#REF!="Media",'Mapa final'!#REF!="Menor"),CONCATENATE("R9C",'Mapa final'!#REF!),"")</f>
        <v>#REF!</v>
      </c>
      <c r="U34" s="201" t="e">
        <f>IF(AND('Mapa final'!#REF!="Media",'Mapa final'!#REF!="Menor"),CONCATENATE("R9C",'Mapa final'!#REF!),"")</f>
        <v>#REF!</v>
      </c>
      <c r="V34" s="199" t="e">
        <f>IF(AND('Mapa final'!#REF!="Media",'Mapa final'!#REF!="Moderado"),CONCATENATE("R9C",'Mapa final'!#REF!),"")</f>
        <v>#REF!</v>
      </c>
      <c r="W34" s="200" t="e">
        <f>IF(AND('Mapa final'!#REF!="Media",'Mapa final'!#REF!="Moderado"),CONCATENATE("R9C",'Mapa final'!#REF!),"")</f>
        <v>#REF!</v>
      </c>
      <c r="X34" s="200" t="e">
        <f>IF(AND('Mapa final'!#REF!="Media",'Mapa final'!#REF!="Moderado"),CONCATENATE("R9C",'Mapa final'!#REF!),"")</f>
        <v>#REF!</v>
      </c>
      <c r="Y34" s="200" t="e">
        <f>IF(AND('Mapa final'!#REF!="Media",'Mapa final'!#REF!="Moderado"),CONCATENATE("R9C",'Mapa final'!#REF!),"")</f>
        <v>#REF!</v>
      </c>
      <c r="Z34" s="200" t="e">
        <f>IF(AND('Mapa final'!#REF!="Media",'Mapa final'!#REF!="Moderado"),CONCATENATE("R9C",'Mapa final'!#REF!),"")</f>
        <v>#REF!</v>
      </c>
      <c r="AA34" s="201" t="e">
        <f>IF(AND('Mapa final'!#REF!="Media",'Mapa final'!#REF!="Moderado"),CONCATENATE("R9C",'Mapa final'!#REF!),"")</f>
        <v>#REF!</v>
      </c>
      <c r="AB34" s="187" t="e">
        <f>IF(AND('Mapa final'!#REF!="Media",'Mapa final'!#REF!="Mayor"),CONCATENATE("R9C",'Mapa final'!#REF!),"")</f>
        <v>#REF!</v>
      </c>
      <c r="AC34" s="188" t="e">
        <f>IF(AND('Mapa final'!#REF!="Media",'Mapa final'!#REF!="Mayor"),CONCATENATE("R9C",'Mapa final'!#REF!),"")</f>
        <v>#REF!</v>
      </c>
      <c r="AD34" s="188" t="e">
        <f>IF(AND('Mapa final'!#REF!="Media",'Mapa final'!#REF!="Mayor"),CONCATENATE("R9C",'Mapa final'!#REF!),"")</f>
        <v>#REF!</v>
      </c>
      <c r="AE34" s="188" t="e">
        <f>IF(AND('Mapa final'!#REF!="Media",'Mapa final'!#REF!="Mayor"),CONCATENATE("R9C",'Mapa final'!#REF!),"")</f>
        <v>#REF!</v>
      </c>
      <c r="AF34" s="188" t="e">
        <f>IF(AND('Mapa final'!#REF!="Media",'Mapa final'!#REF!="Mayor"),CONCATENATE("R9C",'Mapa final'!#REF!),"")</f>
        <v>#REF!</v>
      </c>
      <c r="AG34" s="189" t="e">
        <f>IF(AND('Mapa final'!#REF!="Media",'Mapa final'!#REF!="Mayor"),CONCATENATE("R9C",'Mapa final'!#REF!),"")</f>
        <v>#REF!</v>
      </c>
      <c r="AH34" s="190" t="e">
        <f>IF(AND('Mapa final'!#REF!="Media",'Mapa final'!#REF!="Catastrófico"),CONCATENATE("R9C",'Mapa final'!#REF!),"")</f>
        <v>#REF!</v>
      </c>
      <c r="AI34" s="191" t="e">
        <f>IF(AND('Mapa final'!#REF!="Media",'Mapa final'!#REF!="Catastrófico"),CONCATENATE("R9C",'Mapa final'!#REF!),"")</f>
        <v>#REF!</v>
      </c>
      <c r="AJ34" s="191" t="e">
        <f>IF(AND('Mapa final'!#REF!="Media",'Mapa final'!#REF!="Catastrófico"),CONCATENATE("R9C",'Mapa final'!#REF!),"")</f>
        <v>#REF!</v>
      </c>
      <c r="AK34" s="191" t="e">
        <f>IF(AND('Mapa final'!#REF!="Media",'Mapa final'!#REF!="Catastrófico"),CONCATENATE("R9C",'Mapa final'!#REF!),"")</f>
        <v>#REF!</v>
      </c>
      <c r="AL34" s="191" t="e">
        <f>IF(AND('Mapa final'!#REF!="Media",'Mapa final'!#REF!="Catastrófico"),CONCATENATE("R9C",'Mapa final'!#REF!),"")</f>
        <v>#REF!</v>
      </c>
      <c r="AM34" s="192" t="e">
        <f>IF(AND('Mapa final'!#REF!="Media",'Mapa final'!#REF!="Catastrófico"),CONCATENATE("R9C",'Mapa final'!#REF!),"")</f>
        <v>#REF!</v>
      </c>
      <c r="AN34" s="1"/>
      <c r="AO34" s="299"/>
      <c r="AP34" s="231"/>
      <c r="AQ34" s="231"/>
      <c r="AR34" s="231"/>
      <c r="AS34" s="231"/>
      <c r="AT34" s="300"/>
      <c r="AU34" s="1"/>
      <c r="AV34" s="1"/>
      <c r="AW34" s="1"/>
      <c r="AX34" s="1"/>
      <c r="AY34" s="1"/>
      <c r="AZ34" s="1"/>
      <c r="BA34" s="1"/>
      <c r="BB34" s="1"/>
      <c r="BC34" s="1"/>
      <c r="BD34" s="1"/>
      <c r="BE34" s="1"/>
      <c r="BF34" s="1"/>
      <c r="BG34" s="1"/>
      <c r="BH34" s="1"/>
      <c r="BI34" s="1"/>
    </row>
    <row r="35" spans="1:61" ht="15.75" customHeight="1" x14ac:dyDescent="0.25">
      <c r="A35" s="1"/>
      <c r="B35" s="285"/>
      <c r="C35" s="231"/>
      <c r="D35" s="288"/>
      <c r="E35" s="292"/>
      <c r="F35" s="293"/>
      <c r="G35" s="293"/>
      <c r="H35" s="293"/>
      <c r="I35" s="295"/>
      <c r="J35" s="199" t="e">
        <f>IF(AND('Mapa final'!#REF!="Media",'Mapa final'!#REF!="Leve"),CONCATENATE("R10C",'Mapa final'!#REF!),"")</f>
        <v>#REF!</v>
      </c>
      <c r="K35" s="200" t="e">
        <f>IF(AND('Mapa final'!#REF!="Media",'Mapa final'!#REF!="Leve"),CONCATENATE("R10C",'Mapa final'!#REF!),"")</f>
        <v>#REF!</v>
      </c>
      <c r="L35" s="200" t="e">
        <f>IF(AND('Mapa final'!#REF!="Media",'Mapa final'!#REF!="Leve"),CONCATENATE("R10C",'Mapa final'!#REF!),"")</f>
        <v>#REF!</v>
      </c>
      <c r="M35" s="200" t="e">
        <f>IF(AND('Mapa final'!#REF!="Media",'Mapa final'!#REF!="Leve"),CONCATENATE("R10C",'Mapa final'!#REF!),"")</f>
        <v>#REF!</v>
      </c>
      <c r="N35" s="200" t="e">
        <f>IF(AND('Mapa final'!#REF!="Media",'Mapa final'!#REF!="Leve"),CONCATENATE("R10C",'Mapa final'!#REF!),"")</f>
        <v>#REF!</v>
      </c>
      <c r="O35" s="201" t="e">
        <f>IF(AND('Mapa final'!#REF!="Media",'Mapa final'!#REF!="Leve"),CONCATENATE("R10C",'Mapa final'!#REF!),"")</f>
        <v>#REF!</v>
      </c>
      <c r="P35" s="199" t="e">
        <f>IF(AND('Mapa final'!#REF!="Media",'Mapa final'!#REF!="Menor"),CONCATENATE("R10C",'Mapa final'!#REF!),"")</f>
        <v>#REF!</v>
      </c>
      <c r="Q35" s="200" t="e">
        <f>IF(AND('Mapa final'!#REF!="Media",'Mapa final'!#REF!="Menor"),CONCATENATE("R10C",'Mapa final'!#REF!),"")</f>
        <v>#REF!</v>
      </c>
      <c r="R35" s="200" t="e">
        <f>IF(AND('Mapa final'!#REF!="Media",'Mapa final'!#REF!="Menor"),CONCATENATE("R10C",'Mapa final'!#REF!),"")</f>
        <v>#REF!</v>
      </c>
      <c r="S35" s="200" t="e">
        <f>IF(AND('Mapa final'!#REF!="Media",'Mapa final'!#REF!="Menor"),CONCATENATE("R10C",'Mapa final'!#REF!),"")</f>
        <v>#REF!</v>
      </c>
      <c r="T35" s="200" t="e">
        <f>IF(AND('Mapa final'!#REF!="Media",'Mapa final'!#REF!="Menor"),CONCATENATE("R10C",'Mapa final'!#REF!),"")</f>
        <v>#REF!</v>
      </c>
      <c r="U35" s="201" t="e">
        <f>IF(AND('Mapa final'!#REF!="Media",'Mapa final'!#REF!="Menor"),CONCATENATE("R10C",'Mapa final'!#REF!),"")</f>
        <v>#REF!</v>
      </c>
      <c r="V35" s="199" t="e">
        <f>IF(AND('Mapa final'!#REF!="Media",'Mapa final'!#REF!="Moderado"),CONCATENATE("R10C",'Mapa final'!#REF!),"")</f>
        <v>#REF!</v>
      </c>
      <c r="W35" s="200" t="e">
        <f>IF(AND('Mapa final'!#REF!="Media",'Mapa final'!#REF!="Moderado"),CONCATENATE("R10C",'Mapa final'!#REF!),"")</f>
        <v>#REF!</v>
      </c>
      <c r="X35" s="200" t="e">
        <f>IF(AND('Mapa final'!#REF!="Media",'Mapa final'!#REF!="Moderado"),CONCATENATE("R10C",'Mapa final'!#REF!),"")</f>
        <v>#REF!</v>
      </c>
      <c r="Y35" s="200" t="e">
        <f>IF(AND('Mapa final'!#REF!="Media",'Mapa final'!#REF!="Moderado"),CONCATENATE("R10C",'Mapa final'!#REF!),"")</f>
        <v>#REF!</v>
      </c>
      <c r="Z35" s="200" t="e">
        <f>IF(AND('Mapa final'!#REF!="Media",'Mapa final'!#REF!="Moderado"),CONCATENATE("R10C",'Mapa final'!#REF!),"")</f>
        <v>#REF!</v>
      </c>
      <c r="AA35" s="201" t="e">
        <f>IF(AND('Mapa final'!#REF!="Media",'Mapa final'!#REF!="Moderado"),CONCATENATE("R10C",'Mapa final'!#REF!),"")</f>
        <v>#REF!</v>
      </c>
      <c r="AB35" s="193" t="e">
        <f>IF(AND('Mapa final'!#REF!="Media",'Mapa final'!#REF!="Mayor"),CONCATENATE("R10C",'Mapa final'!#REF!),"")</f>
        <v>#REF!</v>
      </c>
      <c r="AC35" s="194" t="e">
        <f>IF(AND('Mapa final'!#REF!="Media",'Mapa final'!#REF!="Mayor"),CONCATENATE("R10C",'Mapa final'!#REF!),"")</f>
        <v>#REF!</v>
      </c>
      <c r="AD35" s="194" t="e">
        <f>IF(AND('Mapa final'!#REF!="Media",'Mapa final'!#REF!="Mayor"),CONCATENATE("R10C",'Mapa final'!#REF!),"")</f>
        <v>#REF!</v>
      </c>
      <c r="AE35" s="194" t="e">
        <f>IF(AND('Mapa final'!#REF!="Media",'Mapa final'!#REF!="Mayor"),CONCATENATE("R10C",'Mapa final'!#REF!),"")</f>
        <v>#REF!</v>
      </c>
      <c r="AF35" s="194" t="e">
        <f>IF(AND('Mapa final'!#REF!="Media",'Mapa final'!#REF!="Mayor"),CONCATENATE("R10C",'Mapa final'!#REF!),"")</f>
        <v>#REF!</v>
      </c>
      <c r="AG35" s="195" t="e">
        <f>IF(AND('Mapa final'!#REF!="Media",'Mapa final'!#REF!="Mayor"),CONCATENATE("R10C",'Mapa final'!#REF!),"")</f>
        <v>#REF!</v>
      </c>
      <c r="AH35" s="196" t="e">
        <f>IF(AND('Mapa final'!#REF!="Media",'Mapa final'!#REF!="Catastrófico"),CONCATENATE("R10C",'Mapa final'!#REF!),"")</f>
        <v>#REF!</v>
      </c>
      <c r="AI35" s="197" t="e">
        <f>IF(AND('Mapa final'!#REF!="Media",'Mapa final'!#REF!="Catastrófico"),CONCATENATE("R10C",'Mapa final'!#REF!),"")</f>
        <v>#REF!</v>
      </c>
      <c r="AJ35" s="197" t="e">
        <f>IF(AND('Mapa final'!#REF!="Media",'Mapa final'!#REF!="Catastrófico"),CONCATENATE("R10C",'Mapa final'!#REF!),"")</f>
        <v>#REF!</v>
      </c>
      <c r="AK35" s="197" t="e">
        <f>IF(AND('Mapa final'!#REF!="Media",'Mapa final'!#REF!="Catastrófico"),CONCATENATE("R10C",'Mapa final'!#REF!),"")</f>
        <v>#REF!</v>
      </c>
      <c r="AL35" s="197" t="e">
        <f>IF(AND('Mapa final'!#REF!="Media",'Mapa final'!#REF!="Catastrófico"),CONCATENATE("R10C",'Mapa final'!#REF!),"")</f>
        <v>#REF!</v>
      </c>
      <c r="AM35" s="198" t="e">
        <f>IF(AND('Mapa final'!#REF!="Media",'Mapa final'!#REF!="Catastrófico"),CONCATENATE("R10C",'Mapa final'!#REF!),"")</f>
        <v>#REF!</v>
      </c>
      <c r="AN35" s="1"/>
      <c r="AO35" s="301"/>
      <c r="AP35" s="302"/>
      <c r="AQ35" s="302"/>
      <c r="AR35" s="302"/>
      <c r="AS35" s="302"/>
      <c r="AT35" s="303"/>
      <c r="AU35" s="1"/>
      <c r="AV35" s="1"/>
      <c r="AW35" s="1"/>
      <c r="AX35" s="1"/>
      <c r="AY35" s="1"/>
      <c r="AZ35" s="1"/>
      <c r="BA35" s="1"/>
      <c r="BB35" s="1"/>
      <c r="BC35" s="1"/>
      <c r="BD35" s="1"/>
      <c r="BE35" s="1"/>
      <c r="BF35" s="1"/>
      <c r="BG35" s="1"/>
      <c r="BH35" s="1"/>
      <c r="BI35" s="1"/>
    </row>
    <row r="36" spans="1:61" ht="15.75" customHeight="1" x14ac:dyDescent="0.25">
      <c r="A36" s="1"/>
      <c r="B36" s="285"/>
      <c r="C36" s="231"/>
      <c r="D36" s="288"/>
      <c r="E36" s="289" t="s">
        <v>498</v>
      </c>
      <c r="F36" s="290"/>
      <c r="G36" s="290"/>
      <c r="H36" s="290"/>
      <c r="I36" s="290"/>
      <c r="J36" s="208" t="e">
        <f>IF(AND('Mapa final'!#REF!="Baja",'Mapa final'!#REF!="Leve"),CONCATENATE("R1C",'Mapa final'!#REF!),"")</f>
        <v>#REF!</v>
      </c>
      <c r="K36" s="209" t="e">
        <f>IF(AND('Mapa final'!#REF!="Baja",'Mapa final'!#REF!="Leve"),CONCATENATE("R1C",'Mapa final'!#REF!),"")</f>
        <v>#REF!</v>
      </c>
      <c r="L36" s="209" t="e">
        <f>IF(AND('Mapa final'!#REF!="Baja",'Mapa final'!#REF!="Leve"),CONCATENATE("R1C",'Mapa final'!#REF!),"")</f>
        <v>#REF!</v>
      </c>
      <c r="M36" s="209" t="e">
        <f>IF(AND('Mapa final'!#REF!="Baja",'Mapa final'!#REF!="Leve"),CONCATENATE("R1C",'Mapa final'!#REF!),"")</f>
        <v>#REF!</v>
      </c>
      <c r="N36" s="209" t="e">
        <f>IF(AND('Mapa final'!#REF!="Baja",'Mapa final'!#REF!="Leve"),CONCATENATE("R1C",'Mapa final'!#REF!),"")</f>
        <v>#REF!</v>
      </c>
      <c r="O36" s="210" t="e">
        <f>IF(AND('Mapa final'!#REF!="Baja",'Mapa final'!#REF!="Leve"),CONCATENATE("R1C",'Mapa final'!#REF!),"")</f>
        <v>#REF!</v>
      </c>
      <c r="P36" s="202" t="e">
        <f>IF(AND('Mapa final'!#REF!="Baja",'Mapa final'!#REF!="Menor"),CONCATENATE("R1C",'Mapa final'!#REF!),"")</f>
        <v>#REF!</v>
      </c>
      <c r="Q36" s="203" t="e">
        <f>IF(AND('Mapa final'!#REF!="Baja",'Mapa final'!#REF!="Menor"),CONCATENATE("R1C",'Mapa final'!#REF!),"")</f>
        <v>#REF!</v>
      </c>
      <c r="R36" s="203" t="e">
        <f>IF(AND('Mapa final'!#REF!="Baja",'Mapa final'!#REF!="Menor"),CONCATENATE("R1C",'Mapa final'!#REF!),"")</f>
        <v>#REF!</v>
      </c>
      <c r="S36" s="203" t="e">
        <f>IF(AND('Mapa final'!#REF!="Baja",'Mapa final'!#REF!="Menor"),CONCATENATE("R1C",'Mapa final'!#REF!),"")</f>
        <v>#REF!</v>
      </c>
      <c r="T36" s="203" t="e">
        <f>IF(AND('Mapa final'!#REF!="Baja",'Mapa final'!#REF!="Menor"),CONCATENATE("R1C",'Mapa final'!#REF!),"")</f>
        <v>#REF!</v>
      </c>
      <c r="U36" s="204" t="e">
        <f>IF(AND('Mapa final'!#REF!="Baja",'Mapa final'!#REF!="Menor"),CONCATENATE("R1C",'Mapa final'!#REF!),"")</f>
        <v>#REF!</v>
      </c>
      <c r="V36" s="202" t="e">
        <f>IF(AND('Mapa final'!#REF!="Baja",'Mapa final'!#REF!="Moderado"),CONCATENATE("R1C",'Mapa final'!#REF!),"")</f>
        <v>#REF!</v>
      </c>
      <c r="W36" s="203" t="e">
        <f>IF(AND('Mapa final'!#REF!="Baja",'Mapa final'!#REF!="Moderado"),CONCATENATE("R1C",'Mapa final'!#REF!),"")</f>
        <v>#REF!</v>
      </c>
      <c r="X36" s="203" t="e">
        <f>IF(AND('Mapa final'!#REF!="Baja",'Mapa final'!#REF!="Moderado"),CONCATENATE("R1C",'Mapa final'!#REF!),"")</f>
        <v>#REF!</v>
      </c>
      <c r="Y36" s="203" t="e">
        <f>IF(AND('Mapa final'!#REF!="Baja",'Mapa final'!#REF!="Moderado"),CONCATENATE("R1C",'Mapa final'!#REF!),"")</f>
        <v>#REF!</v>
      </c>
      <c r="Z36" s="203" t="e">
        <f>IF(AND('Mapa final'!#REF!="Baja",'Mapa final'!#REF!="Moderado"),CONCATENATE("R1C",'Mapa final'!#REF!),"")</f>
        <v>#REF!</v>
      </c>
      <c r="AA36" s="204" t="e">
        <f>IF(AND('Mapa final'!#REF!="Baja",'Mapa final'!#REF!="Moderado"),CONCATENATE("R1C",'Mapa final'!#REF!),"")</f>
        <v>#REF!</v>
      </c>
      <c r="AB36" s="181" t="e">
        <f>IF(AND('Mapa final'!#REF!="Baja",'Mapa final'!#REF!="Mayor"),CONCATENATE("R1C",'Mapa final'!#REF!),"")</f>
        <v>#REF!</v>
      </c>
      <c r="AC36" s="182" t="e">
        <f>IF(AND('Mapa final'!#REF!="Baja",'Mapa final'!#REF!="Mayor"),CONCATENATE("R1C",'Mapa final'!#REF!),"")</f>
        <v>#REF!</v>
      </c>
      <c r="AD36" s="182" t="e">
        <f>IF(AND('Mapa final'!#REF!="Baja",'Mapa final'!#REF!="Mayor"),CONCATENATE("R1C",'Mapa final'!#REF!),"")</f>
        <v>#REF!</v>
      </c>
      <c r="AE36" s="182" t="e">
        <f>IF(AND('Mapa final'!#REF!="Baja",'Mapa final'!#REF!="Mayor"),CONCATENATE("R1C",'Mapa final'!#REF!),"")</f>
        <v>#REF!</v>
      </c>
      <c r="AF36" s="182" t="e">
        <f>IF(AND('Mapa final'!#REF!="Baja",'Mapa final'!#REF!="Mayor"),CONCATENATE("R1C",'Mapa final'!#REF!),"")</f>
        <v>#REF!</v>
      </c>
      <c r="AG36" s="183" t="e">
        <f>IF(AND('Mapa final'!#REF!="Baja",'Mapa final'!#REF!="Mayor"),CONCATENATE("R1C",'Mapa final'!#REF!),"")</f>
        <v>#REF!</v>
      </c>
      <c r="AH36" s="184" t="e">
        <f>IF(AND('Mapa final'!#REF!="Baja",'Mapa final'!#REF!="Catastrófico"),CONCATENATE("R1C",'Mapa final'!#REF!),"")</f>
        <v>#REF!</v>
      </c>
      <c r="AI36" s="185" t="e">
        <f>IF(AND('Mapa final'!#REF!="Baja",'Mapa final'!#REF!="Catastrófico"),CONCATENATE("R1C",'Mapa final'!#REF!),"")</f>
        <v>#REF!</v>
      </c>
      <c r="AJ36" s="185" t="e">
        <f>IF(AND('Mapa final'!#REF!="Baja",'Mapa final'!#REF!="Catastrófico"),CONCATENATE("R1C",'Mapa final'!#REF!),"")</f>
        <v>#REF!</v>
      </c>
      <c r="AK36" s="185" t="e">
        <f>IF(AND('Mapa final'!#REF!="Baja",'Mapa final'!#REF!="Catastrófico"),CONCATENATE("R1C",'Mapa final'!#REF!),"")</f>
        <v>#REF!</v>
      </c>
      <c r="AL36" s="185" t="e">
        <f>IF(AND('Mapa final'!#REF!="Baja",'Mapa final'!#REF!="Catastrófico"),CONCATENATE("R1C",'Mapa final'!#REF!),"")</f>
        <v>#REF!</v>
      </c>
      <c r="AM36" s="186" t="e">
        <f>IF(AND('Mapa final'!#REF!="Baja",'Mapa final'!#REF!="Catastrófico"),CONCATENATE("R1C",'Mapa final'!#REF!),"")</f>
        <v>#REF!</v>
      </c>
      <c r="AN36" s="1"/>
      <c r="AO36" s="306" t="s">
        <v>499</v>
      </c>
      <c r="AP36" s="297"/>
      <c r="AQ36" s="297"/>
      <c r="AR36" s="297"/>
      <c r="AS36" s="297"/>
      <c r="AT36" s="298"/>
      <c r="AU36" s="1"/>
      <c r="AV36" s="1"/>
      <c r="AW36" s="1"/>
      <c r="AX36" s="1"/>
      <c r="AY36" s="1"/>
      <c r="AZ36" s="1"/>
      <c r="BA36" s="1"/>
      <c r="BB36" s="1"/>
      <c r="BC36" s="1"/>
      <c r="BD36" s="1"/>
      <c r="BE36" s="1"/>
      <c r="BF36" s="1"/>
      <c r="BG36" s="1"/>
      <c r="BH36" s="1"/>
      <c r="BI36" s="1"/>
    </row>
    <row r="37" spans="1:61" ht="15.75" customHeight="1" x14ac:dyDescent="0.25">
      <c r="A37" s="1"/>
      <c r="B37" s="285"/>
      <c r="C37" s="231"/>
      <c r="D37" s="288"/>
      <c r="E37" s="291"/>
      <c r="F37" s="231"/>
      <c r="G37" s="231"/>
      <c r="H37" s="231"/>
      <c r="I37" s="231"/>
      <c r="J37" s="211" t="e">
        <f>IF(AND('Mapa final'!#REF!="Baja",'Mapa final'!#REF!="Leve"),CONCATENATE("R2C",'Mapa final'!#REF!),"")</f>
        <v>#REF!</v>
      </c>
      <c r="K37" s="212" t="e">
        <f>IF(AND('Mapa final'!#REF!="Baja",'Mapa final'!#REF!="Leve"),CONCATENATE("R2C",'Mapa final'!#REF!),"")</f>
        <v>#REF!</v>
      </c>
      <c r="L37" s="212" t="e">
        <f>IF(AND('Mapa final'!#REF!="Baja",'Mapa final'!#REF!="Leve"),CONCATENATE("R2C",'Mapa final'!#REF!),"")</f>
        <v>#REF!</v>
      </c>
      <c r="M37" s="212" t="e">
        <f>IF(AND('Mapa final'!#REF!="Baja",'Mapa final'!#REF!="Leve"),CONCATENATE("R2C",'Mapa final'!#REF!),"")</f>
        <v>#REF!</v>
      </c>
      <c r="N37" s="212" t="e">
        <f>IF(AND('Mapa final'!#REF!="Baja",'Mapa final'!#REF!="Leve"),CONCATENATE("R2C",'Mapa final'!#REF!),"")</f>
        <v>#REF!</v>
      </c>
      <c r="O37" s="213" t="e">
        <f>IF(AND('Mapa final'!#REF!="Baja",'Mapa final'!#REF!="Leve"),CONCATENATE("R2C",'Mapa final'!#REF!),"")</f>
        <v>#REF!</v>
      </c>
      <c r="P37" s="199" t="e">
        <f>IF(AND('Mapa final'!#REF!="Baja",'Mapa final'!#REF!="Menor"),CONCATENATE("R2C",'Mapa final'!#REF!),"")</f>
        <v>#REF!</v>
      </c>
      <c r="Q37" s="200" t="e">
        <f>IF(AND('Mapa final'!#REF!="Baja",'Mapa final'!#REF!="Menor"),CONCATENATE("R2C",'Mapa final'!#REF!),"")</f>
        <v>#REF!</v>
      </c>
      <c r="R37" s="200" t="e">
        <f>IF(AND('Mapa final'!#REF!="Baja",'Mapa final'!#REF!="Menor"),CONCATENATE("R2C",'Mapa final'!#REF!),"")</f>
        <v>#REF!</v>
      </c>
      <c r="S37" s="200" t="e">
        <f>IF(AND('Mapa final'!#REF!="Baja",'Mapa final'!#REF!="Menor"),CONCATENATE("R2C",'Mapa final'!#REF!),"")</f>
        <v>#REF!</v>
      </c>
      <c r="T37" s="200" t="e">
        <f>IF(AND('Mapa final'!#REF!="Baja",'Mapa final'!#REF!="Menor"),CONCATENATE("R2C",'Mapa final'!#REF!),"")</f>
        <v>#REF!</v>
      </c>
      <c r="U37" s="201" t="e">
        <f>IF(AND('Mapa final'!#REF!="Baja",'Mapa final'!#REF!="Menor"),CONCATENATE("R2C",'Mapa final'!#REF!),"")</f>
        <v>#REF!</v>
      </c>
      <c r="V37" s="199" t="e">
        <f>IF(AND('Mapa final'!#REF!="Baja",'Mapa final'!#REF!="Moderado"),CONCATENATE("R2C",'Mapa final'!#REF!),"")</f>
        <v>#REF!</v>
      </c>
      <c r="W37" s="200" t="e">
        <f>IF(AND('Mapa final'!#REF!="Baja",'Mapa final'!#REF!="Moderado"),CONCATENATE("R2C",'Mapa final'!#REF!),"")</f>
        <v>#REF!</v>
      </c>
      <c r="X37" s="200" t="e">
        <f>IF(AND('Mapa final'!#REF!="Baja",'Mapa final'!#REF!="Moderado"),CONCATENATE("R2C",'Mapa final'!#REF!),"")</f>
        <v>#REF!</v>
      </c>
      <c r="Y37" s="200" t="e">
        <f>IF(AND('Mapa final'!#REF!="Baja",'Mapa final'!#REF!="Moderado"),CONCATENATE("R2C",'Mapa final'!#REF!),"")</f>
        <v>#REF!</v>
      </c>
      <c r="Z37" s="200" t="e">
        <f>IF(AND('Mapa final'!#REF!="Baja",'Mapa final'!#REF!="Moderado"),CONCATENATE("R2C",'Mapa final'!#REF!),"")</f>
        <v>#REF!</v>
      </c>
      <c r="AA37" s="201" t="e">
        <f>IF(AND('Mapa final'!#REF!="Baja",'Mapa final'!#REF!="Moderado"),CONCATENATE("R2C",'Mapa final'!#REF!),"")</f>
        <v>#REF!</v>
      </c>
      <c r="AB37" s="187" t="e">
        <f>IF(AND('Mapa final'!#REF!="Baja",'Mapa final'!#REF!="Mayor"),CONCATENATE("R2C",'Mapa final'!#REF!),"")</f>
        <v>#REF!</v>
      </c>
      <c r="AC37" s="188" t="e">
        <f>IF(AND('Mapa final'!#REF!="Baja",'Mapa final'!#REF!="Mayor"),CONCATENATE("R2C",'Mapa final'!#REF!),"")</f>
        <v>#REF!</v>
      </c>
      <c r="AD37" s="188" t="e">
        <f>IF(AND('Mapa final'!#REF!="Baja",'Mapa final'!#REF!="Mayor"),CONCATENATE("R2C",'Mapa final'!#REF!),"")</f>
        <v>#REF!</v>
      </c>
      <c r="AE37" s="188" t="e">
        <f>IF(AND('Mapa final'!#REF!="Baja",'Mapa final'!#REF!="Mayor"),CONCATENATE("R2C",'Mapa final'!#REF!),"")</f>
        <v>#REF!</v>
      </c>
      <c r="AF37" s="188" t="e">
        <f>IF(AND('Mapa final'!#REF!="Baja",'Mapa final'!#REF!="Mayor"),CONCATENATE("R2C",'Mapa final'!#REF!),"")</f>
        <v>#REF!</v>
      </c>
      <c r="AG37" s="189" t="e">
        <f>IF(AND('Mapa final'!#REF!="Baja",'Mapa final'!#REF!="Mayor"),CONCATENATE("R2C",'Mapa final'!#REF!),"")</f>
        <v>#REF!</v>
      </c>
      <c r="AH37" s="190" t="e">
        <f>IF(AND('Mapa final'!#REF!="Baja",'Mapa final'!#REF!="Catastrófico"),CONCATENATE("R2C",'Mapa final'!#REF!),"")</f>
        <v>#REF!</v>
      </c>
      <c r="AI37" s="191" t="e">
        <f>IF(AND('Mapa final'!#REF!="Baja",'Mapa final'!#REF!="Catastrófico"),CONCATENATE("R2C",'Mapa final'!#REF!),"")</f>
        <v>#REF!</v>
      </c>
      <c r="AJ37" s="191" t="e">
        <f>IF(AND('Mapa final'!#REF!="Baja",'Mapa final'!#REF!="Catastrófico"),CONCATENATE("R2C",'Mapa final'!#REF!),"")</f>
        <v>#REF!</v>
      </c>
      <c r="AK37" s="191" t="e">
        <f>IF(AND('Mapa final'!#REF!="Baja",'Mapa final'!#REF!="Catastrófico"),CONCATENATE("R2C",'Mapa final'!#REF!),"")</f>
        <v>#REF!</v>
      </c>
      <c r="AL37" s="191" t="e">
        <f>IF(AND('Mapa final'!#REF!="Baja",'Mapa final'!#REF!="Catastrófico"),CONCATENATE("R2C",'Mapa final'!#REF!),"")</f>
        <v>#REF!</v>
      </c>
      <c r="AM37" s="192" t="e">
        <f>IF(AND('Mapa final'!#REF!="Baja",'Mapa final'!#REF!="Catastrófico"),CONCATENATE("R2C",'Mapa final'!#REF!),"")</f>
        <v>#REF!</v>
      </c>
      <c r="AN37" s="1"/>
      <c r="AO37" s="299"/>
      <c r="AP37" s="231"/>
      <c r="AQ37" s="231"/>
      <c r="AR37" s="231"/>
      <c r="AS37" s="231"/>
      <c r="AT37" s="300"/>
      <c r="AU37" s="1"/>
      <c r="AV37" s="1"/>
      <c r="AW37" s="1"/>
      <c r="AX37" s="1"/>
      <c r="AY37" s="1"/>
      <c r="AZ37" s="1"/>
      <c r="BA37" s="1"/>
      <c r="BB37" s="1"/>
      <c r="BC37" s="1"/>
      <c r="BD37" s="1"/>
      <c r="BE37" s="1"/>
      <c r="BF37" s="1"/>
      <c r="BG37" s="1"/>
      <c r="BH37" s="1"/>
      <c r="BI37" s="1"/>
    </row>
    <row r="38" spans="1:61" ht="15.75" customHeight="1" x14ac:dyDescent="0.25">
      <c r="A38" s="1"/>
      <c r="B38" s="285"/>
      <c r="C38" s="231"/>
      <c r="D38" s="288"/>
      <c r="E38" s="291"/>
      <c r="F38" s="231"/>
      <c r="G38" s="231"/>
      <c r="H38" s="231"/>
      <c r="I38" s="231"/>
      <c r="J38" s="211" t="e">
        <f>IF(AND('Mapa final'!#REF!="Baja",'Mapa final'!#REF!="Leve"),CONCATENATE("R3C",'Mapa final'!#REF!),"")</f>
        <v>#REF!</v>
      </c>
      <c r="K38" s="212" t="e">
        <f>IF(AND('Mapa final'!#REF!="Baja",'Mapa final'!#REF!="Leve"),CONCATENATE("R3C",'Mapa final'!#REF!),"")</f>
        <v>#REF!</v>
      </c>
      <c r="L38" s="212" t="e">
        <f>IF(AND('Mapa final'!#REF!="Baja",'Mapa final'!#REF!="Leve"),CONCATENATE("R3C",'Mapa final'!#REF!),"")</f>
        <v>#REF!</v>
      </c>
      <c r="M38" s="212" t="e">
        <f>IF(AND('Mapa final'!#REF!="Baja",'Mapa final'!#REF!="Leve"),CONCATENATE("R3C",'Mapa final'!#REF!),"")</f>
        <v>#REF!</v>
      </c>
      <c r="N38" s="212" t="e">
        <f>IF(AND('Mapa final'!#REF!="Baja",'Mapa final'!#REF!="Leve"),CONCATENATE("R3C",'Mapa final'!#REF!),"")</f>
        <v>#REF!</v>
      </c>
      <c r="O38" s="213" t="e">
        <f>IF(AND('Mapa final'!#REF!="Baja",'Mapa final'!#REF!="Leve"),CONCATENATE("R3C",'Mapa final'!#REF!),"")</f>
        <v>#REF!</v>
      </c>
      <c r="P38" s="199" t="e">
        <f>IF(AND('Mapa final'!#REF!="Baja",'Mapa final'!#REF!="Menor"),CONCATENATE("R3C",'Mapa final'!#REF!),"")</f>
        <v>#REF!</v>
      </c>
      <c r="Q38" s="200" t="e">
        <f>IF(AND('Mapa final'!#REF!="Baja",'Mapa final'!#REF!="Menor"),CONCATENATE("R3C",'Mapa final'!#REF!),"")</f>
        <v>#REF!</v>
      </c>
      <c r="R38" s="200" t="e">
        <f>IF(AND('Mapa final'!#REF!="Baja",'Mapa final'!#REF!="Menor"),CONCATENATE("R3C",'Mapa final'!#REF!),"")</f>
        <v>#REF!</v>
      </c>
      <c r="S38" s="200" t="e">
        <f>IF(AND('Mapa final'!#REF!="Baja",'Mapa final'!#REF!="Menor"),CONCATENATE("R3C",'Mapa final'!#REF!),"")</f>
        <v>#REF!</v>
      </c>
      <c r="T38" s="200" t="e">
        <f>IF(AND('Mapa final'!#REF!="Baja",'Mapa final'!#REF!="Menor"),CONCATENATE("R3C",'Mapa final'!#REF!),"")</f>
        <v>#REF!</v>
      </c>
      <c r="U38" s="201" t="e">
        <f>IF(AND('Mapa final'!#REF!="Baja",'Mapa final'!#REF!="Menor"),CONCATENATE("R3C",'Mapa final'!#REF!),"")</f>
        <v>#REF!</v>
      </c>
      <c r="V38" s="199" t="e">
        <f>IF(AND('Mapa final'!#REF!="Baja",'Mapa final'!#REF!="Moderado"),CONCATENATE("R3C",'Mapa final'!#REF!),"")</f>
        <v>#REF!</v>
      </c>
      <c r="W38" s="200" t="e">
        <f>IF(AND('Mapa final'!#REF!="Baja",'Mapa final'!#REF!="Moderado"),CONCATENATE("R3C",'Mapa final'!#REF!),"")</f>
        <v>#REF!</v>
      </c>
      <c r="X38" s="200" t="e">
        <f>IF(AND('Mapa final'!#REF!="Baja",'Mapa final'!#REF!="Moderado"),CONCATENATE("R3C",'Mapa final'!#REF!),"")</f>
        <v>#REF!</v>
      </c>
      <c r="Y38" s="200" t="e">
        <f>IF(AND('Mapa final'!#REF!="Baja",'Mapa final'!#REF!="Moderado"),CONCATENATE("R3C",'Mapa final'!#REF!),"")</f>
        <v>#REF!</v>
      </c>
      <c r="Z38" s="200" t="e">
        <f>IF(AND('Mapa final'!#REF!="Baja",'Mapa final'!#REF!="Moderado"),CONCATENATE("R3C",'Mapa final'!#REF!),"")</f>
        <v>#REF!</v>
      </c>
      <c r="AA38" s="201" t="e">
        <f>IF(AND('Mapa final'!#REF!="Baja",'Mapa final'!#REF!="Moderado"),CONCATENATE("R3C",'Mapa final'!#REF!),"")</f>
        <v>#REF!</v>
      </c>
      <c r="AB38" s="187" t="e">
        <f>IF(AND('Mapa final'!#REF!="Baja",'Mapa final'!#REF!="Mayor"),CONCATENATE("R3C",'Mapa final'!#REF!),"")</f>
        <v>#REF!</v>
      </c>
      <c r="AC38" s="188" t="e">
        <f>IF(AND('Mapa final'!#REF!="Baja",'Mapa final'!#REF!="Mayor"),CONCATENATE("R3C",'Mapa final'!#REF!),"")</f>
        <v>#REF!</v>
      </c>
      <c r="AD38" s="188" t="e">
        <f>IF(AND('Mapa final'!#REF!="Baja",'Mapa final'!#REF!="Mayor"),CONCATENATE("R3C",'Mapa final'!#REF!),"")</f>
        <v>#REF!</v>
      </c>
      <c r="AE38" s="188" t="e">
        <f>IF(AND('Mapa final'!#REF!="Baja",'Mapa final'!#REF!="Mayor"),CONCATENATE("R3C",'Mapa final'!#REF!),"")</f>
        <v>#REF!</v>
      </c>
      <c r="AF38" s="188" t="e">
        <f>IF(AND('Mapa final'!#REF!="Baja",'Mapa final'!#REF!="Mayor"),CONCATENATE("R3C",'Mapa final'!#REF!),"")</f>
        <v>#REF!</v>
      </c>
      <c r="AG38" s="189" t="e">
        <f>IF(AND('Mapa final'!#REF!="Baja",'Mapa final'!#REF!="Mayor"),CONCATENATE("R3C",'Mapa final'!#REF!),"")</f>
        <v>#REF!</v>
      </c>
      <c r="AH38" s="190" t="e">
        <f>IF(AND('Mapa final'!#REF!="Baja",'Mapa final'!#REF!="Catastrófico"),CONCATENATE("R3C",'Mapa final'!#REF!),"")</f>
        <v>#REF!</v>
      </c>
      <c r="AI38" s="191" t="e">
        <f>IF(AND('Mapa final'!#REF!="Baja",'Mapa final'!#REF!="Catastrófico"),CONCATENATE("R3C",'Mapa final'!#REF!),"")</f>
        <v>#REF!</v>
      </c>
      <c r="AJ38" s="191" t="e">
        <f>IF(AND('Mapa final'!#REF!="Baja",'Mapa final'!#REF!="Catastrófico"),CONCATENATE("R3C",'Mapa final'!#REF!),"")</f>
        <v>#REF!</v>
      </c>
      <c r="AK38" s="191" t="e">
        <f>IF(AND('Mapa final'!#REF!="Baja",'Mapa final'!#REF!="Catastrófico"),CONCATENATE("R3C",'Mapa final'!#REF!),"")</f>
        <v>#REF!</v>
      </c>
      <c r="AL38" s="191" t="e">
        <f>IF(AND('Mapa final'!#REF!="Baja",'Mapa final'!#REF!="Catastrófico"),CONCATENATE("R3C",'Mapa final'!#REF!),"")</f>
        <v>#REF!</v>
      </c>
      <c r="AM38" s="192" t="e">
        <f>IF(AND('Mapa final'!#REF!="Baja",'Mapa final'!#REF!="Catastrófico"),CONCATENATE("R3C",'Mapa final'!#REF!),"")</f>
        <v>#REF!</v>
      </c>
      <c r="AN38" s="1"/>
      <c r="AO38" s="299"/>
      <c r="AP38" s="231"/>
      <c r="AQ38" s="231"/>
      <c r="AR38" s="231"/>
      <c r="AS38" s="231"/>
      <c r="AT38" s="300"/>
      <c r="AU38" s="1"/>
      <c r="AV38" s="1"/>
      <c r="AW38" s="1"/>
      <c r="AX38" s="1"/>
      <c r="AY38" s="1"/>
      <c r="AZ38" s="1"/>
      <c r="BA38" s="1"/>
      <c r="BB38" s="1"/>
      <c r="BC38" s="1"/>
      <c r="BD38" s="1"/>
      <c r="BE38" s="1"/>
      <c r="BF38" s="1"/>
      <c r="BG38" s="1"/>
      <c r="BH38" s="1"/>
      <c r="BI38" s="1"/>
    </row>
    <row r="39" spans="1:61" ht="15.75" customHeight="1" x14ac:dyDescent="0.25">
      <c r="A39" s="1"/>
      <c r="B39" s="285"/>
      <c r="C39" s="231"/>
      <c r="D39" s="288"/>
      <c r="E39" s="291"/>
      <c r="F39" s="231"/>
      <c r="G39" s="231"/>
      <c r="H39" s="231"/>
      <c r="I39" s="231"/>
      <c r="J39" s="211" t="e">
        <f>IF(AND('Mapa final'!#REF!="Baja",'Mapa final'!#REF!="Leve"),CONCATENATE("R4C",'Mapa final'!#REF!),"")</f>
        <v>#REF!</v>
      </c>
      <c r="K39" s="212" t="e">
        <f>IF(AND('Mapa final'!#REF!="Baja",'Mapa final'!#REF!="Leve"),CONCATENATE("R4C",'Mapa final'!#REF!),"")</f>
        <v>#REF!</v>
      </c>
      <c r="L39" s="212" t="e">
        <f>IF(AND('Mapa final'!#REF!="Baja",'Mapa final'!#REF!="Leve"),CONCATENATE("R4C",'Mapa final'!#REF!),"")</f>
        <v>#REF!</v>
      </c>
      <c r="M39" s="212" t="e">
        <f>IF(AND('Mapa final'!#REF!="Baja",'Mapa final'!#REF!="Leve"),CONCATENATE("R4C",'Mapa final'!#REF!),"")</f>
        <v>#REF!</v>
      </c>
      <c r="N39" s="212" t="e">
        <f>IF(AND('Mapa final'!#REF!="Baja",'Mapa final'!#REF!="Leve"),CONCATENATE("R4C",'Mapa final'!#REF!),"")</f>
        <v>#REF!</v>
      </c>
      <c r="O39" s="213" t="e">
        <f>IF(AND('Mapa final'!#REF!="Baja",'Mapa final'!#REF!="Leve"),CONCATENATE("R4C",'Mapa final'!#REF!),"")</f>
        <v>#REF!</v>
      </c>
      <c r="P39" s="199" t="e">
        <f>IF(AND('Mapa final'!#REF!="Baja",'Mapa final'!#REF!="Menor"),CONCATENATE("R4C",'Mapa final'!#REF!),"")</f>
        <v>#REF!</v>
      </c>
      <c r="Q39" s="200" t="e">
        <f>IF(AND('Mapa final'!#REF!="Baja",'Mapa final'!#REF!="Menor"),CONCATENATE("R4C",'Mapa final'!#REF!),"")</f>
        <v>#REF!</v>
      </c>
      <c r="R39" s="200" t="e">
        <f>IF(AND('Mapa final'!#REF!="Baja",'Mapa final'!#REF!="Menor"),CONCATENATE("R4C",'Mapa final'!#REF!),"")</f>
        <v>#REF!</v>
      </c>
      <c r="S39" s="200" t="e">
        <f>IF(AND('Mapa final'!#REF!="Baja",'Mapa final'!#REF!="Menor"),CONCATENATE("R4C",'Mapa final'!#REF!),"")</f>
        <v>#REF!</v>
      </c>
      <c r="T39" s="200" t="e">
        <f>IF(AND('Mapa final'!#REF!="Baja",'Mapa final'!#REF!="Menor"),CONCATENATE("R4C",'Mapa final'!#REF!),"")</f>
        <v>#REF!</v>
      </c>
      <c r="U39" s="201" t="e">
        <f>IF(AND('Mapa final'!#REF!="Baja",'Mapa final'!#REF!="Menor"),CONCATENATE("R4C",'Mapa final'!#REF!),"")</f>
        <v>#REF!</v>
      </c>
      <c r="V39" s="199" t="e">
        <f>IF(AND('Mapa final'!#REF!="Baja",'Mapa final'!#REF!="Moderado"),CONCATENATE("R4C",'Mapa final'!#REF!),"")</f>
        <v>#REF!</v>
      </c>
      <c r="W39" s="200" t="e">
        <f>IF(AND('Mapa final'!#REF!="Baja",'Mapa final'!#REF!="Moderado"),CONCATENATE("R4C",'Mapa final'!#REF!),"")</f>
        <v>#REF!</v>
      </c>
      <c r="X39" s="200" t="e">
        <f>IF(AND('Mapa final'!#REF!="Baja",'Mapa final'!#REF!="Moderado"),CONCATENATE("R4C",'Mapa final'!#REF!),"")</f>
        <v>#REF!</v>
      </c>
      <c r="Y39" s="200" t="e">
        <f>IF(AND('Mapa final'!#REF!="Baja",'Mapa final'!#REF!="Moderado"),CONCATENATE("R4C",'Mapa final'!#REF!),"")</f>
        <v>#REF!</v>
      </c>
      <c r="Z39" s="200" t="e">
        <f>IF(AND('Mapa final'!#REF!="Baja",'Mapa final'!#REF!="Moderado"),CONCATENATE("R4C",'Mapa final'!#REF!),"")</f>
        <v>#REF!</v>
      </c>
      <c r="AA39" s="201" t="e">
        <f>IF(AND('Mapa final'!#REF!="Baja",'Mapa final'!#REF!="Moderado"),CONCATENATE("R4C",'Mapa final'!#REF!),"")</f>
        <v>#REF!</v>
      </c>
      <c r="AB39" s="187" t="e">
        <f>IF(AND('Mapa final'!#REF!="Baja",'Mapa final'!#REF!="Mayor"),CONCATENATE("R4C",'Mapa final'!#REF!),"")</f>
        <v>#REF!</v>
      </c>
      <c r="AC39" s="188" t="e">
        <f>IF(AND('Mapa final'!#REF!="Baja",'Mapa final'!#REF!="Mayor"),CONCATENATE("R4C",'Mapa final'!#REF!),"")</f>
        <v>#REF!</v>
      </c>
      <c r="AD39" s="188" t="e">
        <f>IF(AND('Mapa final'!#REF!="Baja",'Mapa final'!#REF!="Mayor"),CONCATENATE("R4C",'Mapa final'!#REF!),"")</f>
        <v>#REF!</v>
      </c>
      <c r="AE39" s="188" t="e">
        <f>IF(AND('Mapa final'!#REF!="Baja",'Mapa final'!#REF!="Mayor"),CONCATENATE("R4C",'Mapa final'!#REF!),"")</f>
        <v>#REF!</v>
      </c>
      <c r="AF39" s="188" t="e">
        <f>IF(AND('Mapa final'!#REF!="Baja",'Mapa final'!#REF!="Mayor"),CONCATENATE("R4C",'Mapa final'!#REF!),"")</f>
        <v>#REF!</v>
      </c>
      <c r="AG39" s="189" t="e">
        <f>IF(AND('Mapa final'!#REF!="Baja",'Mapa final'!#REF!="Mayor"),CONCATENATE("R4C",'Mapa final'!#REF!),"")</f>
        <v>#REF!</v>
      </c>
      <c r="AH39" s="190" t="e">
        <f>IF(AND('Mapa final'!#REF!="Baja",'Mapa final'!#REF!="Catastrófico"),CONCATENATE("R4C",'Mapa final'!#REF!),"")</f>
        <v>#REF!</v>
      </c>
      <c r="AI39" s="191" t="e">
        <f>IF(AND('Mapa final'!#REF!="Baja",'Mapa final'!#REF!="Catastrófico"),CONCATENATE("R4C",'Mapa final'!#REF!),"")</f>
        <v>#REF!</v>
      </c>
      <c r="AJ39" s="191" t="e">
        <f>IF(AND('Mapa final'!#REF!="Baja",'Mapa final'!#REF!="Catastrófico"),CONCATENATE("R4C",'Mapa final'!#REF!),"")</f>
        <v>#REF!</v>
      </c>
      <c r="AK39" s="191" t="e">
        <f>IF(AND('Mapa final'!#REF!="Baja",'Mapa final'!#REF!="Catastrófico"),CONCATENATE("R4C",'Mapa final'!#REF!),"")</f>
        <v>#REF!</v>
      </c>
      <c r="AL39" s="191" t="e">
        <f>IF(AND('Mapa final'!#REF!="Baja",'Mapa final'!#REF!="Catastrófico"),CONCATENATE("R4C",'Mapa final'!#REF!),"")</f>
        <v>#REF!</v>
      </c>
      <c r="AM39" s="192" t="e">
        <f>IF(AND('Mapa final'!#REF!="Baja",'Mapa final'!#REF!="Catastrófico"),CONCATENATE("R4C",'Mapa final'!#REF!),"")</f>
        <v>#REF!</v>
      </c>
      <c r="AN39" s="1"/>
      <c r="AO39" s="299"/>
      <c r="AP39" s="231"/>
      <c r="AQ39" s="231"/>
      <c r="AR39" s="231"/>
      <c r="AS39" s="231"/>
      <c r="AT39" s="300"/>
      <c r="AU39" s="1"/>
      <c r="AV39" s="1"/>
      <c r="AW39" s="1"/>
      <c r="AX39" s="1"/>
      <c r="AY39" s="1"/>
      <c r="AZ39" s="1"/>
      <c r="BA39" s="1"/>
      <c r="BB39" s="1"/>
      <c r="BC39" s="1"/>
      <c r="BD39" s="1"/>
      <c r="BE39" s="1"/>
      <c r="BF39" s="1"/>
      <c r="BG39" s="1"/>
      <c r="BH39" s="1"/>
      <c r="BI39" s="1"/>
    </row>
    <row r="40" spans="1:61" ht="15.75" customHeight="1" x14ac:dyDescent="0.25">
      <c r="A40" s="1"/>
      <c r="B40" s="285"/>
      <c r="C40" s="231"/>
      <c r="D40" s="288"/>
      <c r="E40" s="291"/>
      <c r="F40" s="231"/>
      <c r="G40" s="231"/>
      <c r="H40" s="231"/>
      <c r="I40" s="231"/>
      <c r="J40" s="211" t="e">
        <f>IF(AND('Mapa final'!#REF!="Baja",'Mapa final'!#REF!="Leve"),CONCATENATE("R5C",'Mapa final'!#REF!),"")</f>
        <v>#REF!</v>
      </c>
      <c r="K40" s="212" t="e">
        <f>IF(AND('Mapa final'!#REF!="Baja",'Mapa final'!#REF!="Leve"),CONCATENATE("R5C",'Mapa final'!#REF!),"")</f>
        <v>#REF!</v>
      </c>
      <c r="L40" s="212" t="e">
        <f>IF(AND('Mapa final'!#REF!="Baja",'Mapa final'!#REF!="Leve"),CONCATENATE("R5C",'Mapa final'!#REF!),"")</f>
        <v>#REF!</v>
      </c>
      <c r="M40" s="212" t="e">
        <f>IF(AND('Mapa final'!#REF!="Baja",'Mapa final'!#REF!="Leve"),CONCATENATE("R5C",'Mapa final'!#REF!),"")</f>
        <v>#REF!</v>
      </c>
      <c r="N40" s="212" t="e">
        <f>IF(AND('Mapa final'!#REF!="Baja",'Mapa final'!#REF!="Leve"),CONCATENATE("R5C",'Mapa final'!#REF!),"")</f>
        <v>#REF!</v>
      </c>
      <c r="O40" s="213" t="e">
        <f>IF(AND('Mapa final'!#REF!="Baja",'Mapa final'!#REF!="Leve"),CONCATENATE("R5C",'Mapa final'!#REF!),"")</f>
        <v>#REF!</v>
      </c>
      <c r="P40" s="199" t="e">
        <f>IF(AND('Mapa final'!#REF!="Baja",'Mapa final'!#REF!="Menor"),CONCATENATE("R5C",'Mapa final'!#REF!),"")</f>
        <v>#REF!</v>
      </c>
      <c r="Q40" s="200" t="e">
        <f>IF(AND('Mapa final'!#REF!="Baja",'Mapa final'!#REF!="Menor"),CONCATENATE("R5C",'Mapa final'!#REF!),"")</f>
        <v>#REF!</v>
      </c>
      <c r="R40" s="200" t="e">
        <f>IF(AND('Mapa final'!#REF!="Baja",'Mapa final'!#REF!="Menor"),CONCATENATE("R5C",'Mapa final'!#REF!),"")</f>
        <v>#REF!</v>
      </c>
      <c r="S40" s="200" t="e">
        <f>IF(AND('Mapa final'!#REF!="Baja",'Mapa final'!#REF!="Menor"),CONCATENATE("R5C",'Mapa final'!#REF!),"")</f>
        <v>#REF!</v>
      </c>
      <c r="T40" s="200" t="e">
        <f>IF(AND('Mapa final'!#REF!="Baja",'Mapa final'!#REF!="Menor"),CONCATENATE("R5C",'Mapa final'!#REF!),"")</f>
        <v>#REF!</v>
      </c>
      <c r="U40" s="201" t="e">
        <f>IF(AND('Mapa final'!#REF!="Baja",'Mapa final'!#REF!="Menor"),CONCATENATE("R5C",'Mapa final'!#REF!),"")</f>
        <v>#REF!</v>
      </c>
      <c r="V40" s="199" t="e">
        <f>IF(AND('Mapa final'!#REF!="Baja",'Mapa final'!#REF!="Moderado"),CONCATENATE("R5C",'Mapa final'!#REF!),"")</f>
        <v>#REF!</v>
      </c>
      <c r="W40" s="200" t="e">
        <f>IF(AND('Mapa final'!#REF!="Baja",'Mapa final'!#REF!="Moderado"),CONCATENATE("R5C",'Mapa final'!#REF!),"")</f>
        <v>#REF!</v>
      </c>
      <c r="X40" s="200" t="e">
        <f>IF(AND('Mapa final'!#REF!="Baja",'Mapa final'!#REF!="Moderado"),CONCATENATE("R5C",'Mapa final'!#REF!),"")</f>
        <v>#REF!</v>
      </c>
      <c r="Y40" s="200" t="e">
        <f>IF(AND('Mapa final'!#REF!="Baja",'Mapa final'!#REF!="Moderado"),CONCATENATE("R5C",'Mapa final'!#REF!),"")</f>
        <v>#REF!</v>
      </c>
      <c r="Z40" s="200" t="e">
        <f>IF(AND('Mapa final'!#REF!="Baja",'Mapa final'!#REF!="Moderado"),CONCATENATE("R5C",'Mapa final'!#REF!),"")</f>
        <v>#REF!</v>
      </c>
      <c r="AA40" s="201" t="e">
        <f>IF(AND('Mapa final'!#REF!="Baja",'Mapa final'!#REF!="Moderado"),CONCATENATE("R5C",'Mapa final'!#REF!),"")</f>
        <v>#REF!</v>
      </c>
      <c r="AB40" s="187" t="e">
        <f>IF(AND('Mapa final'!#REF!="Baja",'Mapa final'!#REF!="Mayor"),CONCATENATE("R5C",'Mapa final'!#REF!),"")</f>
        <v>#REF!</v>
      </c>
      <c r="AC40" s="188" t="e">
        <f>IF(AND('Mapa final'!#REF!="Baja",'Mapa final'!#REF!="Mayor"),CONCATENATE("R5C",'Mapa final'!#REF!),"")</f>
        <v>#REF!</v>
      </c>
      <c r="AD40" s="188" t="e">
        <f>IF(AND('Mapa final'!#REF!="Baja",'Mapa final'!#REF!="Mayor"),CONCATENATE("R5C",'Mapa final'!#REF!),"")</f>
        <v>#REF!</v>
      </c>
      <c r="AE40" s="188" t="e">
        <f>IF(AND('Mapa final'!#REF!="Baja",'Mapa final'!#REF!="Mayor"),CONCATENATE("R5C",'Mapa final'!#REF!),"")</f>
        <v>#REF!</v>
      </c>
      <c r="AF40" s="188" t="e">
        <f>IF(AND('Mapa final'!#REF!="Baja",'Mapa final'!#REF!="Mayor"),CONCATENATE("R5C",'Mapa final'!#REF!),"")</f>
        <v>#REF!</v>
      </c>
      <c r="AG40" s="189" t="e">
        <f>IF(AND('Mapa final'!#REF!="Baja",'Mapa final'!#REF!="Mayor"),CONCATENATE("R5C",'Mapa final'!#REF!),"")</f>
        <v>#REF!</v>
      </c>
      <c r="AH40" s="190" t="e">
        <f>IF(AND('Mapa final'!#REF!="Baja",'Mapa final'!#REF!="Catastrófico"),CONCATENATE("R5C",'Mapa final'!#REF!),"")</f>
        <v>#REF!</v>
      </c>
      <c r="AI40" s="191" t="e">
        <f>IF(AND('Mapa final'!#REF!="Baja",'Mapa final'!#REF!="Catastrófico"),CONCATENATE("R5C",'Mapa final'!#REF!),"")</f>
        <v>#REF!</v>
      </c>
      <c r="AJ40" s="191" t="e">
        <f>IF(AND('Mapa final'!#REF!="Baja",'Mapa final'!#REF!="Catastrófico"),CONCATENATE("R5C",'Mapa final'!#REF!),"")</f>
        <v>#REF!</v>
      </c>
      <c r="AK40" s="191" t="e">
        <f>IF(AND('Mapa final'!#REF!="Baja",'Mapa final'!#REF!="Catastrófico"),CONCATENATE("R5C",'Mapa final'!#REF!),"")</f>
        <v>#REF!</v>
      </c>
      <c r="AL40" s="191" t="e">
        <f>IF(AND('Mapa final'!#REF!="Baja",'Mapa final'!#REF!="Catastrófico"),CONCATENATE("R5C",'Mapa final'!#REF!),"")</f>
        <v>#REF!</v>
      </c>
      <c r="AM40" s="192" t="e">
        <f>IF(AND('Mapa final'!#REF!="Baja",'Mapa final'!#REF!="Catastrófico"),CONCATENATE("R5C",'Mapa final'!#REF!),"")</f>
        <v>#REF!</v>
      </c>
      <c r="AN40" s="1"/>
      <c r="AO40" s="299"/>
      <c r="AP40" s="231"/>
      <c r="AQ40" s="231"/>
      <c r="AR40" s="231"/>
      <c r="AS40" s="231"/>
      <c r="AT40" s="300"/>
      <c r="AU40" s="1"/>
      <c r="AV40" s="1"/>
      <c r="AW40" s="1"/>
      <c r="AX40" s="1"/>
      <c r="AY40" s="1"/>
      <c r="AZ40" s="1"/>
      <c r="BA40" s="1"/>
      <c r="BB40" s="1"/>
      <c r="BC40" s="1"/>
      <c r="BD40" s="1"/>
      <c r="BE40" s="1"/>
      <c r="BF40" s="1"/>
      <c r="BG40" s="1"/>
      <c r="BH40" s="1"/>
      <c r="BI40" s="1"/>
    </row>
    <row r="41" spans="1:61" ht="15.75" customHeight="1" x14ac:dyDescent="0.25">
      <c r="A41" s="1"/>
      <c r="B41" s="285"/>
      <c r="C41" s="231"/>
      <c r="D41" s="288"/>
      <c r="E41" s="291"/>
      <c r="F41" s="231"/>
      <c r="G41" s="231"/>
      <c r="H41" s="231"/>
      <c r="I41" s="231"/>
      <c r="J41" s="211" t="e">
        <f>IF(AND('Mapa final'!#REF!="Baja",'Mapa final'!#REF!="Leve"),CONCATENATE("R6C",'Mapa final'!#REF!),"")</f>
        <v>#REF!</v>
      </c>
      <c r="K41" s="212" t="e">
        <f>IF(AND('Mapa final'!#REF!="Baja",'Mapa final'!#REF!="Leve"),CONCATENATE("R6C",'Mapa final'!#REF!),"")</f>
        <v>#REF!</v>
      </c>
      <c r="L41" s="212" t="e">
        <f>IF(AND('Mapa final'!#REF!="Baja",'Mapa final'!#REF!="Leve"),CONCATENATE("R6C",'Mapa final'!#REF!),"")</f>
        <v>#REF!</v>
      </c>
      <c r="M41" s="212" t="e">
        <f>IF(AND('Mapa final'!#REF!="Baja",'Mapa final'!#REF!="Leve"),CONCATENATE("R6C",'Mapa final'!#REF!),"")</f>
        <v>#REF!</v>
      </c>
      <c r="N41" s="212" t="e">
        <f>IF(AND('Mapa final'!#REF!="Baja",'Mapa final'!#REF!="Leve"),CONCATENATE("R6C",'Mapa final'!#REF!),"")</f>
        <v>#REF!</v>
      </c>
      <c r="O41" s="213" t="e">
        <f>IF(AND('Mapa final'!#REF!="Baja",'Mapa final'!#REF!="Leve"),CONCATENATE("R6C",'Mapa final'!#REF!),"")</f>
        <v>#REF!</v>
      </c>
      <c r="P41" s="199" t="e">
        <f>IF(AND('Mapa final'!#REF!="Baja",'Mapa final'!#REF!="Menor"),CONCATENATE("R6C",'Mapa final'!#REF!),"")</f>
        <v>#REF!</v>
      </c>
      <c r="Q41" s="200" t="e">
        <f>IF(AND('Mapa final'!#REF!="Baja",'Mapa final'!#REF!="Menor"),CONCATENATE("R6C",'Mapa final'!#REF!),"")</f>
        <v>#REF!</v>
      </c>
      <c r="R41" s="200" t="e">
        <f>IF(AND('Mapa final'!#REF!="Baja",'Mapa final'!#REF!="Menor"),CONCATENATE("R6C",'Mapa final'!#REF!),"")</f>
        <v>#REF!</v>
      </c>
      <c r="S41" s="200" t="e">
        <f>IF(AND('Mapa final'!#REF!="Baja",'Mapa final'!#REF!="Menor"),CONCATENATE("R6C",'Mapa final'!#REF!),"")</f>
        <v>#REF!</v>
      </c>
      <c r="T41" s="200" t="e">
        <f>IF(AND('Mapa final'!#REF!="Baja",'Mapa final'!#REF!="Menor"),CONCATENATE("R6C",'Mapa final'!#REF!),"")</f>
        <v>#REF!</v>
      </c>
      <c r="U41" s="201" t="e">
        <f>IF(AND('Mapa final'!#REF!="Baja",'Mapa final'!#REF!="Menor"),CONCATENATE("R6C",'Mapa final'!#REF!),"")</f>
        <v>#REF!</v>
      </c>
      <c r="V41" s="199" t="e">
        <f>IF(AND('Mapa final'!#REF!="Baja",'Mapa final'!#REF!="Moderado"),CONCATENATE("R6C",'Mapa final'!#REF!),"")</f>
        <v>#REF!</v>
      </c>
      <c r="W41" s="200" t="e">
        <f>IF(AND('Mapa final'!#REF!="Baja",'Mapa final'!#REF!="Moderado"),CONCATENATE("R6C",'Mapa final'!#REF!),"")</f>
        <v>#REF!</v>
      </c>
      <c r="X41" s="200" t="e">
        <f>IF(AND('Mapa final'!#REF!="Baja",'Mapa final'!#REF!="Moderado"),CONCATENATE("R6C",'Mapa final'!#REF!),"")</f>
        <v>#REF!</v>
      </c>
      <c r="Y41" s="200" t="e">
        <f>IF(AND('Mapa final'!#REF!="Baja",'Mapa final'!#REF!="Moderado"),CONCATENATE("R6C",'Mapa final'!#REF!),"")</f>
        <v>#REF!</v>
      </c>
      <c r="Z41" s="200" t="e">
        <f>IF(AND('Mapa final'!#REF!="Baja",'Mapa final'!#REF!="Moderado"),CONCATENATE("R6C",'Mapa final'!#REF!),"")</f>
        <v>#REF!</v>
      </c>
      <c r="AA41" s="201" t="e">
        <f>IF(AND('Mapa final'!#REF!="Baja",'Mapa final'!#REF!="Moderado"),CONCATENATE("R6C",'Mapa final'!#REF!),"")</f>
        <v>#REF!</v>
      </c>
      <c r="AB41" s="187" t="e">
        <f>IF(AND('Mapa final'!#REF!="Baja",'Mapa final'!#REF!="Mayor"),CONCATENATE("R6C",'Mapa final'!#REF!),"")</f>
        <v>#REF!</v>
      </c>
      <c r="AC41" s="188" t="e">
        <f>IF(AND('Mapa final'!#REF!="Baja",'Mapa final'!#REF!="Mayor"),CONCATENATE("R6C",'Mapa final'!#REF!),"")</f>
        <v>#REF!</v>
      </c>
      <c r="AD41" s="188" t="e">
        <f>IF(AND('Mapa final'!#REF!="Baja",'Mapa final'!#REF!="Mayor"),CONCATENATE("R6C",'Mapa final'!#REF!),"")</f>
        <v>#REF!</v>
      </c>
      <c r="AE41" s="188" t="e">
        <f>IF(AND('Mapa final'!#REF!="Baja",'Mapa final'!#REF!="Mayor"),CONCATENATE("R6C",'Mapa final'!#REF!),"")</f>
        <v>#REF!</v>
      </c>
      <c r="AF41" s="188" t="e">
        <f>IF(AND('Mapa final'!#REF!="Baja",'Mapa final'!#REF!="Mayor"),CONCATENATE("R6C",'Mapa final'!#REF!),"")</f>
        <v>#REF!</v>
      </c>
      <c r="AG41" s="189" t="e">
        <f>IF(AND('Mapa final'!#REF!="Baja",'Mapa final'!#REF!="Mayor"),CONCATENATE("R6C",'Mapa final'!#REF!),"")</f>
        <v>#REF!</v>
      </c>
      <c r="AH41" s="190" t="e">
        <f>IF(AND('Mapa final'!#REF!="Baja",'Mapa final'!#REF!="Catastrófico"),CONCATENATE("R6C",'Mapa final'!#REF!),"")</f>
        <v>#REF!</v>
      </c>
      <c r="AI41" s="191" t="e">
        <f>IF(AND('Mapa final'!#REF!="Baja",'Mapa final'!#REF!="Catastrófico"),CONCATENATE("R6C",'Mapa final'!#REF!),"")</f>
        <v>#REF!</v>
      </c>
      <c r="AJ41" s="191" t="e">
        <f>IF(AND('Mapa final'!#REF!="Baja",'Mapa final'!#REF!="Catastrófico"),CONCATENATE("R6C",'Mapa final'!#REF!),"")</f>
        <v>#REF!</v>
      </c>
      <c r="AK41" s="191" t="e">
        <f>IF(AND('Mapa final'!#REF!="Baja",'Mapa final'!#REF!="Catastrófico"),CONCATENATE("R6C",'Mapa final'!#REF!),"")</f>
        <v>#REF!</v>
      </c>
      <c r="AL41" s="191" t="e">
        <f>IF(AND('Mapa final'!#REF!="Baja",'Mapa final'!#REF!="Catastrófico"),CONCATENATE("R6C",'Mapa final'!#REF!),"")</f>
        <v>#REF!</v>
      </c>
      <c r="AM41" s="192" t="e">
        <f>IF(AND('Mapa final'!#REF!="Baja",'Mapa final'!#REF!="Catastrófico"),CONCATENATE("R6C",'Mapa final'!#REF!),"")</f>
        <v>#REF!</v>
      </c>
      <c r="AN41" s="1"/>
      <c r="AO41" s="299"/>
      <c r="AP41" s="231"/>
      <c r="AQ41" s="231"/>
      <c r="AR41" s="231"/>
      <c r="AS41" s="231"/>
      <c r="AT41" s="300"/>
      <c r="AU41" s="1"/>
      <c r="AV41" s="1"/>
      <c r="AW41" s="1"/>
      <c r="AX41" s="1"/>
      <c r="AY41" s="1"/>
      <c r="AZ41" s="1"/>
      <c r="BA41" s="1"/>
      <c r="BB41" s="1"/>
      <c r="BC41" s="1"/>
      <c r="BD41" s="1"/>
      <c r="BE41" s="1"/>
      <c r="BF41" s="1"/>
      <c r="BG41" s="1"/>
      <c r="BH41" s="1"/>
      <c r="BI41" s="1"/>
    </row>
    <row r="42" spans="1:61" ht="15.75" customHeight="1" x14ac:dyDescent="0.25">
      <c r="A42" s="1"/>
      <c r="B42" s="285"/>
      <c r="C42" s="231"/>
      <c r="D42" s="288"/>
      <c r="E42" s="291"/>
      <c r="F42" s="231"/>
      <c r="G42" s="231"/>
      <c r="H42" s="231"/>
      <c r="I42" s="231"/>
      <c r="J42" s="211" t="e">
        <f>IF(AND('Mapa final'!#REF!="Baja",'Mapa final'!#REF!="Leve"),CONCATENATE("R7C",'Mapa final'!#REF!),"")</f>
        <v>#REF!</v>
      </c>
      <c r="K42" s="212" t="e">
        <f>IF(AND('Mapa final'!#REF!="Baja",'Mapa final'!#REF!="Leve"),CONCATENATE("R7C",'Mapa final'!#REF!),"")</f>
        <v>#REF!</v>
      </c>
      <c r="L42" s="212" t="e">
        <f>IF(AND('Mapa final'!#REF!="Baja",'Mapa final'!#REF!="Leve"),CONCATENATE("R7C",'Mapa final'!#REF!),"")</f>
        <v>#REF!</v>
      </c>
      <c r="M42" s="212" t="e">
        <f>IF(AND('Mapa final'!#REF!="Baja",'Mapa final'!#REF!="Leve"),CONCATENATE("R7C",'Mapa final'!#REF!),"")</f>
        <v>#REF!</v>
      </c>
      <c r="N42" s="212" t="e">
        <f>IF(AND('Mapa final'!#REF!="Baja",'Mapa final'!#REF!="Leve"),CONCATENATE("R7C",'Mapa final'!#REF!),"")</f>
        <v>#REF!</v>
      </c>
      <c r="O42" s="213" t="e">
        <f>IF(AND('Mapa final'!#REF!="Baja",'Mapa final'!#REF!="Leve"),CONCATENATE("R7C",'Mapa final'!#REF!),"")</f>
        <v>#REF!</v>
      </c>
      <c r="P42" s="199" t="e">
        <f>IF(AND('Mapa final'!#REF!="Baja",'Mapa final'!#REF!="Menor"),CONCATENATE("R7C",'Mapa final'!#REF!),"")</f>
        <v>#REF!</v>
      </c>
      <c r="Q42" s="200" t="e">
        <f>IF(AND('Mapa final'!#REF!="Baja",'Mapa final'!#REF!="Menor"),CONCATENATE("R7C",'Mapa final'!#REF!),"")</f>
        <v>#REF!</v>
      </c>
      <c r="R42" s="200" t="e">
        <f>IF(AND('Mapa final'!#REF!="Baja",'Mapa final'!#REF!="Menor"),CONCATENATE("R7C",'Mapa final'!#REF!),"")</f>
        <v>#REF!</v>
      </c>
      <c r="S42" s="200" t="e">
        <f>IF(AND('Mapa final'!#REF!="Baja",'Mapa final'!#REF!="Menor"),CONCATENATE("R7C",'Mapa final'!#REF!),"")</f>
        <v>#REF!</v>
      </c>
      <c r="T42" s="200" t="e">
        <f>IF(AND('Mapa final'!#REF!="Baja",'Mapa final'!#REF!="Menor"),CONCATENATE("R7C",'Mapa final'!#REF!),"")</f>
        <v>#REF!</v>
      </c>
      <c r="U42" s="201" t="e">
        <f>IF(AND('Mapa final'!#REF!="Baja",'Mapa final'!#REF!="Menor"),CONCATENATE("R7C",'Mapa final'!#REF!),"")</f>
        <v>#REF!</v>
      </c>
      <c r="V42" s="199" t="e">
        <f>IF(AND('Mapa final'!#REF!="Baja",'Mapa final'!#REF!="Moderado"),CONCATENATE("R7C",'Mapa final'!#REF!),"")</f>
        <v>#REF!</v>
      </c>
      <c r="W42" s="200" t="e">
        <f>IF(AND('Mapa final'!#REF!="Baja",'Mapa final'!#REF!="Moderado"),CONCATENATE("R7C",'Mapa final'!#REF!),"")</f>
        <v>#REF!</v>
      </c>
      <c r="X42" s="200" t="e">
        <f>IF(AND('Mapa final'!#REF!="Baja",'Mapa final'!#REF!="Moderado"),CONCATENATE("R7C",'Mapa final'!#REF!),"")</f>
        <v>#REF!</v>
      </c>
      <c r="Y42" s="200" t="e">
        <f>IF(AND('Mapa final'!#REF!="Baja",'Mapa final'!#REF!="Moderado"),CONCATENATE("R7C",'Mapa final'!#REF!),"")</f>
        <v>#REF!</v>
      </c>
      <c r="Z42" s="200" t="e">
        <f>IF(AND('Mapa final'!#REF!="Baja",'Mapa final'!#REF!="Moderado"),CONCATENATE("R7C",'Mapa final'!#REF!),"")</f>
        <v>#REF!</v>
      </c>
      <c r="AA42" s="201" t="e">
        <f>IF(AND('Mapa final'!#REF!="Baja",'Mapa final'!#REF!="Moderado"),CONCATENATE("R7C",'Mapa final'!#REF!),"")</f>
        <v>#REF!</v>
      </c>
      <c r="AB42" s="187" t="e">
        <f>IF(AND('Mapa final'!#REF!="Baja",'Mapa final'!#REF!="Mayor"),CONCATENATE("R7C",'Mapa final'!#REF!),"")</f>
        <v>#REF!</v>
      </c>
      <c r="AC42" s="188" t="e">
        <f>IF(AND('Mapa final'!#REF!="Baja",'Mapa final'!#REF!="Mayor"),CONCATENATE("R7C",'Mapa final'!#REF!),"")</f>
        <v>#REF!</v>
      </c>
      <c r="AD42" s="188" t="e">
        <f>IF(AND('Mapa final'!#REF!="Baja",'Mapa final'!#REF!="Mayor"),CONCATENATE("R7C",'Mapa final'!#REF!),"")</f>
        <v>#REF!</v>
      </c>
      <c r="AE42" s="188" t="e">
        <f>IF(AND('Mapa final'!#REF!="Baja",'Mapa final'!#REF!="Mayor"),CONCATENATE("R7C",'Mapa final'!#REF!),"")</f>
        <v>#REF!</v>
      </c>
      <c r="AF42" s="188" t="e">
        <f>IF(AND('Mapa final'!#REF!="Baja",'Mapa final'!#REF!="Mayor"),CONCATENATE("R7C",'Mapa final'!#REF!),"")</f>
        <v>#REF!</v>
      </c>
      <c r="AG42" s="189" t="e">
        <f>IF(AND('Mapa final'!#REF!="Baja",'Mapa final'!#REF!="Mayor"),CONCATENATE("R7C",'Mapa final'!#REF!),"")</f>
        <v>#REF!</v>
      </c>
      <c r="AH42" s="190" t="e">
        <f>IF(AND('Mapa final'!#REF!="Baja",'Mapa final'!#REF!="Catastrófico"),CONCATENATE("R7C",'Mapa final'!#REF!),"")</f>
        <v>#REF!</v>
      </c>
      <c r="AI42" s="191" t="e">
        <f>IF(AND('Mapa final'!#REF!="Baja",'Mapa final'!#REF!="Catastrófico"),CONCATENATE("R7C",'Mapa final'!#REF!),"")</f>
        <v>#REF!</v>
      </c>
      <c r="AJ42" s="191" t="e">
        <f>IF(AND('Mapa final'!#REF!="Baja",'Mapa final'!#REF!="Catastrófico"),CONCATENATE("R7C",'Mapa final'!#REF!),"")</f>
        <v>#REF!</v>
      </c>
      <c r="AK42" s="191" t="e">
        <f>IF(AND('Mapa final'!#REF!="Baja",'Mapa final'!#REF!="Catastrófico"),CONCATENATE("R7C",'Mapa final'!#REF!),"")</f>
        <v>#REF!</v>
      </c>
      <c r="AL42" s="191" t="e">
        <f>IF(AND('Mapa final'!#REF!="Baja",'Mapa final'!#REF!="Catastrófico"),CONCATENATE("R7C",'Mapa final'!#REF!),"")</f>
        <v>#REF!</v>
      </c>
      <c r="AM42" s="192" t="e">
        <f>IF(AND('Mapa final'!#REF!="Baja",'Mapa final'!#REF!="Catastrófico"),CONCATENATE("R7C",'Mapa final'!#REF!),"")</f>
        <v>#REF!</v>
      </c>
      <c r="AN42" s="1"/>
      <c r="AO42" s="299"/>
      <c r="AP42" s="231"/>
      <c r="AQ42" s="231"/>
      <c r="AR42" s="231"/>
      <c r="AS42" s="231"/>
      <c r="AT42" s="300"/>
      <c r="AU42" s="1"/>
      <c r="AV42" s="1"/>
      <c r="AW42" s="1"/>
      <c r="AX42" s="1"/>
      <c r="AY42" s="1"/>
      <c r="AZ42" s="1"/>
      <c r="BA42" s="1"/>
      <c r="BB42" s="1"/>
      <c r="BC42" s="1"/>
      <c r="BD42" s="1"/>
      <c r="BE42" s="1"/>
      <c r="BF42" s="1"/>
      <c r="BG42" s="1"/>
      <c r="BH42" s="1"/>
      <c r="BI42" s="1"/>
    </row>
    <row r="43" spans="1:61" ht="15.75" customHeight="1" x14ac:dyDescent="0.25">
      <c r="A43" s="1"/>
      <c r="B43" s="285"/>
      <c r="C43" s="231"/>
      <c r="D43" s="288"/>
      <c r="E43" s="291"/>
      <c r="F43" s="231"/>
      <c r="G43" s="231"/>
      <c r="H43" s="231"/>
      <c r="I43" s="231"/>
      <c r="J43" s="211" t="e">
        <f>IF(AND('Mapa final'!#REF!="Baja",'Mapa final'!#REF!="Leve"),CONCATENATE("R8C",'Mapa final'!#REF!),"")</f>
        <v>#REF!</v>
      </c>
      <c r="K43" s="212" t="e">
        <f>IF(AND('Mapa final'!#REF!="Baja",'Mapa final'!#REF!="Leve"),CONCATENATE("R8C",'Mapa final'!#REF!),"")</f>
        <v>#REF!</v>
      </c>
      <c r="L43" s="212" t="e">
        <f>IF(AND('Mapa final'!#REF!="Baja",'Mapa final'!#REF!="Leve"),CONCATENATE("R8C",'Mapa final'!#REF!),"")</f>
        <v>#REF!</v>
      </c>
      <c r="M43" s="212" t="e">
        <f>IF(AND('Mapa final'!#REF!="Baja",'Mapa final'!#REF!="Leve"),CONCATENATE("R8C",'Mapa final'!#REF!),"")</f>
        <v>#REF!</v>
      </c>
      <c r="N43" s="212" t="e">
        <f>IF(AND('Mapa final'!#REF!="Baja",'Mapa final'!#REF!="Leve"),CONCATENATE("R8C",'Mapa final'!#REF!),"")</f>
        <v>#REF!</v>
      </c>
      <c r="O43" s="213" t="e">
        <f>IF(AND('Mapa final'!#REF!="Baja",'Mapa final'!#REF!="Leve"),CONCATENATE("R8C",'Mapa final'!#REF!),"")</f>
        <v>#REF!</v>
      </c>
      <c r="P43" s="199" t="e">
        <f>IF(AND('Mapa final'!#REF!="Baja",'Mapa final'!#REF!="Menor"),CONCATENATE("R8C",'Mapa final'!#REF!),"")</f>
        <v>#REF!</v>
      </c>
      <c r="Q43" s="200" t="e">
        <f>IF(AND('Mapa final'!#REF!="Baja",'Mapa final'!#REF!="Menor"),CONCATENATE("R8C",'Mapa final'!#REF!),"")</f>
        <v>#REF!</v>
      </c>
      <c r="R43" s="200" t="e">
        <f>IF(AND('Mapa final'!#REF!="Baja",'Mapa final'!#REF!="Menor"),CONCATENATE("R8C",'Mapa final'!#REF!),"")</f>
        <v>#REF!</v>
      </c>
      <c r="S43" s="200" t="e">
        <f>IF(AND('Mapa final'!#REF!="Baja",'Mapa final'!#REF!="Menor"),CONCATENATE("R8C",'Mapa final'!#REF!),"")</f>
        <v>#REF!</v>
      </c>
      <c r="T43" s="200" t="e">
        <f>IF(AND('Mapa final'!#REF!="Baja",'Mapa final'!#REF!="Menor"),CONCATENATE("R8C",'Mapa final'!#REF!),"")</f>
        <v>#REF!</v>
      </c>
      <c r="U43" s="201" t="e">
        <f>IF(AND('Mapa final'!#REF!="Baja",'Mapa final'!#REF!="Menor"),CONCATENATE("R8C",'Mapa final'!#REF!),"")</f>
        <v>#REF!</v>
      </c>
      <c r="V43" s="199" t="e">
        <f>IF(AND('Mapa final'!#REF!="Baja",'Mapa final'!#REF!="Moderado"),CONCATENATE("R8C",'Mapa final'!#REF!),"")</f>
        <v>#REF!</v>
      </c>
      <c r="W43" s="200" t="e">
        <f>IF(AND('Mapa final'!#REF!="Baja",'Mapa final'!#REF!="Moderado"),CONCATENATE("R8C",'Mapa final'!#REF!),"")</f>
        <v>#REF!</v>
      </c>
      <c r="X43" s="200" t="e">
        <f>IF(AND('Mapa final'!#REF!="Baja",'Mapa final'!#REF!="Moderado"),CONCATENATE("R8C",'Mapa final'!#REF!),"")</f>
        <v>#REF!</v>
      </c>
      <c r="Y43" s="200" t="e">
        <f>IF(AND('Mapa final'!#REF!="Baja",'Mapa final'!#REF!="Moderado"),CONCATENATE("R8C",'Mapa final'!#REF!),"")</f>
        <v>#REF!</v>
      </c>
      <c r="Z43" s="200" t="e">
        <f>IF(AND('Mapa final'!#REF!="Baja",'Mapa final'!#REF!="Moderado"),CONCATENATE("R8C",'Mapa final'!#REF!),"")</f>
        <v>#REF!</v>
      </c>
      <c r="AA43" s="201" t="e">
        <f>IF(AND('Mapa final'!#REF!="Baja",'Mapa final'!#REF!="Moderado"),CONCATENATE("R8C",'Mapa final'!#REF!),"")</f>
        <v>#REF!</v>
      </c>
      <c r="AB43" s="187" t="e">
        <f>IF(AND('Mapa final'!#REF!="Baja",'Mapa final'!#REF!="Mayor"),CONCATENATE("R8C",'Mapa final'!#REF!),"")</f>
        <v>#REF!</v>
      </c>
      <c r="AC43" s="188" t="e">
        <f>IF(AND('Mapa final'!#REF!="Baja",'Mapa final'!#REF!="Mayor"),CONCATENATE("R8C",'Mapa final'!#REF!),"")</f>
        <v>#REF!</v>
      </c>
      <c r="AD43" s="188" t="e">
        <f>IF(AND('Mapa final'!#REF!="Baja",'Mapa final'!#REF!="Mayor"),CONCATENATE("R8C",'Mapa final'!#REF!),"")</f>
        <v>#REF!</v>
      </c>
      <c r="AE43" s="188" t="e">
        <f>IF(AND('Mapa final'!#REF!="Baja",'Mapa final'!#REF!="Mayor"),CONCATENATE("R8C",'Mapa final'!#REF!),"")</f>
        <v>#REF!</v>
      </c>
      <c r="AF43" s="188" t="e">
        <f>IF(AND('Mapa final'!#REF!="Baja",'Mapa final'!#REF!="Mayor"),CONCATENATE("R8C",'Mapa final'!#REF!),"")</f>
        <v>#REF!</v>
      </c>
      <c r="AG43" s="189" t="e">
        <f>IF(AND('Mapa final'!#REF!="Baja",'Mapa final'!#REF!="Mayor"),CONCATENATE("R8C",'Mapa final'!#REF!),"")</f>
        <v>#REF!</v>
      </c>
      <c r="AH43" s="190" t="e">
        <f>IF(AND('Mapa final'!#REF!="Baja",'Mapa final'!#REF!="Catastrófico"),CONCATENATE("R8C",'Mapa final'!#REF!),"")</f>
        <v>#REF!</v>
      </c>
      <c r="AI43" s="191" t="e">
        <f>IF(AND('Mapa final'!#REF!="Baja",'Mapa final'!#REF!="Catastrófico"),CONCATENATE("R8C",'Mapa final'!#REF!),"")</f>
        <v>#REF!</v>
      </c>
      <c r="AJ43" s="191" t="e">
        <f>IF(AND('Mapa final'!#REF!="Baja",'Mapa final'!#REF!="Catastrófico"),CONCATENATE("R8C",'Mapa final'!#REF!),"")</f>
        <v>#REF!</v>
      </c>
      <c r="AK43" s="191" t="e">
        <f>IF(AND('Mapa final'!#REF!="Baja",'Mapa final'!#REF!="Catastrófico"),CONCATENATE("R8C",'Mapa final'!#REF!),"")</f>
        <v>#REF!</v>
      </c>
      <c r="AL43" s="191" t="e">
        <f>IF(AND('Mapa final'!#REF!="Baja",'Mapa final'!#REF!="Catastrófico"),CONCATENATE("R8C",'Mapa final'!#REF!),"")</f>
        <v>#REF!</v>
      </c>
      <c r="AM43" s="192" t="e">
        <f>IF(AND('Mapa final'!#REF!="Baja",'Mapa final'!#REF!="Catastrófico"),CONCATENATE("R8C",'Mapa final'!#REF!),"")</f>
        <v>#REF!</v>
      </c>
      <c r="AN43" s="1"/>
      <c r="AO43" s="299"/>
      <c r="AP43" s="231"/>
      <c r="AQ43" s="231"/>
      <c r="AR43" s="231"/>
      <c r="AS43" s="231"/>
      <c r="AT43" s="300"/>
      <c r="AU43" s="1"/>
      <c r="AV43" s="1"/>
      <c r="AW43" s="1"/>
      <c r="AX43" s="1"/>
      <c r="AY43" s="1"/>
      <c r="AZ43" s="1"/>
      <c r="BA43" s="1"/>
      <c r="BB43" s="1"/>
      <c r="BC43" s="1"/>
      <c r="BD43" s="1"/>
      <c r="BE43" s="1"/>
      <c r="BF43" s="1"/>
      <c r="BG43" s="1"/>
      <c r="BH43" s="1"/>
      <c r="BI43" s="1"/>
    </row>
    <row r="44" spans="1:61" ht="15.75" customHeight="1" x14ac:dyDescent="0.25">
      <c r="A44" s="1"/>
      <c r="B44" s="285"/>
      <c r="C44" s="231"/>
      <c r="D44" s="288"/>
      <c r="E44" s="291"/>
      <c r="F44" s="231"/>
      <c r="G44" s="231"/>
      <c r="H44" s="231"/>
      <c r="I44" s="231"/>
      <c r="J44" s="211" t="e">
        <f>IF(AND('Mapa final'!#REF!="Baja",'Mapa final'!#REF!="Leve"),CONCATENATE("R9C",'Mapa final'!#REF!),"")</f>
        <v>#REF!</v>
      </c>
      <c r="K44" s="212" t="e">
        <f>IF(AND('Mapa final'!#REF!="Baja",'Mapa final'!#REF!="Leve"),CONCATENATE("R9C",'Mapa final'!#REF!),"")</f>
        <v>#REF!</v>
      </c>
      <c r="L44" s="212" t="e">
        <f>IF(AND('Mapa final'!#REF!="Baja",'Mapa final'!#REF!="Leve"),CONCATENATE("R9C",'Mapa final'!#REF!),"")</f>
        <v>#REF!</v>
      </c>
      <c r="M44" s="212" t="e">
        <f>IF(AND('Mapa final'!#REF!="Baja",'Mapa final'!#REF!="Leve"),CONCATENATE("R9C",'Mapa final'!#REF!),"")</f>
        <v>#REF!</v>
      </c>
      <c r="N44" s="212" t="e">
        <f>IF(AND('Mapa final'!#REF!="Baja",'Mapa final'!#REF!="Leve"),CONCATENATE("R9C",'Mapa final'!#REF!),"")</f>
        <v>#REF!</v>
      </c>
      <c r="O44" s="213" t="e">
        <f>IF(AND('Mapa final'!#REF!="Baja",'Mapa final'!#REF!="Leve"),CONCATENATE("R9C",'Mapa final'!#REF!),"")</f>
        <v>#REF!</v>
      </c>
      <c r="P44" s="199" t="e">
        <f>IF(AND('Mapa final'!#REF!="Baja",'Mapa final'!#REF!="Menor"),CONCATENATE("R9C",'Mapa final'!#REF!),"")</f>
        <v>#REF!</v>
      </c>
      <c r="Q44" s="200" t="e">
        <f>IF(AND('Mapa final'!#REF!="Baja",'Mapa final'!#REF!="Menor"),CONCATENATE("R9C",'Mapa final'!#REF!),"")</f>
        <v>#REF!</v>
      </c>
      <c r="R44" s="200" t="e">
        <f>IF(AND('Mapa final'!#REF!="Baja",'Mapa final'!#REF!="Menor"),CONCATENATE("R9C",'Mapa final'!#REF!),"")</f>
        <v>#REF!</v>
      </c>
      <c r="S44" s="200" t="e">
        <f>IF(AND('Mapa final'!#REF!="Baja",'Mapa final'!#REF!="Menor"),CONCATENATE("R9C",'Mapa final'!#REF!),"")</f>
        <v>#REF!</v>
      </c>
      <c r="T44" s="200" t="e">
        <f>IF(AND('Mapa final'!#REF!="Baja",'Mapa final'!#REF!="Menor"),CONCATENATE("R9C",'Mapa final'!#REF!),"")</f>
        <v>#REF!</v>
      </c>
      <c r="U44" s="201" t="e">
        <f>IF(AND('Mapa final'!#REF!="Baja",'Mapa final'!#REF!="Menor"),CONCATENATE("R9C",'Mapa final'!#REF!),"")</f>
        <v>#REF!</v>
      </c>
      <c r="V44" s="199" t="e">
        <f>IF(AND('Mapa final'!#REF!="Baja",'Mapa final'!#REF!="Moderado"),CONCATENATE("R9C",'Mapa final'!#REF!),"")</f>
        <v>#REF!</v>
      </c>
      <c r="W44" s="200" t="e">
        <f>IF(AND('Mapa final'!#REF!="Baja",'Mapa final'!#REF!="Moderado"),CONCATENATE("R9C",'Mapa final'!#REF!),"")</f>
        <v>#REF!</v>
      </c>
      <c r="X44" s="200" t="e">
        <f>IF(AND('Mapa final'!#REF!="Baja",'Mapa final'!#REF!="Moderado"),CONCATENATE("R9C",'Mapa final'!#REF!),"")</f>
        <v>#REF!</v>
      </c>
      <c r="Y44" s="200" t="e">
        <f>IF(AND('Mapa final'!#REF!="Baja",'Mapa final'!#REF!="Moderado"),CONCATENATE("R9C",'Mapa final'!#REF!),"")</f>
        <v>#REF!</v>
      </c>
      <c r="Z44" s="200" t="e">
        <f>IF(AND('Mapa final'!#REF!="Baja",'Mapa final'!#REF!="Moderado"),CONCATENATE("R9C",'Mapa final'!#REF!),"")</f>
        <v>#REF!</v>
      </c>
      <c r="AA44" s="201" t="e">
        <f>IF(AND('Mapa final'!#REF!="Baja",'Mapa final'!#REF!="Moderado"),CONCATENATE("R9C",'Mapa final'!#REF!),"")</f>
        <v>#REF!</v>
      </c>
      <c r="AB44" s="187" t="e">
        <f>IF(AND('Mapa final'!#REF!="Baja",'Mapa final'!#REF!="Mayor"),CONCATENATE("R9C",'Mapa final'!#REF!),"")</f>
        <v>#REF!</v>
      </c>
      <c r="AC44" s="188" t="e">
        <f>IF(AND('Mapa final'!#REF!="Baja",'Mapa final'!#REF!="Mayor"),CONCATENATE("R9C",'Mapa final'!#REF!),"")</f>
        <v>#REF!</v>
      </c>
      <c r="AD44" s="188" t="e">
        <f>IF(AND('Mapa final'!#REF!="Baja",'Mapa final'!#REF!="Mayor"),CONCATENATE("R9C",'Mapa final'!#REF!),"")</f>
        <v>#REF!</v>
      </c>
      <c r="AE44" s="188" t="e">
        <f>IF(AND('Mapa final'!#REF!="Baja",'Mapa final'!#REF!="Mayor"),CONCATENATE("R9C",'Mapa final'!#REF!),"")</f>
        <v>#REF!</v>
      </c>
      <c r="AF44" s="188" t="e">
        <f>IF(AND('Mapa final'!#REF!="Baja",'Mapa final'!#REF!="Mayor"),CONCATENATE("R9C",'Mapa final'!#REF!),"")</f>
        <v>#REF!</v>
      </c>
      <c r="AG44" s="189" t="e">
        <f>IF(AND('Mapa final'!#REF!="Baja",'Mapa final'!#REF!="Mayor"),CONCATENATE("R9C",'Mapa final'!#REF!),"")</f>
        <v>#REF!</v>
      </c>
      <c r="AH44" s="190" t="e">
        <f>IF(AND('Mapa final'!#REF!="Baja",'Mapa final'!#REF!="Catastrófico"),CONCATENATE("R9C",'Mapa final'!#REF!),"")</f>
        <v>#REF!</v>
      </c>
      <c r="AI44" s="191" t="e">
        <f>IF(AND('Mapa final'!#REF!="Baja",'Mapa final'!#REF!="Catastrófico"),CONCATENATE("R9C",'Mapa final'!#REF!),"")</f>
        <v>#REF!</v>
      </c>
      <c r="AJ44" s="191" t="e">
        <f>IF(AND('Mapa final'!#REF!="Baja",'Mapa final'!#REF!="Catastrófico"),CONCATENATE("R9C",'Mapa final'!#REF!),"")</f>
        <v>#REF!</v>
      </c>
      <c r="AK44" s="191" t="e">
        <f>IF(AND('Mapa final'!#REF!="Baja",'Mapa final'!#REF!="Catastrófico"),CONCATENATE("R9C",'Mapa final'!#REF!),"")</f>
        <v>#REF!</v>
      </c>
      <c r="AL44" s="191" t="e">
        <f>IF(AND('Mapa final'!#REF!="Baja",'Mapa final'!#REF!="Catastrófico"),CONCATENATE("R9C",'Mapa final'!#REF!),"")</f>
        <v>#REF!</v>
      </c>
      <c r="AM44" s="192" t="e">
        <f>IF(AND('Mapa final'!#REF!="Baja",'Mapa final'!#REF!="Catastrófico"),CONCATENATE("R9C",'Mapa final'!#REF!),"")</f>
        <v>#REF!</v>
      </c>
      <c r="AN44" s="1"/>
      <c r="AO44" s="299"/>
      <c r="AP44" s="231"/>
      <c r="AQ44" s="231"/>
      <c r="AR44" s="231"/>
      <c r="AS44" s="231"/>
      <c r="AT44" s="300"/>
      <c r="AU44" s="1"/>
      <c r="AV44" s="1"/>
      <c r="AW44" s="1"/>
      <c r="AX44" s="1"/>
      <c r="AY44" s="1"/>
      <c r="AZ44" s="1"/>
      <c r="BA44" s="1"/>
      <c r="BB44" s="1"/>
      <c r="BC44" s="1"/>
      <c r="BD44" s="1"/>
      <c r="BE44" s="1"/>
      <c r="BF44" s="1"/>
      <c r="BG44" s="1"/>
      <c r="BH44" s="1"/>
      <c r="BI44" s="1"/>
    </row>
    <row r="45" spans="1:61" ht="15.75" customHeight="1" x14ac:dyDescent="0.25">
      <c r="A45" s="1"/>
      <c r="B45" s="285"/>
      <c r="C45" s="231"/>
      <c r="D45" s="288"/>
      <c r="E45" s="292"/>
      <c r="F45" s="293"/>
      <c r="G45" s="293"/>
      <c r="H45" s="293"/>
      <c r="I45" s="293"/>
      <c r="J45" s="214" t="e">
        <f>IF(AND('Mapa final'!#REF!="Baja",'Mapa final'!#REF!="Leve"),CONCATENATE("R10C",'Mapa final'!#REF!),"")</f>
        <v>#REF!</v>
      </c>
      <c r="K45" s="215" t="e">
        <f>IF(AND('Mapa final'!#REF!="Baja",'Mapa final'!#REF!="Leve"),CONCATENATE("R10C",'Mapa final'!#REF!),"")</f>
        <v>#REF!</v>
      </c>
      <c r="L45" s="215" t="e">
        <f>IF(AND('Mapa final'!#REF!="Baja",'Mapa final'!#REF!="Leve"),CONCATENATE("R10C",'Mapa final'!#REF!),"")</f>
        <v>#REF!</v>
      </c>
      <c r="M45" s="215" t="e">
        <f>IF(AND('Mapa final'!#REF!="Baja",'Mapa final'!#REF!="Leve"),CONCATENATE("R10C",'Mapa final'!#REF!),"")</f>
        <v>#REF!</v>
      </c>
      <c r="N45" s="215" t="e">
        <f>IF(AND('Mapa final'!#REF!="Baja",'Mapa final'!#REF!="Leve"),CONCATENATE("R10C",'Mapa final'!#REF!),"")</f>
        <v>#REF!</v>
      </c>
      <c r="O45" s="216" t="e">
        <f>IF(AND('Mapa final'!#REF!="Baja",'Mapa final'!#REF!="Leve"),CONCATENATE("R10C",'Mapa final'!#REF!),"")</f>
        <v>#REF!</v>
      </c>
      <c r="P45" s="199" t="e">
        <f>IF(AND('Mapa final'!#REF!="Baja",'Mapa final'!#REF!="Menor"),CONCATENATE("R10C",'Mapa final'!#REF!),"")</f>
        <v>#REF!</v>
      </c>
      <c r="Q45" s="200" t="e">
        <f>IF(AND('Mapa final'!#REF!="Baja",'Mapa final'!#REF!="Menor"),CONCATENATE("R10C",'Mapa final'!#REF!),"")</f>
        <v>#REF!</v>
      </c>
      <c r="R45" s="200" t="e">
        <f>IF(AND('Mapa final'!#REF!="Baja",'Mapa final'!#REF!="Menor"),CONCATENATE("R10C",'Mapa final'!#REF!),"")</f>
        <v>#REF!</v>
      </c>
      <c r="S45" s="200" t="e">
        <f>IF(AND('Mapa final'!#REF!="Baja",'Mapa final'!#REF!="Menor"),CONCATENATE("R10C",'Mapa final'!#REF!),"")</f>
        <v>#REF!</v>
      </c>
      <c r="T45" s="200" t="e">
        <f>IF(AND('Mapa final'!#REF!="Baja",'Mapa final'!#REF!="Menor"),CONCATENATE("R10C",'Mapa final'!#REF!),"")</f>
        <v>#REF!</v>
      </c>
      <c r="U45" s="201" t="e">
        <f>IF(AND('Mapa final'!#REF!="Baja",'Mapa final'!#REF!="Menor"),CONCATENATE("R10C",'Mapa final'!#REF!),"")</f>
        <v>#REF!</v>
      </c>
      <c r="V45" s="205" t="e">
        <f>IF(AND('Mapa final'!#REF!="Baja",'Mapa final'!#REF!="Moderado"),CONCATENATE("R10C",'Mapa final'!#REF!),"")</f>
        <v>#REF!</v>
      </c>
      <c r="W45" s="206" t="e">
        <f>IF(AND('Mapa final'!#REF!="Baja",'Mapa final'!#REF!="Moderado"),CONCATENATE("R10C",'Mapa final'!#REF!),"")</f>
        <v>#REF!</v>
      </c>
      <c r="X45" s="206" t="e">
        <f>IF(AND('Mapa final'!#REF!="Baja",'Mapa final'!#REF!="Moderado"),CONCATENATE("R10C",'Mapa final'!#REF!),"")</f>
        <v>#REF!</v>
      </c>
      <c r="Y45" s="206" t="e">
        <f>IF(AND('Mapa final'!#REF!="Baja",'Mapa final'!#REF!="Moderado"),CONCATENATE("R10C",'Mapa final'!#REF!),"")</f>
        <v>#REF!</v>
      </c>
      <c r="Z45" s="206" t="e">
        <f>IF(AND('Mapa final'!#REF!="Baja",'Mapa final'!#REF!="Moderado"),CONCATENATE("R10C",'Mapa final'!#REF!),"")</f>
        <v>#REF!</v>
      </c>
      <c r="AA45" s="207" t="e">
        <f>IF(AND('Mapa final'!#REF!="Baja",'Mapa final'!#REF!="Moderado"),CONCATENATE("R10C",'Mapa final'!#REF!),"")</f>
        <v>#REF!</v>
      </c>
      <c r="AB45" s="193" t="e">
        <f>IF(AND('Mapa final'!#REF!="Baja",'Mapa final'!#REF!="Mayor"),CONCATENATE("R10C",'Mapa final'!#REF!),"")</f>
        <v>#REF!</v>
      </c>
      <c r="AC45" s="194" t="e">
        <f>IF(AND('Mapa final'!#REF!="Baja",'Mapa final'!#REF!="Mayor"),CONCATENATE("R10C",'Mapa final'!#REF!),"")</f>
        <v>#REF!</v>
      </c>
      <c r="AD45" s="194" t="e">
        <f>IF(AND('Mapa final'!#REF!="Baja",'Mapa final'!#REF!="Mayor"),CONCATENATE("R10C",'Mapa final'!#REF!),"")</f>
        <v>#REF!</v>
      </c>
      <c r="AE45" s="194" t="e">
        <f>IF(AND('Mapa final'!#REF!="Baja",'Mapa final'!#REF!="Mayor"),CONCATENATE("R10C",'Mapa final'!#REF!),"")</f>
        <v>#REF!</v>
      </c>
      <c r="AF45" s="194" t="e">
        <f>IF(AND('Mapa final'!#REF!="Baja",'Mapa final'!#REF!="Mayor"),CONCATENATE("R10C",'Mapa final'!#REF!),"")</f>
        <v>#REF!</v>
      </c>
      <c r="AG45" s="195" t="e">
        <f>IF(AND('Mapa final'!#REF!="Baja",'Mapa final'!#REF!="Mayor"),CONCATENATE("R10C",'Mapa final'!#REF!),"")</f>
        <v>#REF!</v>
      </c>
      <c r="AH45" s="196" t="e">
        <f>IF(AND('Mapa final'!#REF!="Baja",'Mapa final'!#REF!="Catastrófico"),CONCATENATE("R10C",'Mapa final'!#REF!),"")</f>
        <v>#REF!</v>
      </c>
      <c r="AI45" s="197" t="e">
        <f>IF(AND('Mapa final'!#REF!="Baja",'Mapa final'!#REF!="Catastrófico"),CONCATENATE("R10C",'Mapa final'!#REF!),"")</f>
        <v>#REF!</v>
      </c>
      <c r="AJ45" s="197" t="e">
        <f>IF(AND('Mapa final'!#REF!="Baja",'Mapa final'!#REF!="Catastrófico"),CONCATENATE("R10C",'Mapa final'!#REF!),"")</f>
        <v>#REF!</v>
      </c>
      <c r="AK45" s="197" t="e">
        <f>IF(AND('Mapa final'!#REF!="Baja",'Mapa final'!#REF!="Catastrófico"),CONCATENATE("R10C",'Mapa final'!#REF!),"")</f>
        <v>#REF!</v>
      </c>
      <c r="AL45" s="197" t="e">
        <f>IF(AND('Mapa final'!#REF!="Baja",'Mapa final'!#REF!="Catastrófico"),CONCATENATE("R10C",'Mapa final'!#REF!),"")</f>
        <v>#REF!</v>
      </c>
      <c r="AM45" s="198" t="e">
        <f>IF(AND('Mapa final'!#REF!="Baja",'Mapa final'!#REF!="Catastrófico"),CONCATENATE("R10C",'Mapa final'!#REF!),"")</f>
        <v>#REF!</v>
      </c>
      <c r="AN45" s="1"/>
      <c r="AO45" s="301"/>
      <c r="AP45" s="302"/>
      <c r="AQ45" s="302"/>
      <c r="AR45" s="302"/>
      <c r="AS45" s="302"/>
      <c r="AT45" s="303"/>
    </row>
    <row r="46" spans="1:61" ht="46.5" customHeight="1" x14ac:dyDescent="0.35">
      <c r="A46" s="1"/>
      <c r="B46" s="285"/>
      <c r="C46" s="231"/>
      <c r="D46" s="288"/>
      <c r="E46" s="289" t="s">
        <v>500</v>
      </c>
      <c r="F46" s="290"/>
      <c r="G46" s="290"/>
      <c r="H46" s="290"/>
      <c r="I46" s="294"/>
      <c r="J46" s="208" t="e">
        <f>IF(AND('Mapa final'!#REF!="Muy Baja",'Mapa final'!#REF!="Leve"),CONCATENATE("R1C",'Mapa final'!#REF!),"")</f>
        <v>#REF!</v>
      </c>
      <c r="K46" s="209" t="e">
        <f>IF(AND('Mapa final'!#REF!="Muy Baja",'Mapa final'!#REF!="Leve"),CONCATENATE("R1C",'Mapa final'!#REF!),"")</f>
        <v>#REF!</v>
      </c>
      <c r="L46" s="209" t="e">
        <f>IF(AND('Mapa final'!#REF!="Muy Baja",'Mapa final'!#REF!="Leve"),CONCATENATE("R1C",'Mapa final'!#REF!),"")</f>
        <v>#REF!</v>
      </c>
      <c r="M46" s="209" t="e">
        <f>IF(AND('Mapa final'!#REF!="Muy Baja",'Mapa final'!#REF!="Leve"),CONCATENATE("R1C",'Mapa final'!#REF!),"")</f>
        <v>#REF!</v>
      </c>
      <c r="N46" s="209" t="e">
        <f>IF(AND('Mapa final'!#REF!="Muy Baja",'Mapa final'!#REF!="Leve"),CONCATENATE("R1C",'Mapa final'!#REF!),"")</f>
        <v>#REF!</v>
      </c>
      <c r="O46" s="210" t="e">
        <f>IF(AND('Mapa final'!#REF!="Muy Baja",'Mapa final'!#REF!="Leve"),CONCATENATE("R1C",'Mapa final'!#REF!),"")</f>
        <v>#REF!</v>
      </c>
      <c r="P46" s="208" t="e">
        <f>IF(AND('Mapa final'!#REF!="Muy Baja",'Mapa final'!#REF!="Menor"),CONCATENATE("R1C",'Mapa final'!#REF!),"")</f>
        <v>#REF!</v>
      </c>
      <c r="Q46" s="209" t="e">
        <f>IF(AND('Mapa final'!#REF!="Muy Baja",'Mapa final'!#REF!="Menor"),CONCATENATE("R1C",'Mapa final'!#REF!),"")</f>
        <v>#REF!</v>
      </c>
      <c r="R46" s="209" t="e">
        <f>IF(AND('Mapa final'!#REF!="Muy Baja",'Mapa final'!#REF!="Menor"),CONCATENATE("R1C",'Mapa final'!#REF!),"")</f>
        <v>#REF!</v>
      </c>
      <c r="S46" s="209" t="e">
        <f>IF(AND('Mapa final'!#REF!="Muy Baja",'Mapa final'!#REF!="Menor"),CONCATENATE("R1C",'Mapa final'!#REF!),"")</f>
        <v>#REF!</v>
      </c>
      <c r="T46" s="209" t="e">
        <f>IF(AND('Mapa final'!#REF!="Muy Baja",'Mapa final'!#REF!="Menor"),CONCATENATE("R1C",'Mapa final'!#REF!),"")</f>
        <v>#REF!</v>
      </c>
      <c r="U46" s="210" t="e">
        <f>IF(AND('Mapa final'!#REF!="Muy Baja",'Mapa final'!#REF!="Menor"),CONCATENATE("R1C",'Mapa final'!#REF!),"")</f>
        <v>#REF!</v>
      </c>
      <c r="V46" s="202" t="e">
        <f>IF(AND('Mapa final'!#REF!="Muy Baja",'Mapa final'!#REF!="Moderado"),CONCATENATE("R1C",'Mapa final'!#REF!),"")</f>
        <v>#REF!</v>
      </c>
      <c r="W46" s="217" t="e">
        <f>IF(AND('Mapa final'!#REF!="Muy Baja",'Mapa final'!#REF!="Moderado"),CONCATENATE("R1C",'Mapa final'!#REF!),"")</f>
        <v>#REF!</v>
      </c>
      <c r="X46" s="203" t="e">
        <f>IF(AND('Mapa final'!#REF!="Muy Baja",'Mapa final'!#REF!="Moderado"),CONCATENATE("R1C",'Mapa final'!#REF!),"")</f>
        <v>#REF!</v>
      </c>
      <c r="Y46" s="203" t="e">
        <f>IF(AND('Mapa final'!#REF!="Muy Baja",'Mapa final'!#REF!="Moderado"),CONCATENATE("R1C",'Mapa final'!#REF!),"")</f>
        <v>#REF!</v>
      </c>
      <c r="Z46" s="203" t="e">
        <f>IF(AND('Mapa final'!#REF!="Muy Baja",'Mapa final'!#REF!="Moderado"),CONCATENATE("R1C",'Mapa final'!#REF!),"")</f>
        <v>#REF!</v>
      </c>
      <c r="AA46" s="204" t="e">
        <f>IF(AND('Mapa final'!#REF!="Muy Baja",'Mapa final'!#REF!="Moderado"),CONCATENATE("R1C",'Mapa final'!#REF!),"")</f>
        <v>#REF!</v>
      </c>
      <c r="AB46" s="181" t="e">
        <f>IF(AND('Mapa final'!#REF!="Muy Baja",'Mapa final'!#REF!="Mayor"),CONCATENATE("R1C",'Mapa final'!#REF!),"")</f>
        <v>#REF!</v>
      </c>
      <c r="AC46" s="182" t="e">
        <f>IF(AND('Mapa final'!#REF!="Muy Baja",'Mapa final'!#REF!="Mayor"),CONCATENATE("R1C",'Mapa final'!#REF!),"")</f>
        <v>#REF!</v>
      </c>
      <c r="AD46" s="182" t="e">
        <f>IF(AND('Mapa final'!#REF!="Muy Baja",'Mapa final'!#REF!="Mayor"),CONCATENATE("R1C",'Mapa final'!#REF!),"")</f>
        <v>#REF!</v>
      </c>
      <c r="AE46" s="182" t="e">
        <f>IF(AND('Mapa final'!#REF!="Muy Baja",'Mapa final'!#REF!="Mayor"),CONCATENATE("R1C",'Mapa final'!#REF!),"")</f>
        <v>#REF!</v>
      </c>
      <c r="AF46" s="182" t="e">
        <f>IF(AND('Mapa final'!#REF!="Muy Baja",'Mapa final'!#REF!="Mayor"),CONCATENATE("R1C",'Mapa final'!#REF!),"")</f>
        <v>#REF!</v>
      </c>
      <c r="AG46" s="183" t="e">
        <f>IF(AND('Mapa final'!#REF!="Muy Baja",'Mapa final'!#REF!="Mayor"),CONCATENATE("R1C",'Mapa final'!#REF!),"")</f>
        <v>#REF!</v>
      </c>
      <c r="AH46" s="184" t="e">
        <f>IF(AND('Mapa final'!#REF!="Muy Baja",'Mapa final'!#REF!="Catastrófico"),CONCATENATE("R1C",'Mapa final'!#REF!),"")</f>
        <v>#REF!</v>
      </c>
      <c r="AI46" s="185" t="e">
        <f>IF(AND('Mapa final'!#REF!="Muy Baja",'Mapa final'!#REF!="Catastrófico"),CONCATENATE("R1C",'Mapa final'!#REF!),"")</f>
        <v>#REF!</v>
      </c>
      <c r="AJ46" s="185" t="e">
        <f>IF(AND('Mapa final'!#REF!="Muy Baja",'Mapa final'!#REF!="Catastrófico"),CONCATENATE("R1C",'Mapa final'!#REF!),"")</f>
        <v>#REF!</v>
      </c>
      <c r="AK46" s="185" t="e">
        <f>IF(AND('Mapa final'!#REF!="Muy Baja",'Mapa final'!#REF!="Catastrófico"),CONCATENATE("R1C",'Mapa final'!#REF!),"")</f>
        <v>#REF!</v>
      </c>
      <c r="AL46" s="185" t="e">
        <f>IF(AND('Mapa final'!#REF!="Muy Baja",'Mapa final'!#REF!="Catastrófico"),CONCATENATE("R1C",'Mapa final'!#REF!),"")</f>
        <v>#REF!</v>
      </c>
      <c r="AM46" s="186" t="e">
        <f>IF(AND('Mapa final'!#REF!="Muy Baja",'Mapa final'!#REF!="Catastrófico"),CONCATENATE("R1C",'Mapa final'!#REF!),"")</f>
        <v>#REF!</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85"/>
      <c r="C47" s="231"/>
      <c r="D47" s="288"/>
      <c r="E47" s="291"/>
      <c r="F47" s="231"/>
      <c r="G47" s="231"/>
      <c r="H47" s="231"/>
      <c r="I47" s="288"/>
      <c r="J47" s="211" t="e">
        <f>IF(AND('Mapa final'!#REF!="Muy Baja",'Mapa final'!#REF!="Leve"),CONCATENATE("R2C",'Mapa final'!#REF!),"")</f>
        <v>#REF!</v>
      </c>
      <c r="K47" s="212" t="e">
        <f>IF(AND('Mapa final'!#REF!="Muy Baja",'Mapa final'!#REF!="Leve"),CONCATENATE("R2C",'Mapa final'!#REF!),"")</f>
        <v>#REF!</v>
      </c>
      <c r="L47" s="212" t="e">
        <f>IF(AND('Mapa final'!#REF!="Muy Baja",'Mapa final'!#REF!="Leve"),CONCATENATE("R2C",'Mapa final'!#REF!),"")</f>
        <v>#REF!</v>
      </c>
      <c r="M47" s="212" t="e">
        <f>IF(AND('Mapa final'!#REF!="Muy Baja",'Mapa final'!#REF!="Leve"),CONCATENATE("R2C",'Mapa final'!#REF!),"")</f>
        <v>#REF!</v>
      </c>
      <c r="N47" s="212" t="e">
        <f>IF(AND('Mapa final'!#REF!="Muy Baja",'Mapa final'!#REF!="Leve"),CONCATENATE("R2C",'Mapa final'!#REF!),"")</f>
        <v>#REF!</v>
      </c>
      <c r="O47" s="213" t="e">
        <f>IF(AND('Mapa final'!#REF!="Muy Baja",'Mapa final'!#REF!="Leve"),CONCATENATE("R2C",'Mapa final'!#REF!),"")</f>
        <v>#REF!</v>
      </c>
      <c r="P47" s="211" t="e">
        <f>IF(AND('Mapa final'!#REF!="Muy Baja",'Mapa final'!#REF!="Menor"),CONCATENATE("R2C",'Mapa final'!#REF!),"")</f>
        <v>#REF!</v>
      </c>
      <c r="Q47" s="212" t="e">
        <f>IF(AND('Mapa final'!#REF!="Muy Baja",'Mapa final'!#REF!="Menor"),CONCATENATE("R2C",'Mapa final'!#REF!),"")</f>
        <v>#REF!</v>
      </c>
      <c r="R47" s="212" t="e">
        <f>IF(AND('Mapa final'!#REF!="Muy Baja",'Mapa final'!#REF!="Menor"),CONCATENATE("R2C",'Mapa final'!#REF!),"")</f>
        <v>#REF!</v>
      </c>
      <c r="S47" s="212" t="e">
        <f>IF(AND('Mapa final'!#REF!="Muy Baja",'Mapa final'!#REF!="Menor"),CONCATENATE("R2C",'Mapa final'!#REF!),"")</f>
        <v>#REF!</v>
      </c>
      <c r="T47" s="212" t="e">
        <f>IF(AND('Mapa final'!#REF!="Muy Baja",'Mapa final'!#REF!="Menor"),CONCATENATE("R2C",'Mapa final'!#REF!),"")</f>
        <v>#REF!</v>
      </c>
      <c r="U47" s="213" t="e">
        <f>IF(AND('Mapa final'!#REF!="Muy Baja",'Mapa final'!#REF!="Menor"),CONCATENATE("R2C",'Mapa final'!#REF!),"")</f>
        <v>#REF!</v>
      </c>
      <c r="V47" s="199" t="e">
        <f>IF(AND('Mapa final'!#REF!="Muy Baja",'Mapa final'!#REF!="Moderado"),CONCATENATE("R2C",'Mapa final'!#REF!),"")</f>
        <v>#REF!</v>
      </c>
      <c r="W47" s="200" t="e">
        <f>IF(AND('Mapa final'!#REF!="Muy Baja",'Mapa final'!#REF!="Moderado"),CONCATENATE("R2C",'Mapa final'!#REF!),"")</f>
        <v>#REF!</v>
      </c>
      <c r="X47" s="200" t="e">
        <f>IF(AND('Mapa final'!#REF!="Muy Baja",'Mapa final'!#REF!="Moderado"),CONCATENATE("R2C",'Mapa final'!#REF!),"")</f>
        <v>#REF!</v>
      </c>
      <c r="Y47" s="200" t="e">
        <f>IF(AND('Mapa final'!#REF!="Muy Baja",'Mapa final'!#REF!="Moderado"),CONCATENATE("R2C",'Mapa final'!#REF!),"")</f>
        <v>#REF!</v>
      </c>
      <c r="Z47" s="200" t="e">
        <f>IF(AND('Mapa final'!#REF!="Muy Baja",'Mapa final'!#REF!="Moderado"),CONCATENATE("R2C",'Mapa final'!#REF!),"")</f>
        <v>#REF!</v>
      </c>
      <c r="AA47" s="201" t="e">
        <f>IF(AND('Mapa final'!#REF!="Muy Baja",'Mapa final'!#REF!="Moderado"),CONCATENATE("R2C",'Mapa final'!#REF!),"")</f>
        <v>#REF!</v>
      </c>
      <c r="AB47" s="187" t="e">
        <f>IF(AND('Mapa final'!#REF!="Muy Baja",'Mapa final'!#REF!="Mayor"),CONCATENATE("R2C",'Mapa final'!#REF!),"")</f>
        <v>#REF!</v>
      </c>
      <c r="AC47" s="188" t="e">
        <f>IF(AND('Mapa final'!#REF!="Muy Baja",'Mapa final'!#REF!="Mayor"),CONCATENATE("R2C",'Mapa final'!#REF!),"")</f>
        <v>#REF!</v>
      </c>
      <c r="AD47" s="188" t="e">
        <f>IF(AND('Mapa final'!#REF!="Muy Baja",'Mapa final'!#REF!="Mayor"),CONCATENATE("R2C",'Mapa final'!#REF!),"")</f>
        <v>#REF!</v>
      </c>
      <c r="AE47" s="188" t="e">
        <f>IF(AND('Mapa final'!#REF!="Muy Baja",'Mapa final'!#REF!="Mayor"),CONCATENATE("R2C",'Mapa final'!#REF!),"")</f>
        <v>#REF!</v>
      </c>
      <c r="AF47" s="188" t="e">
        <f>IF(AND('Mapa final'!#REF!="Muy Baja",'Mapa final'!#REF!="Mayor"),CONCATENATE("R2C",'Mapa final'!#REF!),"")</f>
        <v>#REF!</v>
      </c>
      <c r="AG47" s="189" t="e">
        <f>IF(AND('Mapa final'!#REF!="Muy Baja",'Mapa final'!#REF!="Mayor"),CONCATENATE("R2C",'Mapa final'!#REF!),"")</f>
        <v>#REF!</v>
      </c>
      <c r="AH47" s="190" t="e">
        <f>IF(AND('Mapa final'!#REF!="Muy Baja",'Mapa final'!#REF!="Catastrófico"),CONCATENATE("R2C",'Mapa final'!#REF!),"")</f>
        <v>#REF!</v>
      </c>
      <c r="AI47" s="191" t="e">
        <f>IF(AND('Mapa final'!#REF!="Muy Baja",'Mapa final'!#REF!="Catastrófico"),CONCATENATE("R2C",'Mapa final'!#REF!),"")</f>
        <v>#REF!</v>
      </c>
      <c r="AJ47" s="191" t="e">
        <f>IF(AND('Mapa final'!#REF!="Muy Baja",'Mapa final'!#REF!="Catastrófico"),CONCATENATE("R2C",'Mapa final'!#REF!),"")</f>
        <v>#REF!</v>
      </c>
      <c r="AK47" s="191" t="e">
        <f>IF(AND('Mapa final'!#REF!="Muy Baja",'Mapa final'!#REF!="Catastrófico"),CONCATENATE("R2C",'Mapa final'!#REF!),"")</f>
        <v>#REF!</v>
      </c>
      <c r="AL47" s="191" t="e">
        <f>IF(AND('Mapa final'!#REF!="Muy Baja",'Mapa final'!#REF!="Catastrófico"),CONCATENATE("R2C",'Mapa final'!#REF!),"")</f>
        <v>#REF!</v>
      </c>
      <c r="AM47" s="192"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285"/>
      <c r="C48" s="231"/>
      <c r="D48" s="288"/>
      <c r="E48" s="291"/>
      <c r="F48" s="231"/>
      <c r="G48" s="231"/>
      <c r="H48" s="231"/>
      <c r="I48" s="288"/>
      <c r="J48" s="211" t="e">
        <f>IF(AND('Mapa final'!#REF!="Muy Baja",'Mapa final'!#REF!="Leve"),CONCATENATE("R3C",'Mapa final'!#REF!),"")</f>
        <v>#REF!</v>
      </c>
      <c r="K48" s="212" t="e">
        <f>IF(AND('Mapa final'!#REF!="Muy Baja",'Mapa final'!#REF!="Leve"),CONCATENATE("R3C",'Mapa final'!#REF!),"")</f>
        <v>#REF!</v>
      </c>
      <c r="L48" s="212" t="e">
        <f>IF(AND('Mapa final'!#REF!="Muy Baja",'Mapa final'!#REF!="Leve"),CONCATENATE("R3C",'Mapa final'!#REF!),"")</f>
        <v>#REF!</v>
      </c>
      <c r="M48" s="212" t="e">
        <f>IF(AND('Mapa final'!#REF!="Muy Baja",'Mapa final'!#REF!="Leve"),CONCATENATE("R3C",'Mapa final'!#REF!),"")</f>
        <v>#REF!</v>
      </c>
      <c r="N48" s="212" t="e">
        <f>IF(AND('Mapa final'!#REF!="Muy Baja",'Mapa final'!#REF!="Leve"),CONCATENATE("R3C",'Mapa final'!#REF!),"")</f>
        <v>#REF!</v>
      </c>
      <c r="O48" s="213" t="e">
        <f>IF(AND('Mapa final'!#REF!="Muy Baja",'Mapa final'!#REF!="Leve"),CONCATENATE("R3C",'Mapa final'!#REF!),"")</f>
        <v>#REF!</v>
      </c>
      <c r="P48" s="211" t="e">
        <f>IF(AND('Mapa final'!#REF!="Muy Baja",'Mapa final'!#REF!="Menor"),CONCATENATE("R3C",'Mapa final'!#REF!),"")</f>
        <v>#REF!</v>
      </c>
      <c r="Q48" s="212" t="e">
        <f>IF(AND('Mapa final'!#REF!="Muy Baja",'Mapa final'!#REF!="Menor"),CONCATENATE("R3C",'Mapa final'!#REF!),"")</f>
        <v>#REF!</v>
      </c>
      <c r="R48" s="212" t="e">
        <f>IF(AND('Mapa final'!#REF!="Muy Baja",'Mapa final'!#REF!="Menor"),CONCATENATE("R3C",'Mapa final'!#REF!),"")</f>
        <v>#REF!</v>
      </c>
      <c r="S48" s="212" t="e">
        <f>IF(AND('Mapa final'!#REF!="Muy Baja",'Mapa final'!#REF!="Menor"),CONCATENATE("R3C",'Mapa final'!#REF!),"")</f>
        <v>#REF!</v>
      </c>
      <c r="T48" s="212" t="e">
        <f>IF(AND('Mapa final'!#REF!="Muy Baja",'Mapa final'!#REF!="Menor"),CONCATENATE("R3C",'Mapa final'!#REF!),"")</f>
        <v>#REF!</v>
      </c>
      <c r="U48" s="213" t="e">
        <f>IF(AND('Mapa final'!#REF!="Muy Baja",'Mapa final'!#REF!="Menor"),CONCATENATE("R3C",'Mapa final'!#REF!),"")</f>
        <v>#REF!</v>
      </c>
      <c r="V48" s="199" t="e">
        <f>IF(AND('Mapa final'!#REF!="Muy Baja",'Mapa final'!#REF!="Moderado"),CONCATENATE("R3C",'Mapa final'!#REF!),"")</f>
        <v>#REF!</v>
      </c>
      <c r="W48" s="200" t="e">
        <f>IF(AND('Mapa final'!#REF!="Muy Baja",'Mapa final'!#REF!="Moderado"),CONCATENATE("R3C",'Mapa final'!#REF!),"")</f>
        <v>#REF!</v>
      </c>
      <c r="X48" s="200" t="e">
        <f>IF(AND('Mapa final'!#REF!="Muy Baja",'Mapa final'!#REF!="Moderado"),CONCATENATE("R3C",'Mapa final'!#REF!),"")</f>
        <v>#REF!</v>
      </c>
      <c r="Y48" s="200" t="e">
        <f>IF(AND('Mapa final'!#REF!="Muy Baja",'Mapa final'!#REF!="Moderado"),CONCATENATE("R3C",'Mapa final'!#REF!),"")</f>
        <v>#REF!</v>
      </c>
      <c r="Z48" s="200" t="e">
        <f>IF(AND('Mapa final'!#REF!="Muy Baja",'Mapa final'!#REF!="Moderado"),CONCATENATE("R3C",'Mapa final'!#REF!),"")</f>
        <v>#REF!</v>
      </c>
      <c r="AA48" s="201" t="e">
        <f>IF(AND('Mapa final'!#REF!="Muy Baja",'Mapa final'!#REF!="Moderado"),CONCATENATE("R3C",'Mapa final'!#REF!),"")</f>
        <v>#REF!</v>
      </c>
      <c r="AB48" s="187" t="e">
        <f>IF(AND('Mapa final'!#REF!="Muy Baja",'Mapa final'!#REF!="Mayor"),CONCATENATE("R3C",'Mapa final'!#REF!),"")</f>
        <v>#REF!</v>
      </c>
      <c r="AC48" s="188" t="e">
        <f>IF(AND('Mapa final'!#REF!="Muy Baja",'Mapa final'!#REF!="Mayor"),CONCATENATE("R3C",'Mapa final'!#REF!),"")</f>
        <v>#REF!</v>
      </c>
      <c r="AD48" s="188" t="e">
        <f>IF(AND('Mapa final'!#REF!="Muy Baja",'Mapa final'!#REF!="Mayor"),CONCATENATE("R3C",'Mapa final'!#REF!),"")</f>
        <v>#REF!</v>
      </c>
      <c r="AE48" s="188" t="e">
        <f>IF(AND('Mapa final'!#REF!="Muy Baja",'Mapa final'!#REF!="Mayor"),CONCATENATE("R3C",'Mapa final'!#REF!),"")</f>
        <v>#REF!</v>
      </c>
      <c r="AF48" s="188" t="e">
        <f>IF(AND('Mapa final'!#REF!="Muy Baja",'Mapa final'!#REF!="Mayor"),CONCATENATE("R3C",'Mapa final'!#REF!),"")</f>
        <v>#REF!</v>
      </c>
      <c r="AG48" s="189" t="e">
        <f>IF(AND('Mapa final'!#REF!="Muy Baja",'Mapa final'!#REF!="Mayor"),CONCATENATE("R3C",'Mapa final'!#REF!),"")</f>
        <v>#REF!</v>
      </c>
      <c r="AH48" s="190" t="e">
        <f>IF(AND('Mapa final'!#REF!="Muy Baja",'Mapa final'!#REF!="Catastrófico"),CONCATENATE("R3C",'Mapa final'!#REF!),"")</f>
        <v>#REF!</v>
      </c>
      <c r="AI48" s="191" t="e">
        <f>IF(AND('Mapa final'!#REF!="Muy Baja",'Mapa final'!#REF!="Catastrófico"),CONCATENATE("R3C",'Mapa final'!#REF!),"")</f>
        <v>#REF!</v>
      </c>
      <c r="AJ48" s="191" t="e">
        <f>IF(AND('Mapa final'!#REF!="Muy Baja",'Mapa final'!#REF!="Catastrófico"),CONCATENATE("R3C",'Mapa final'!#REF!),"")</f>
        <v>#REF!</v>
      </c>
      <c r="AK48" s="191" t="e">
        <f>IF(AND('Mapa final'!#REF!="Muy Baja",'Mapa final'!#REF!="Catastrófico"),CONCATENATE("R3C",'Mapa final'!#REF!),"")</f>
        <v>#REF!</v>
      </c>
      <c r="AL48" s="191" t="e">
        <f>IF(AND('Mapa final'!#REF!="Muy Baja",'Mapa final'!#REF!="Catastrófico"),CONCATENATE("R3C",'Mapa final'!#REF!),"")</f>
        <v>#REF!</v>
      </c>
      <c r="AM48" s="192"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285"/>
      <c r="C49" s="231"/>
      <c r="D49" s="288"/>
      <c r="E49" s="291"/>
      <c r="F49" s="231"/>
      <c r="G49" s="231"/>
      <c r="H49" s="231"/>
      <c r="I49" s="288"/>
      <c r="J49" s="211" t="e">
        <f>IF(AND('Mapa final'!#REF!="Muy Baja",'Mapa final'!#REF!="Leve"),CONCATENATE("R4C",'Mapa final'!#REF!),"")</f>
        <v>#REF!</v>
      </c>
      <c r="K49" s="212" t="e">
        <f>IF(AND('Mapa final'!#REF!="Muy Baja",'Mapa final'!#REF!="Leve"),CONCATENATE("R4C",'Mapa final'!#REF!),"")</f>
        <v>#REF!</v>
      </c>
      <c r="L49" s="212" t="e">
        <f>IF(AND('Mapa final'!#REF!="Muy Baja",'Mapa final'!#REF!="Leve"),CONCATENATE("R4C",'Mapa final'!#REF!),"")</f>
        <v>#REF!</v>
      </c>
      <c r="M49" s="212" t="e">
        <f>IF(AND('Mapa final'!#REF!="Muy Baja",'Mapa final'!#REF!="Leve"),CONCATENATE("R4C",'Mapa final'!#REF!),"")</f>
        <v>#REF!</v>
      </c>
      <c r="N49" s="212" t="e">
        <f>IF(AND('Mapa final'!#REF!="Muy Baja",'Mapa final'!#REF!="Leve"),CONCATENATE("R4C",'Mapa final'!#REF!),"")</f>
        <v>#REF!</v>
      </c>
      <c r="O49" s="213" t="e">
        <f>IF(AND('Mapa final'!#REF!="Muy Baja",'Mapa final'!#REF!="Leve"),CONCATENATE("R4C",'Mapa final'!#REF!),"")</f>
        <v>#REF!</v>
      </c>
      <c r="P49" s="211" t="e">
        <f>IF(AND('Mapa final'!#REF!="Muy Baja",'Mapa final'!#REF!="Menor"),CONCATENATE("R4C",'Mapa final'!#REF!),"")</f>
        <v>#REF!</v>
      </c>
      <c r="Q49" s="212" t="e">
        <f>IF(AND('Mapa final'!#REF!="Muy Baja",'Mapa final'!#REF!="Menor"),CONCATENATE("R4C",'Mapa final'!#REF!),"")</f>
        <v>#REF!</v>
      </c>
      <c r="R49" s="212" t="e">
        <f>IF(AND('Mapa final'!#REF!="Muy Baja",'Mapa final'!#REF!="Menor"),CONCATENATE("R4C",'Mapa final'!#REF!),"")</f>
        <v>#REF!</v>
      </c>
      <c r="S49" s="212" t="e">
        <f>IF(AND('Mapa final'!#REF!="Muy Baja",'Mapa final'!#REF!="Menor"),CONCATENATE("R4C",'Mapa final'!#REF!),"")</f>
        <v>#REF!</v>
      </c>
      <c r="T49" s="212" t="e">
        <f>IF(AND('Mapa final'!#REF!="Muy Baja",'Mapa final'!#REF!="Menor"),CONCATENATE("R4C",'Mapa final'!#REF!),"")</f>
        <v>#REF!</v>
      </c>
      <c r="U49" s="213" t="e">
        <f>IF(AND('Mapa final'!#REF!="Muy Baja",'Mapa final'!#REF!="Menor"),CONCATENATE("R4C",'Mapa final'!#REF!),"")</f>
        <v>#REF!</v>
      </c>
      <c r="V49" s="199" t="e">
        <f>IF(AND('Mapa final'!#REF!="Muy Baja",'Mapa final'!#REF!="Moderado"),CONCATENATE("R4C",'Mapa final'!#REF!),"")</f>
        <v>#REF!</v>
      </c>
      <c r="W49" s="200" t="e">
        <f>IF(AND('Mapa final'!#REF!="Muy Baja",'Mapa final'!#REF!="Moderado"),CONCATENATE("R4C",'Mapa final'!#REF!),"")</f>
        <v>#REF!</v>
      </c>
      <c r="X49" s="200" t="e">
        <f>IF(AND('Mapa final'!#REF!="Muy Baja",'Mapa final'!#REF!="Moderado"),CONCATENATE("R4C",'Mapa final'!#REF!),"")</f>
        <v>#REF!</v>
      </c>
      <c r="Y49" s="200" t="e">
        <f>IF(AND('Mapa final'!#REF!="Muy Baja",'Mapa final'!#REF!="Moderado"),CONCATENATE("R4C",'Mapa final'!#REF!),"")</f>
        <v>#REF!</v>
      </c>
      <c r="Z49" s="200" t="e">
        <f>IF(AND('Mapa final'!#REF!="Muy Baja",'Mapa final'!#REF!="Moderado"),CONCATENATE("R4C",'Mapa final'!#REF!),"")</f>
        <v>#REF!</v>
      </c>
      <c r="AA49" s="201" t="e">
        <f>IF(AND('Mapa final'!#REF!="Muy Baja",'Mapa final'!#REF!="Moderado"),CONCATENATE("R4C",'Mapa final'!#REF!),"")</f>
        <v>#REF!</v>
      </c>
      <c r="AB49" s="187" t="e">
        <f>IF(AND('Mapa final'!#REF!="Muy Baja",'Mapa final'!#REF!="Mayor"),CONCATENATE("R4C",'Mapa final'!#REF!),"")</f>
        <v>#REF!</v>
      </c>
      <c r="AC49" s="188" t="e">
        <f>IF(AND('Mapa final'!#REF!="Muy Baja",'Mapa final'!#REF!="Mayor"),CONCATENATE("R4C",'Mapa final'!#REF!),"")</f>
        <v>#REF!</v>
      </c>
      <c r="AD49" s="188" t="e">
        <f>IF(AND('Mapa final'!#REF!="Muy Baja",'Mapa final'!#REF!="Mayor"),CONCATENATE("R4C",'Mapa final'!#REF!),"")</f>
        <v>#REF!</v>
      </c>
      <c r="AE49" s="188" t="e">
        <f>IF(AND('Mapa final'!#REF!="Muy Baja",'Mapa final'!#REF!="Mayor"),CONCATENATE("R4C",'Mapa final'!#REF!),"")</f>
        <v>#REF!</v>
      </c>
      <c r="AF49" s="188" t="e">
        <f>IF(AND('Mapa final'!#REF!="Muy Baja",'Mapa final'!#REF!="Mayor"),CONCATENATE("R4C",'Mapa final'!#REF!),"")</f>
        <v>#REF!</v>
      </c>
      <c r="AG49" s="189" t="e">
        <f>IF(AND('Mapa final'!#REF!="Muy Baja",'Mapa final'!#REF!="Mayor"),CONCATENATE("R4C",'Mapa final'!#REF!),"")</f>
        <v>#REF!</v>
      </c>
      <c r="AH49" s="190" t="e">
        <f>IF(AND('Mapa final'!#REF!="Muy Baja",'Mapa final'!#REF!="Catastrófico"),CONCATENATE("R4C",'Mapa final'!#REF!),"")</f>
        <v>#REF!</v>
      </c>
      <c r="AI49" s="191" t="e">
        <f>IF(AND('Mapa final'!#REF!="Muy Baja",'Mapa final'!#REF!="Catastrófico"),CONCATENATE("R4C",'Mapa final'!#REF!),"")</f>
        <v>#REF!</v>
      </c>
      <c r="AJ49" s="191" t="e">
        <f>IF(AND('Mapa final'!#REF!="Muy Baja",'Mapa final'!#REF!="Catastrófico"),CONCATENATE("R4C",'Mapa final'!#REF!),"")</f>
        <v>#REF!</v>
      </c>
      <c r="AK49" s="191" t="e">
        <f>IF(AND('Mapa final'!#REF!="Muy Baja",'Mapa final'!#REF!="Catastrófico"),CONCATENATE("R4C",'Mapa final'!#REF!),"")</f>
        <v>#REF!</v>
      </c>
      <c r="AL49" s="191" t="e">
        <f>IF(AND('Mapa final'!#REF!="Muy Baja",'Mapa final'!#REF!="Catastrófico"),CONCATENATE("R4C",'Mapa final'!#REF!),"")</f>
        <v>#REF!</v>
      </c>
      <c r="AM49" s="192"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285"/>
      <c r="C50" s="231"/>
      <c r="D50" s="288"/>
      <c r="E50" s="291"/>
      <c r="F50" s="231"/>
      <c r="G50" s="231"/>
      <c r="H50" s="231"/>
      <c r="I50" s="288"/>
      <c r="J50" s="211" t="e">
        <f>IF(AND('Mapa final'!#REF!="Muy Baja",'Mapa final'!#REF!="Leve"),CONCATENATE("R5C",'Mapa final'!#REF!),"")</f>
        <v>#REF!</v>
      </c>
      <c r="K50" s="212" t="e">
        <f>IF(AND('Mapa final'!#REF!="Muy Baja",'Mapa final'!#REF!="Leve"),CONCATENATE("R5C",'Mapa final'!#REF!),"")</f>
        <v>#REF!</v>
      </c>
      <c r="L50" s="212" t="e">
        <f>IF(AND('Mapa final'!#REF!="Muy Baja",'Mapa final'!#REF!="Leve"),CONCATENATE("R5C",'Mapa final'!#REF!),"")</f>
        <v>#REF!</v>
      </c>
      <c r="M50" s="212" t="e">
        <f>IF(AND('Mapa final'!#REF!="Muy Baja",'Mapa final'!#REF!="Leve"),CONCATENATE("R5C",'Mapa final'!#REF!),"")</f>
        <v>#REF!</v>
      </c>
      <c r="N50" s="212" t="e">
        <f>IF(AND('Mapa final'!#REF!="Muy Baja",'Mapa final'!#REF!="Leve"),CONCATENATE("R5C",'Mapa final'!#REF!),"")</f>
        <v>#REF!</v>
      </c>
      <c r="O50" s="213" t="e">
        <f>IF(AND('Mapa final'!#REF!="Muy Baja",'Mapa final'!#REF!="Leve"),CONCATENATE("R5C",'Mapa final'!#REF!),"")</f>
        <v>#REF!</v>
      </c>
      <c r="P50" s="211" t="e">
        <f>IF(AND('Mapa final'!#REF!="Muy Baja",'Mapa final'!#REF!="Menor"),CONCATENATE("R5C",'Mapa final'!#REF!),"")</f>
        <v>#REF!</v>
      </c>
      <c r="Q50" s="212" t="e">
        <f>IF(AND('Mapa final'!#REF!="Muy Baja",'Mapa final'!#REF!="Menor"),CONCATENATE("R5C",'Mapa final'!#REF!),"")</f>
        <v>#REF!</v>
      </c>
      <c r="R50" s="212" t="e">
        <f>IF(AND('Mapa final'!#REF!="Muy Baja",'Mapa final'!#REF!="Menor"),CONCATENATE("R5C",'Mapa final'!#REF!),"")</f>
        <v>#REF!</v>
      </c>
      <c r="S50" s="212" t="e">
        <f>IF(AND('Mapa final'!#REF!="Muy Baja",'Mapa final'!#REF!="Menor"),CONCATENATE("R5C",'Mapa final'!#REF!),"")</f>
        <v>#REF!</v>
      </c>
      <c r="T50" s="212" t="e">
        <f>IF(AND('Mapa final'!#REF!="Muy Baja",'Mapa final'!#REF!="Menor"),CONCATENATE("R5C",'Mapa final'!#REF!),"")</f>
        <v>#REF!</v>
      </c>
      <c r="U50" s="213" t="e">
        <f>IF(AND('Mapa final'!#REF!="Muy Baja",'Mapa final'!#REF!="Menor"),CONCATENATE("R5C",'Mapa final'!#REF!),"")</f>
        <v>#REF!</v>
      </c>
      <c r="V50" s="199" t="e">
        <f>IF(AND('Mapa final'!#REF!="Muy Baja",'Mapa final'!#REF!="Moderado"),CONCATENATE("R5C",'Mapa final'!#REF!),"")</f>
        <v>#REF!</v>
      </c>
      <c r="W50" s="200" t="e">
        <f>IF(AND('Mapa final'!#REF!="Muy Baja",'Mapa final'!#REF!="Moderado"),CONCATENATE("R5C",'Mapa final'!#REF!),"")</f>
        <v>#REF!</v>
      </c>
      <c r="X50" s="200" t="e">
        <f>IF(AND('Mapa final'!#REF!="Muy Baja",'Mapa final'!#REF!="Moderado"),CONCATENATE("R5C",'Mapa final'!#REF!),"")</f>
        <v>#REF!</v>
      </c>
      <c r="Y50" s="200" t="e">
        <f>IF(AND('Mapa final'!#REF!="Muy Baja",'Mapa final'!#REF!="Moderado"),CONCATENATE("R5C",'Mapa final'!#REF!),"")</f>
        <v>#REF!</v>
      </c>
      <c r="Z50" s="200" t="e">
        <f>IF(AND('Mapa final'!#REF!="Muy Baja",'Mapa final'!#REF!="Moderado"),CONCATENATE("R5C",'Mapa final'!#REF!),"")</f>
        <v>#REF!</v>
      </c>
      <c r="AA50" s="201" t="e">
        <f>IF(AND('Mapa final'!#REF!="Muy Baja",'Mapa final'!#REF!="Moderado"),CONCATENATE("R5C",'Mapa final'!#REF!),"")</f>
        <v>#REF!</v>
      </c>
      <c r="AB50" s="187" t="e">
        <f>IF(AND('Mapa final'!#REF!="Muy Baja",'Mapa final'!#REF!="Mayor"),CONCATENATE("R5C",'Mapa final'!#REF!),"")</f>
        <v>#REF!</v>
      </c>
      <c r="AC50" s="188" t="e">
        <f>IF(AND('Mapa final'!#REF!="Muy Baja",'Mapa final'!#REF!="Mayor"),CONCATENATE("R5C",'Mapa final'!#REF!),"")</f>
        <v>#REF!</v>
      </c>
      <c r="AD50" s="188" t="e">
        <f>IF(AND('Mapa final'!#REF!="Muy Baja",'Mapa final'!#REF!="Mayor"),CONCATENATE("R5C",'Mapa final'!#REF!),"")</f>
        <v>#REF!</v>
      </c>
      <c r="AE50" s="188" t="e">
        <f>IF(AND('Mapa final'!#REF!="Muy Baja",'Mapa final'!#REF!="Mayor"),CONCATENATE("R5C",'Mapa final'!#REF!),"")</f>
        <v>#REF!</v>
      </c>
      <c r="AF50" s="188" t="e">
        <f>IF(AND('Mapa final'!#REF!="Muy Baja",'Mapa final'!#REF!="Mayor"),CONCATENATE("R5C",'Mapa final'!#REF!),"")</f>
        <v>#REF!</v>
      </c>
      <c r="AG50" s="189" t="e">
        <f>IF(AND('Mapa final'!#REF!="Muy Baja",'Mapa final'!#REF!="Mayor"),CONCATENATE("R5C",'Mapa final'!#REF!),"")</f>
        <v>#REF!</v>
      </c>
      <c r="AH50" s="190" t="e">
        <f>IF(AND('Mapa final'!#REF!="Muy Baja",'Mapa final'!#REF!="Catastrófico"),CONCATENATE("R5C",'Mapa final'!#REF!),"")</f>
        <v>#REF!</v>
      </c>
      <c r="AI50" s="191" t="e">
        <f>IF(AND('Mapa final'!#REF!="Muy Baja",'Mapa final'!#REF!="Catastrófico"),CONCATENATE("R5C",'Mapa final'!#REF!),"")</f>
        <v>#REF!</v>
      </c>
      <c r="AJ50" s="191" t="e">
        <f>IF(AND('Mapa final'!#REF!="Muy Baja",'Mapa final'!#REF!="Catastrófico"),CONCATENATE("R5C",'Mapa final'!#REF!),"")</f>
        <v>#REF!</v>
      </c>
      <c r="AK50" s="191" t="e">
        <f>IF(AND('Mapa final'!#REF!="Muy Baja",'Mapa final'!#REF!="Catastrófico"),CONCATENATE("R5C",'Mapa final'!#REF!),"")</f>
        <v>#REF!</v>
      </c>
      <c r="AL50" s="191" t="e">
        <f>IF(AND('Mapa final'!#REF!="Muy Baja",'Mapa final'!#REF!="Catastrófico"),CONCATENATE("R5C",'Mapa final'!#REF!),"")</f>
        <v>#REF!</v>
      </c>
      <c r="AM50" s="192"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285"/>
      <c r="C51" s="231"/>
      <c r="D51" s="288"/>
      <c r="E51" s="291"/>
      <c r="F51" s="231"/>
      <c r="G51" s="231"/>
      <c r="H51" s="231"/>
      <c r="I51" s="288"/>
      <c r="J51" s="211" t="e">
        <f>IF(AND('Mapa final'!#REF!="Muy Baja",'Mapa final'!#REF!="Leve"),CONCATENATE("R6C",'Mapa final'!#REF!),"")</f>
        <v>#REF!</v>
      </c>
      <c r="K51" s="212" t="e">
        <f>IF(AND('Mapa final'!#REF!="Muy Baja",'Mapa final'!#REF!="Leve"),CONCATENATE("R6C",'Mapa final'!#REF!),"")</f>
        <v>#REF!</v>
      </c>
      <c r="L51" s="212" t="e">
        <f>IF(AND('Mapa final'!#REF!="Muy Baja",'Mapa final'!#REF!="Leve"),CONCATENATE("R6C",'Mapa final'!#REF!),"")</f>
        <v>#REF!</v>
      </c>
      <c r="M51" s="212" t="e">
        <f>IF(AND('Mapa final'!#REF!="Muy Baja",'Mapa final'!#REF!="Leve"),CONCATENATE("R6C",'Mapa final'!#REF!),"")</f>
        <v>#REF!</v>
      </c>
      <c r="N51" s="212" t="e">
        <f>IF(AND('Mapa final'!#REF!="Muy Baja",'Mapa final'!#REF!="Leve"),CONCATENATE("R6C",'Mapa final'!#REF!),"")</f>
        <v>#REF!</v>
      </c>
      <c r="O51" s="213" t="e">
        <f>IF(AND('Mapa final'!#REF!="Muy Baja",'Mapa final'!#REF!="Leve"),CONCATENATE("R6C",'Mapa final'!#REF!),"")</f>
        <v>#REF!</v>
      </c>
      <c r="P51" s="211" t="e">
        <f>IF(AND('Mapa final'!#REF!="Muy Baja",'Mapa final'!#REF!="Menor"),CONCATENATE("R6C",'Mapa final'!#REF!),"")</f>
        <v>#REF!</v>
      </c>
      <c r="Q51" s="212" t="e">
        <f>IF(AND('Mapa final'!#REF!="Muy Baja",'Mapa final'!#REF!="Menor"),CONCATENATE("R6C",'Mapa final'!#REF!),"")</f>
        <v>#REF!</v>
      </c>
      <c r="R51" s="212" t="e">
        <f>IF(AND('Mapa final'!#REF!="Muy Baja",'Mapa final'!#REF!="Menor"),CONCATENATE("R6C",'Mapa final'!#REF!),"")</f>
        <v>#REF!</v>
      </c>
      <c r="S51" s="212" t="e">
        <f>IF(AND('Mapa final'!#REF!="Muy Baja",'Mapa final'!#REF!="Menor"),CONCATENATE("R6C",'Mapa final'!#REF!),"")</f>
        <v>#REF!</v>
      </c>
      <c r="T51" s="212" t="e">
        <f>IF(AND('Mapa final'!#REF!="Muy Baja",'Mapa final'!#REF!="Menor"),CONCATENATE("R6C",'Mapa final'!#REF!),"")</f>
        <v>#REF!</v>
      </c>
      <c r="U51" s="213" t="e">
        <f>IF(AND('Mapa final'!#REF!="Muy Baja",'Mapa final'!#REF!="Menor"),CONCATENATE("R6C",'Mapa final'!#REF!),"")</f>
        <v>#REF!</v>
      </c>
      <c r="V51" s="199" t="e">
        <f>IF(AND('Mapa final'!#REF!="Muy Baja",'Mapa final'!#REF!="Moderado"),CONCATENATE("R6C",'Mapa final'!#REF!),"")</f>
        <v>#REF!</v>
      </c>
      <c r="W51" s="200" t="e">
        <f>IF(AND('Mapa final'!#REF!="Muy Baja",'Mapa final'!#REF!="Moderado"),CONCATENATE("R6C",'Mapa final'!#REF!),"")</f>
        <v>#REF!</v>
      </c>
      <c r="X51" s="200" t="e">
        <f>IF(AND('Mapa final'!#REF!="Muy Baja",'Mapa final'!#REF!="Moderado"),CONCATENATE("R6C",'Mapa final'!#REF!),"")</f>
        <v>#REF!</v>
      </c>
      <c r="Y51" s="200" t="e">
        <f>IF(AND('Mapa final'!#REF!="Muy Baja",'Mapa final'!#REF!="Moderado"),CONCATENATE("R6C",'Mapa final'!#REF!),"")</f>
        <v>#REF!</v>
      </c>
      <c r="Z51" s="200" t="e">
        <f>IF(AND('Mapa final'!#REF!="Muy Baja",'Mapa final'!#REF!="Moderado"),CONCATENATE("R6C",'Mapa final'!#REF!),"")</f>
        <v>#REF!</v>
      </c>
      <c r="AA51" s="201" t="e">
        <f>IF(AND('Mapa final'!#REF!="Muy Baja",'Mapa final'!#REF!="Moderado"),CONCATENATE("R6C",'Mapa final'!#REF!),"")</f>
        <v>#REF!</v>
      </c>
      <c r="AB51" s="187" t="e">
        <f>IF(AND('Mapa final'!#REF!="Muy Baja",'Mapa final'!#REF!="Mayor"),CONCATENATE("R6C",'Mapa final'!#REF!),"")</f>
        <v>#REF!</v>
      </c>
      <c r="AC51" s="188" t="e">
        <f>IF(AND('Mapa final'!#REF!="Muy Baja",'Mapa final'!#REF!="Mayor"),CONCATENATE("R6C",'Mapa final'!#REF!),"")</f>
        <v>#REF!</v>
      </c>
      <c r="AD51" s="188" t="e">
        <f>IF(AND('Mapa final'!#REF!="Muy Baja",'Mapa final'!#REF!="Mayor"),CONCATENATE("R6C",'Mapa final'!#REF!),"")</f>
        <v>#REF!</v>
      </c>
      <c r="AE51" s="188" t="e">
        <f>IF(AND('Mapa final'!#REF!="Muy Baja",'Mapa final'!#REF!="Mayor"),CONCATENATE("R6C",'Mapa final'!#REF!),"")</f>
        <v>#REF!</v>
      </c>
      <c r="AF51" s="188" t="e">
        <f>IF(AND('Mapa final'!#REF!="Muy Baja",'Mapa final'!#REF!="Mayor"),CONCATENATE("R6C",'Mapa final'!#REF!),"")</f>
        <v>#REF!</v>
      </c>
      <c r="AG51" s="189" t="e">
        <f>IF(AND('Mapa final'!#REF!="Muy Baja",'Mapa final'!#REF!="Mayor"),CONCATENATE("R6C",'Mapa final'!#REF!),"")</f>
        <v>#REF!</v>
      </c>
      <c r="AH51" s="190" t="e">
        <f>IF(AND('Mapa final'!#REF!="Muy Baja",'Mapa final'!#REF!="Catastrófico"),CONCATENATE("R6C",'Mapa final'!#REF!),"")</f>
        <v>#REF!</v>
      </c>
      <c r="AI51" s="191" t="e">
        <f>IF(AND('Mapa final'!#REF!="Muy Baja",'Mapa final'!#REF!="Catastrófico"),CONCATENATE("R6C",'Mapa final'!#REF!),"")</f>
        <v>#REF!</v>
      </c>
      <c r="AJ51" s="191" t="e">
        <f>IF(AND('Mapa final'!#REF!="Muy Baja",'Mapa final'!#REF!="Catastrófico"),CONCATENATE("R6C",'Mapa final'!#REF!),"")</f>
        <v>#REF!</v>
      </c>
      <c r="AK51" s="191" t="e">
        <f>IF(AND('Mapa final'!#REF!="Muy Baja",'Mapa final'!#REF!="Catastrófico"),CONCATENATE("R6C",'Mapa final'!#REF!),"")</f>
        <v>#REF!</v>
      </c>
      <c r="AL51" s="191" t="e">
        <f>IF(AND('Mapa final'!#REF!="Muy Baja",'Mapa final'!#REF!="Catastrófico"),CONCATENATE("R6C",'Mapa final'!#REF!),"")</f>
        <v>#REF!</v>
      </c>
      <c r="AM51" s="192"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285"/>
      <c r="C52" s="231"/>
      <c r="D52" s="288"/>
      <c r="E52" s="291"/>
      <c r="F52" s="231"/>
      <c r="G52" s="231"/>
      <c r="H52" s="231"/>
      <c r="I52" s="288"/>
      <c r="J52" s="211" t="e">
        <f>IF(AND('Mapa final'!#REF!="Muy Baja",'Mapa final'!#REF!="Leve"),CONCATENATE("R7C",'Mapa final'!#REF!),"")</f>
        <v>#REF!</v>
      </c>
      <c r="K52" s="212" t="e">
        <f>IF(AND('Mapa final'!#REF!="Muy Baja",'Mapa final'!#REF!="Leve"),CONCATENATE("R7C",'Mapa final'!#REF!),"")</f>
        <v>#REF!</v>
      </c>
      <c r="L52" s="212" t="e">
        <f>IF(AND('Mapa final'!#REF!="Muy Baja",'Mapa final'!#REF!="Leve"),CONCATENATE("R7C",'Mapa final'!#REF!),"")</f>
        <v>#REF!</v>
      </c>
      <c r="M52" s="212" t="e">
        <f>IF(AND('Mapa final'!#REF!="Muy Baja",'Mapa final'!#REF!="Leve"),CONCATENATE("R7C",'Mapa final'!#REF!),"")</f>
        <v>#REF!</v>
      </c>
      <c r="N52" s="212" t="e">
        <f>IF(AND('Mapa final'!#REF!="Muy Baja",'Mapa final'!#REF!="Leve"),CONCATENATE("R7C",'Mapa final'!#REF!),"")</f>
        <v>#REF!</v>
      </c>
      <c r="O52" s="213" t="e">
        <f>IF(AND('Mapa final'!#REF!="Muy Baja",'Mapa final'!#REF!="Leve"),CONCATENATE("R7C",'Mapa final'!#REF!),"")</f>
        <v>#REF!</v>
      </c>
      <c r="P52" s="211" t="e">
        <f>IF(AND('Mapa final'!#REF!="Muy Baja",'Mapa final'!#REF!="Menor"),CONCATENATE("R7C",'Mapa final'!#REF!),"")</f>
        <v>#REF!</v>
      </c>
      <c r="Q52" s="212" t="e">
        <f>IF(AND('Mapa final'!#REF!="Muy Baja",'Mapa final'!#REF!="Menor"),CONCATENATE("R7C",'Mapa final'!#REF!),"")</f>
        <v>#REF!</v>
      </c>
      <c r="R52" s="212" t="e">
        <f>IF(AND('Mapa final'!#REF!="Muy Baja",'Mapa final'!#REF!="Menor"),CONCATENATE("R7C",'Mapa final'!#REF!),"")</f>
        <v>#REF!</v>
      </c>
      <c r="S52" s="212" t="e">
        <f>IF(AND('Mapa final'!#REF!="Muy Baja",'Mapa final'!#REF!="Menor"),CONCATENATE("R7C",'Mapa final'!#REF!),"")</f>
        <v>#REF!</v>
      </c>
      <c r="T52" s="212" t="e">
        <f>IF(AND('Mapa final'!#REF!="Muy Baja",'Mapa final'!#REF!="Menor"),CONCATENATE("R7C",'Mapa final'!#REF!),"")</f>
        <v>#REF!</v>
      </c>
      <c r="U52" s="213" t="e">
        <f>IF(AND('Mapa final'!#REF!="Muy Baja",'Mapa final'!#REF!="Menor"),CONCATENATE("R7C",'Mapa final'!#REF!),"")</f>
        <v>#REF!</v>
      </c>
      <c r="V52" s="199" t="e">
        <f>IF(AND('Mapa final'!#REF!="Muy Baja",'Mapa final'!#REF!="Moderado"),CONCATENATE("R7C",'Mapa final'!#REF!),"")</f>
        <v>#REF!</v>
      </c>
      <c r="W52" s="200" t="e">
        <f>IF(AND('Mapa final'!#REF!="Muy Baja",'Mapa final'!#REF!="Moderado"),CONCATENATE("R7C",'Mapa final'!#REF!),"")</f>
        <v>#REF!</v>
      </c>
      <c r="X52" s="200" t="e">
        <f>IF(AND('Mapa final'!#REF!="Muy Baja",'Mapa final'!#REF!="Moderado"),CONCATENATE("R7C",'Mapa final'!#REF!),"")</f>
        <v>#REF!</v>
      </c>
      <c r="Y52" s="200" t="e">
        <f>IF(AND('Mapa final'!#REF!="Muy Baja",'Mapa final'!#REF!="Moderado"),CONCATENATE("R7C",'Mapa final'!#REF!),"")</f>
        <v>#REF!</v>
      </c>
      <c r="Z52" s="200" t="e">
        <f>IF(AND('Mapa final'!#REF!="Muy Baja",'Mapa final'!#REF!="Moderado"),CONCATENATE("R7C",'Mapa final'!#REF!),"")</f>
        <v>#REF!</v>
      </c>
      <c r="AA52" s="201" t="e">
        <f>IF(AND('Mapa final'!#REF!="Muy Baja",'Mapa final'!#REF!="Moderado"),CONCATENATE("R7C",'Mapa final'!#REF!),"")</f>
        <v>#REF!</v>
      </c>
      <c r="AB52" s="187" t="e">
        <f>IF(AND('Mapa final'!#REF!="Muy Baja",'Mapa final'!#REF!="Mayor"),CONCATENATE("R7C",'Mapa final'!#REF!),"")</f>
        <v>#REF!</v>
      </c>
      <c r="AC52" s="188" t="e">
        <f>IF(AND('Mapa final'!#REF!="Muy Baja",'Mapa final'!#REF!="Mayor"),CONCATENATE("R7C",'Mapa final'!#REF!),"")</f>
        <v>#REF!</v>
      </c>
      <c r="AD52" s="188" t="e">
        <f>IF(AND('Mapa final'!#REF!="Muy Baja",'Mapa final'!#REF!="Mayor"),CONCATENATE("R7C",'Mapa final'!#REF!),"")</f>
        <v>#REF!</v>
      </c>
      <c r="AE52" s="188" t="e">
        <f>IF(AND('Mapa final'!#REF!="Muy Baja",'Mapa final'!#REF!="Mayor"),CONCATENATE("R7C",'Mapa final'!#REF!),"")</f>
        <v>#REF!</v>
      </c>
      <c r="AF52" s="188" t="e">
        <f>IF(AND('Mapa final'!#REF!="Muy Baja",'Mapa final'!#REF!="Mayor"),CONCATENATE("R7C",'Mapa final'!#REF!),"")</f>
        <v>#REF!</v>
      </c>
      <c r="AG52" s="189" t="e">
        <f>IF(AND('Mapa final'!#REF!="Muy Baja",'Mapa final'!#REF!="Mayor"),CONCATENATE("R7C",'Mapa final'!#REF!),"")</f>
        <v>#REF!</v>
      </c>
      <c r="AH52" s="190" t="e">
        <f>IF(AND('Mapa final'!#REF!="Muy Baja",'Mapa final'!#REF!="Catastrófico"),CONCATENATE("R7C",'Mapa final'!#REF!),"")</f>
        <v>#REF!</v>
      </c>
      <c r="AI52" s="191" t="e">
        <f>IF(AND('Mapa final'!#REF!="Muy Baja",'Mapa final'!#REF!="Catastrófico"),CONCATENATE("R7C",'Mapa final'!#REF!),"")</f>
        <v>#REF!</v>
      </c>
      <c r="AJ52" s="191" t="e">
        <f>IF(AND('Mapa final'!#REF!="Muy Baja",'Mapa final'!#REF!="Catastrófico"),CONCATENATE("R7C",'Mapa final'!#REF!),"")</f>
        <v>#REF!</v>
      </c>
      <c r="AK52" s="191" t="e">
        <f>IF(AND('Mapa final'!#REF!="Muy Baja",'Mapa final'!#REF!="Catastrófico"),CONCATENATE("R7C",'Mapa final'!#REF!),"")</f>
        <v>#REF!</v>
      </c>
      <c r="AL52" s="191" t="e">
        <f>IF(AND('Mapa final'!#REF!="Muy Baja",'Mapa final'!#REF!="Catastrófico"),CONCATENATE("R7C",'Mapa final'!#REF!),"")</f>
        <v>#REF!</v>
      </c>
      <c r="AM52" s="192"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75" customHeight="1" x14ac:dyDescent="0.25">
      <c r="A53" s="1"/>
      <c r="B53" s="285"/>
      <c r="C53" s="231"/>
      <c r="D53" s="288"/>
      <c r="E53" s="291"/>
      <c r="F53" s="231"/>
      <c r="G53" s="231"/>
      <c r="H53" s="231"/>
      <c r="I53" s="288"/>
      <c r="J53" s="211" t="e">
        <f>IF(AND('Mapa final'!#REF!="Muy Baja",'Mapa final'!#REF!="Leve"),CONCATENATE("R8C",'Mapa final'!#REF!),"")</f>
        <v>#REF!</v>
      </c>
      <c r="K53" s="212" t="e">
        <f>IF(AND('Mapa final'!#REF!="Muy Baja",'Mapa final'!#REF!="Leve"),CONCATENATE("R8C",'Mapa final'!#REF!),"")</f>
        <v>#REF!</v>
      </c>
      <c r="L53" s="212" t="e">
        <f>IF(AND('Mapa final'!#REF!="Muy Baja",'Mapa final'!#REF!="Leve"),CONCATENATE("R8C",'Mapa final'!#REF!),"")</f>
        <v>#REF!</v>
      </c>
      <c r="M53" s="212" t="e">
        <f>IF(AND('Mapa final'!#REF!="Muy Baja",'Mapa final'!#REF!="Leve"),CONCATENATE("R8C",'Mapa final'!#REF!),"")</f>
        <v>#REF!</v>
      </c>
      <c r="N53" s="212" t="e">
        <f>IF(AND('Mapa final'!#REF!="Muy Baja",'Mapa final'!#REF!="Leve"),CONCATENATE("R8C",'Mapa final'!#REF!),"")</f>
        <v>#REF!</v>
      </c>
      <c r="O53" s="213" t="e">
        <f>IF(AND('Mapa final'!#REF!="Muy Baja",'Mapa final'!#REF!="Leve"),CONCATENATE("R8C",'Mapa final'!#REF!),"")</f>
        <v>#REF!</v>
      </c>
      <c r="P53" s="211" t="e">
        <f>IF(AND('Mapa final'!#REF!="Muy Baja",'Mapa final'!#REF!="Menor"),CONCATENATE("R8C",'Mapa final'!#REF!),"")</f>
        <v>#REF!</v>
      </c>
      <c r="Q53" s="212" t="e">
        <f>IF(AND('Mapa final'!#REF!="Muy Baja",'Mapa final'!#REF!="Menor"),CONCATENATE("R8C",'Mapa final'!#REF!),"")</f>
        <v>#REF!</v>
      </c>
      <c r="R53" s="212" t="e">
        <f>IF(AND('Mapa final'!#REF!="Muy Baja",'Mapa final'!#REF!="Menor"),CONCATENATE("R8C",'Mapa final'!#REF!),"")</f>
        <v>#REF!</v>
      </c>
      <c r="S53" s="212" t="e">
        <f>IF(AND('Mapa final'!#REF!="Muy Baja",'Mapa final'!#REF!="Menor"),CONCATENATE("R8C",'Mapa final'!#REF!),"")</f>
        <v>#REF!</v>
      </c>
      <c r="T53" s="212" t="e">
        <f>IF(AND('Mapa final'!#REF!="Muy Baja",'Mapa final'!#REF!="Menor"),CONCATENATE("R8C",'Mapa final'!#REF!),"")</f>
        <v>#REF!</v>
      </c>
      <c r="U53" s="213" t="e">
        <f>IF(AND('Mapa final'!#REF!="Muy Baja",'Mapa final'!#REF!="Menor"),CONCATENATE("R8C",'Mapa final'!#REF!),"")</f>
        <v>#REF!</v>
      </c>
      <c r="V53" s="199" t="e">
        <f>IF(AND('Mapa final'!#REF!="Muy Baja",'Mapa final'!#REF!="Moderado"),CONCATENATE("R8C",'Mapa final'!#REF!),"")</f>
        <v>#REF!</v>
      </c>
      <c r="W53" s="200" t="e">
        <f>IF(AND('Mapa final'!#REF!="Muy Baja",'Mapa final'!#REF!="Moderado"),CONCATENATE("R8C",'Mapa final'!#REF!),"")</f>
        <v>#REF!</v>
      </c>
      <c r="X53" s="200" t="e">
        <f>IF(AND('Mapa final'!#REF!="Muy Baja",'Mapa final'!#REF!="Moderado"),CONCATENATE("R8C",'Mapa final'!#REF!),"")</f>
        <v>#REF!</v>
      </c>
      <c r="Y53" s="200" t="e">
        <f>IF(AND('Mapa final'!#REF!="Muy Baja",'Mapa final'!#REF!="Moderado"),CONCATENATE("R8C",'Mapa final'!#REF!),"")</f>
        <v>#REF!</v>
      </c>
      <c r="Z53" s="200" t="e">
        <f>IF(AND('Mapa final'!#REF!="Muy Baja",'Mapa final'!#REF!="Moderado"),CONCATENATE("R8C",'Mapa final'!#REF!),"")</f>
        <v>#REF!</v>
      </c>
      <c r="AA53" s="201" t="e">
        <f>IF(AND('Mapa final'!#REF!="Muy Baja",'Mapa final'!#REF!="Moderado"),CONCATENATE("R8C",'Mapa final'!#REF!),"")</f>
        <v>#REF!</v>
      </c>
      <c r="AB53" s="187" t="e">
        <f>IF(AND('Mapa final'!#REF!="Muy Baja",'Mapa final'!#REF!="Mayor"),CONCATENATE("R8C",'Mapa final'!#REF!),"")</f>
        <v>#REF!</v>
      </c>
      <c r="AC53" s="188" t="e">
        <f>IF(AND('Mapa final'!#REF!="Muy Baja",'Mapa final'!#REF!="Mayor"),CONCATENATE("R8C",'Mapa final'!#REF!),"")</f>
        <v>#REF!</v>
      </c>
      <c r="AD53" s="188" t="e">
        <f>IF(AND('Mapa final'!#REF!="Muy Baja",'Mapa final'!#REF!="Mayor"),CONCATENATE("R8C",'Mapa final'!#REF!),"")</f>
        <v>#REF!</v>
      </c>
      <c r="AE53" s="188" t="e">
        <f>IF(AND('Mapa final'!#REF!="Muy Baja",'Mapa final'!#REF!="Mayor"),CONCATENATE("R8C",'Mapa final'!#REF!),"")</f>
        <v>#REF!</v>
      </c>
      <c r="AF53" s="188" t="e">
        <f>IF(AND('Mapa final'!#REF!="Muy Baja",'Mapa final'!#REF!="Mayor"),CONCATENATE("R8C",'Mapa final'!#REF!),"")</f>
        <v>#REF!</v>
      </c>
      <c r="AG53" s="189" t="e">
        <f>IF(AND('Mapa final'!#REF!="Muy Baja",'Mapa final'!#REF!="Mayor"),CONCATENATE("R8C",'Mapa final'!#REF!),"")</f>
        <v>#REF!</v>
      </c>
      <c r="AH53" s="190" t="e">
        <f>IF(AND('Mapa final'!#REF!="Muy Baja",'Mapa final'!#REF!="Catastrófico"),CONCATENATE("R8C",'Mapa final'!#REF!),"")</f>
        <v>#REF!</v>
      </c>
      <c r="AI53" s="191" t="e">
        <f>IF(AND('Mapa final'!#REF!="Muy Baja",'Mapa final'!#REF!="Catastrófico"),CONCATENATE("R8C",'Mapa final'!#REF!),"")</f>
        <v>#REF!</v>
      </c>
      <c r="AJ53" s="191" t="e">
        <f>IF(AND('Mapa final'!#REF!="Muy Baja",'Mapa final'!#REF!="Catastrófico"),CONCATENATE("R8C",'Mapa final'!#REF!),"")</f>
        <v>#REF!</v>
      </c>
      <c r="AK53" s="191" t="e">
        <f>IF(AND('Mapa final'!#REF!="Muy Baja",'Mapa final'!#REF!="Catastrófico"),CONCATENATE("R8C",'Mapa final'!#REF!),"")</f>
        <v>#REF!</v>
      </c>
      <c r="AL53" s="191" t="e">
        <f>IF(AND('Mapa final'!#REF!="Muy Baja",'Mapa final'!#REF!="Catastrófico"),CONCATENATE("R8C",'Mapa final'!#REF!),"")</f>
        <v>#REF!</v>
      </c>
      <c r="AM53" s="192"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75" customHeight="1" x14ac:dyDescent="0.25">
      <c r="A54" s="1"/>
      <c r="B54" s="285"/>
      <c r="C54" s="231"/>
      <c r="D54" s="288"/>
      <c r="E54" s="291"/>
      <c r="F54" s="231"/>
      <c r="G54" s="231"/>
      <c r="H54" s="231"/>
      <c r="I54" s="288"/>
      <c r="J54" s="211" t="e">
        <f>IF(AND('Mapa final'!#REF!="Muy Baja",'Mapa final'!#REF!="Leve"),CONCATENATE("R9C",'Mapa final'!#REF!),"")</f>
        <v>#REF!</v>
      </c>
      <c r="K54" s="212" t="e">
        <f>IF(AND('Mapa final'!#REF!="Muy Baja",'Mapa final'!#REF!="Leve"),CONCATENATE("R9C",'Mapa final'!#REF!),"")</f>
        <v>#REF!</v>
      </c>
      <c r="L54" s="212" t="e">
        <f>IF(AND('Mapa final'!#REF!="Muy Baja",'Mapa final'!#REF!="Leve"),CONCATENATE("R9C",'Mapa final'!#REF!),"")</f>
        <v>#REF!</v>
      </c>
      <c r="M54" s="212" t="e">
        <f>IF(AND('Mapa final'!#REF!="Muy Baja",'Mapa final'!#REF!="Leve"),CONCATENATE("R9C",'Mapa final'!#REF!),"")</f>
        <v>#REF!</v>
      </c>
      <c r="N54" s="212" t="e">
        <f>IF(AND('Mapa final'!#REF!="Muy Baja",'Mapa final'!#REF!="Leve"),CONCATENATE("R9C",'Mapa final'!#REF!),"")</f>
        <v>#REF!</v>
      </c>
      <c r="O54" s="213" t="e">
        <f>IF(AND('Mapa final'!#REF!="Muy Baja",'Mapa final'!#REF!="Leve"),CONCATENATE("R9C",'Mapa final'!#REF!),"")</f>
        <v>#REF!</v>
      </c>
      <c r="P54" s="211" t="e">
        <f>IF(AND('Mapa final'!#REF!="Muy Baja",'Mapa final'!#REF!="Menor"),CONCATENATE("R9C",'Mapa final'!#REF!),"")</f>
        <v>#REF!</v>
      </c>
      <c r="Q54" s="212" t="e">
        <f>IF(AND('Mapa final'!#REF!="Muy Baja",'Mapa final'!#REF!="Menor"),CONCATENATE("R9C",'Mapa final'!#REF!),"")</f>
        <v>#REF!</v>
      </c>
      <c r="R54" s="212" t="e">
        <f>IF(AND('Mapa final'!#REF!="Muy Baja",'Mapa final'!#REF!="Menor"),CONCATENATE("R9C",'Mapa final'!#REF!),"")</f>
        <v>#REF!</v>
      </c>
      <c r="S54" s="212" t="e">
        <f>IF(AND('Mapa final'!#REF!="Muy Baja",'Mapa final'!#REF!="Menor"),CONCATENATE("R9C",'Mapa final'!#REF!),"")</f>
        <v>#REF!</v>
      </c>
      <c r="T54" s="212" t="e">
        <f>IF(AND('Mapa final'!#REF!="Muy Baja",'Mapa final'!#REF!="Menor"),CONCATENATE("R9C",'Mapa final'!#REF!),"")</f>
        <v>#REF!</v>
      </c>
      <c r="U54" s="213" t="e">
        <f>IF(AND('Mapa final'!#REF!="Muy Baja",'Mapa final'!#REF!="Menor"),CONCATENATE("R9C",'Mapa final'!#REF!),"")</f>
        <v>#REF!</v>
      </c>
      <c r="V54" s="199" t="e">
        <f>IF(AND('Mapa final'!#REF!="Muy Baja",'Mapa final'!#REF!="Moderado"),CONCATENATE("R9C",'Mapa final'!#REF!),"")</f>
        <v>#REF!</v>
      </c>
      <c r="W54" s="200" t="e">
        <f>IF(AND('Mapa final'!#REF!="Muy Baja",'Mapa final'!#REF!="Moderado"),CONCATENATE("R9C",'Mapa final'!#REF!),"")</f>
        <v>#REF!</v>
      </c>
      <c r="X54" s="200" t="e">
        <f>IF(AND('Mapa final'!#REF!="Muy Baja",'Mapa final'!#REF!="Moderado"),CONCATENATE("R9C",'Mapa final'!#REF!),"")</f>
        <v>#REF!</v>
      </c>
      <c r="Y54" s="200" t="e">
        <f>IF(AND('Mapa final'!#REF!="Muy Baja",'Mapa final'!#REF!="Moderado"),CONCATENATE("R9C",'Mapa final'!#REF!),"")</f>
        <v>#REF!</v>
      </c>
      <c r="Z54" s="200" t="e">
        <f>IF(AND('Mapa final'!#REF!="Muy Baja",'Mapa final'!#REF!="Moderado"),CONCATENATE("R9C",'Mapa final'!#REF!),"")</f>
        <v>#REF!</v>
      </c>
      <c r="AA54" s="201" t="e">
        <f>IF(AND('Mapa final'!#REF!="Muy Baja",'Mapa final'!#REF!="Moderado"),CONCATENATE("R9C",'Mapa final'!#REF!),"")</f>
        <v>#REF!</v>
      </c>
      <c r="AB54" s="187" t="e">
        <f>IF(AND('Mapa final'!#REF!="Muy Baja",'Mapa final'!#REF!="Mayor"),CONCATENATE("R9C",'Mapa final'!#REF!),"")</f>
        <v>#REF!</v>
      </c>
      <c r="AC54" s="188" t="e">
        <f>IF(AND('Mapa final'!#REF!="Muy Baja",'Mapa final'!#REF!="Mayor"),CONCATENATE("R9C",'Mapa final'!#REF!),"")</f>
        <v>#REF!</v>
      </c>
      <c r="AD54" s="188" t="e">
        <f>IF(AND('Mapa final'!#REF!="Muy Baja",'Mapa final'!#REF!="Mayor"),CONCATENATE("R9C",'Mapa final'!#REF!),"")</f>
        <v>#REF!</v>
      </c>
      <c r="AE54" s="188" t="e">
        <f>IF(AND('Mapa final'!#REF!="Muy Baja",'Mapa final'!#REF!="Mayor"),CONCATENATE("R9C",'Mapa final'!#REF!),"")</f>
        <v>#REF!</v>
      </c>
      <c r="AF54" s="188" t="e">
        <f>IF(AND('Mapa final'!#REF!="Muy Baja",'Mapa final'!#REF!="Mayor"),CONCATENATE("R9C",'Mapa final'!#REF!),"")</f>
        <v>#REF!</v>
      </c>
      <c r="AG54" s="189" t="e">
        <f>IF(AND('Mapa final'!#REF!="Muy Baja",'Mapa final'!#REF!="Mayor"),CONCATENATE("R9C",'Mapa final'!#REF!),"")</f>
        <v>#REF!</v>
      </c>
      <c r="AH54" s="190" t="e">
        <f>IF(AND('Mapa final'!#REF!="Muy Baja",'Mapa final'!#REF!="Catastrófico"),CONCATENATE("R9C",'Mapa final'!#REF!),"")</f>
        <v>#REF!</v>
      </c>
      <c r="AI54" s="191" t="e">
        <f>IF(AND('Mapa final'!#REF!="Muy Baja",'Mapa final'!#REF!="Catastrófico"),CONCATENATE("R9C",'Mapa final'!#REF!),"")</f>
        <v>#REF!</v>
      </c>
      <c r="AJ54" s="191" t="e">
        <f>IF(AND('Mapa final'!#REF!="Muy Baja",'Mapa final'!#REF!="Catastrófico"),CONCATENATE("R9C",'Mapa final'!#REF!),"")</f>
        <v>#REF!</v>
      </c>
      <c r="AK54" s="191" t="e">
        <f>IF(AND('Mapa final'!#REF!="Muy Baja",'Mapa final'!#REF!="Catastrófico"),CONCATENATE("R9C",'Mapa final'!#REF!),"")</f>
        <v>#REF!</v>
      </c>
      <c r="AL54" s="191" t="e">
        <f>IF(AND('Mapa final'!#REF!="Muy Baja",'Mapa final'!#REF!="Catastrófico"),CONCATENATE("R9C",'Mapa final'!#REF!),"")</f>
        <v>#REF!</v>
      </c>
      <c r="AM54" s="192"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85"/>
      <c r="C55" s="231"/>
      <c r="D55" s="288"/>
      <c r="E55" s="292"/>
      <c r="F55" s="293"/>
      <c r="G55" s="293"/>
      <c r="H55" s="293"/>
      <c r="I55" s="295"/>
      <c r="J55" s="214" t="e">
        <f>IF(AND('Mapa final'!#REF!="Muy Baja",'Mapa final'!#REF!="Leve"),CONCATENATE("R10C",'Mapa final'!#REF!),"")</f>
        <v>#REF!</v>
      </c>
      <c r="K55" s="215" t="e">
        <f>IF(AND('Mapa final'!#REF!="Muy Baja",'Mapa final'!#REF!="Leve"),CONCATENATE("R10C",'Mapa final'!#REF!),"")</f>
        <v>#REF!</v>
      </c>
      <c r="L55" s="215" t="e">
        <f>IF(AND('Mapa final'!#REF!="Muy Baja",'Mapa final'!#REF!="Leve"),CONCATENATE("R10C",'Mapa final'!#REF!),"")</f>
        <v>#REF!</v>
      </c>
      <c r="M55" s="215" t="e">
        <f>IF(AND('Mapa final'!#REF!="Muy Baja",'Mapa final'!#REF!="Leve"),CONCATENATE("R10C",'Mapa final'!#REF!),"")</f>
        <v>#REF!</v>
      </c>
      <c r="N55" s="215" t="e">
        <f>IF(AND('Mapa final'!#REF!="Muy Baja",'Mapa final'!#REF!="Leve"),CONCATENATE("R10C",'Mapa final'!#REF!),"")</f>
        <v>#REF!</v>
      </c>
      <c r="O55" s="216" t="e">
        <f>IF(AND('Mapa final'!#REF!="Muy Baja",'Mapa final'!#REF!="Leve"),CONCATENATE("R10C",'Mapa final'!#REF!),"")</f>
        <v>#REF!</v>
      </c>
      <c r="P55" s="214" t="e">
        <f>IF(AND('Mapa final'!#REF!="Muy Baja",'Mapa final'!#REF!="Menor"),CONCATENATE("R10C",'Mapa final'!#REF!),"")</f>
        <v>#REF!</v>
      </c>
      <c r="Q55" s="215" t="e">
        <f>IF(AND('Mapa final'!#REF!="Muy Baja",'Mapa final'!#REF!="Menor"),CONCATENATE("R10C",'Mapa final'!#REF!),"")</f>
        <v>#REF!</v>
      </c>
      <c r="R55" s="215" t="e">
        <f>IF(AND('Mapa final'!#REF!="Muy Baja",'Mapa final'!#REF!="Menor"),CONCATENATE("R10C",'Mapa final'!#REF!),"")</f>
        <v>#REF!</v>
      </c>
      <c r="S55" s="215" t="e">
        <f>IF(AND('Mapa final'!#REF!="Muy Baja",'Mapa final'!#REF!="Menor"),CONCATENATE("R10C",'Mapa final'!#REF!),"")</f>
        <v>#REF!</v>
      </c>
      <c r="T55" s="215" t="e">
        <f>IF(AND('Mapa final'!#REF!="Muy Baja",'Mapa final'!#REF!="Menor"),CONCATENATE("R10C",'Mapa final'!#REF!),"")</f>
        <v>#REF!</v>
      </c>
      <c r="U55" s="216" t="e">
        <f>IF(AND('Mapa final'!#REF!="Muy Baja",'Mapa final'!#REF!="Menor"),CONCATENATE("R10C",'Mapa final'!#REF!),"")</f>
        <v>#REF!</v>
      </c>
      <c r="V55" s="205" t="e">
        <f>IF(AND('Mapa final'!#REF!="Muy Baja",'Mapa final'!#REF!="Moderado"),CONCATENATE("R10C",'Mapa final'!#REF!),"")</f>
        <v>#REF!</v>
      </c>
      <c r="W55" s="206" t="e">
        <f>IF(AND('Mapa final'!#REF!="Muy Baja",'Mapa final'!#REF!="Moderado"),CONCATENATE("R10C",'Mapa final'!#REF!),"")</f>
        <v>#REF!</v>
      </c>
      <c r="X55" s="206" t="e">
        <f>IF(AND('Mapa final'!#REF!="Muy Baja",'Mapa final'!#REF!="Moderado"),CONCATENATE("R10C",'Mapa final'!#REF!),"")</f>
        <v>#REF!</v>
      </c>
      <c r="Y55" s="206" t="e">
        <f>IF(AND('Mapa final'!#REF!="Muy Baja",'Mapa final'!#REF!="Moderado"),CONCATENATE("R10C",'Mapa final'!#REF!),"")</f>
        <v>#REF!</v>
      </c>
      <c r="Z55" s="206" t="e">
        <f>IF(AND('Mapa final'!#REF!="Muy Baja",'Mapa final'!#REF!="Moderado"),CONCATENATE("R10C",'Mapa final'!#REF!),"")</f>
        <v>#REF!</v>
      </c>
      <c r="AA55" s="207" t="e">
        <f>IF(AND('Mapa final'!#REF!="Muy Baja",'Mapa final'!#REF!="Moderado"),CONCATENATE("R10C",'Mapa final'!#REF!),"")</f>
        <v>#REF!</v>
      </c>
      <c r="AB55" s="193" t="e">
        <f>IF(AND('Mapa final'!#REF!="Muy Baja",'Mapa final'!#REF!="Mayor"),CONCATENATE("R10C",'Mapa final'!#REF!),"")</f>
        <v>#REF!</v>
      </c>
      <c r="AC55" s="194" t="e">
        <f>IF(AND('Mapa final'!#REF!="Muy Baja",'Mapa final'!#REF!="Mayor"),CONCATENATE("R10C",'Mapa final'!#REF!),"")</f>
        <v>#REF!</v>
      </c>
      <c r="AD55" s="194" t="e">
        <f>IF(AND('Mapa final'!#REF!="Muy Baja",'Mapa final'!#REF!="Mayor"),CONCATENATE("R10C",'Mapa final'!#REF!),"")</f>
        <v>#REF!</v>
      </c>
      <c r="AE55" s="194" t="e">
        <f>IF(AND('Mapa final'!#REF!="Muy Baja",'Mapa final'!#REF!="Mayor"),CONCATENATE("R10C",'Mapa final'!#REF!),"")</f>
        <v>#REF!</v>
      </c>
      <c r="AF55" s="194" t="e">
        <f>IF(AND('Mapa final'!#REF!="Muy Baja",'Mapa final'!#REF!="Mayor"),CONCATENATE("R10C",'Mapa final'!#REF!),"")</f>
        <v>#REF!</v>
      </c>
      <c r="AG55" s="195" t="e">
        <f>IF(AND('Mapa final'!#REF!="Muy Baja",'Mapa final'!#REF!="Mayor"),CONCATENATE("R10C",'Mapa final'!#REF!),"")</f>
        <v>#REF!</v>
      </c>
      <c r="AH55" s="196" t="e">
        <f>IF(AND('Mapa final'!#REF!="Muy Baja",'Mapa final'!#REF!="Catastrófico"),CONCATENATE("R10C",'Mapa final'!#REF!),"")</f>
        <v>#REF!</v>
      </c>
      <c r="AI55" s="197" t="e">
        <f>IF(AND('Mapa final'!#REF!="Muy Baja",'Mapa final'!#REF!="Catastrófico"),CONCATENATE("R10C",'Mapa final'!#REF!),"")</f>
        <v>#REF!</v>
      </c>
      <c r="AJ55" s="197" t="e">
        <f>IF(AND('Mapa final'!#REF!="Muy Baja",'Mapa final'!#REF!="Catastrófico"),CONCATENATE("R10C",'Mapa final'!#REF!),"")</f>
        <v>#REF!</v>
      </c>
      <c r="AK55" s="197" t="e">
        <f>IF(AND('Mapa final'!#REF!="Muy Baja",'Mapa final'!#REF!="Catastrófico"),CONCATENATE("R10C",'Mapa final'!#REF!),"")</f>
        <v>#REF!</v>
      </c>
      <c r="AL55" s="197" t="e">
        <f>IF(AND('Mapa final'!#REF!="Muy Baja",'Mapa final'!#REF!="Catastrófico"),CONCATENATE("R10C",'Mapa final'!#REF!),"")</f>
        <v>#REF!</v>
      </c>
      <c r="AM55" s="198"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289" t="s">
        <v>501</v>
      </c>
      <c r="K56" s="290"/>
      <c r="L56" s="290"/>
      <c r="M56" s="290"/>
      <c r="N56" s="290"/>
      <c r="O56" s="294"/>
      <c r="P56" s="289" t="s">
        <v>502</v>
      </c>
      <c r="Q56" s="290"/>
      <c r="R56" s="290"/>
      <c r="S56" s="290"/>
      <c r="T56" s="290"/>
      <c r="U56" s="294"/>
      <c r="V56" s="289" t="s">
        <v>503</v>
      </c>
      <c r="W56" s="290"/>
      <c r="X56" s="290"/>
      <c r="Y56" s="290"/>
      <c r="Z56" s="290"/>
      <c r="AA56" s="294"/>
      <c r="AB56" s="289" t="s">
        <v>504</v>
      </c>
      <c r="AC56" s="290"/>
      <c r="AD56" s="290"/>
      <c r="AE56" s="290"/>
      <c r="AF56" s="290"/>
      <c r="AG56" s="294"/>
      <c r="AH56" s="289" t="s">
        <v>505</v>
      </c>
      <c r="AI56" s="290"/>
      <c r="AJ56" s="290"/>
      <c r="AK56" s="290"/>
      <c r="AL56" s="290"/>
      <c r="AM56" s="29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291"/>
      <c r="K57" s="231"/>
      <c r="L57" s="231"/>
      <c r="M57" s="231"/>
      <c r="N57" s="231"/>
      <c r="O57" s="288"/>
      <c r="P57" s="291"/>
      <c r="Q57" s="231"/>
      <c r="R57" s="231"/>
      <c r="S57" s="231"/>
      <c r="T57" s="231"/>
      <c r="U57" s="288"/>
      <c r="V57" s="291"/>
      <c r="W57" s="231"/>
      <c r="X57" s="231"/>
      <c r="Y57" s="231"/>
      <c r="Z57" s="231"/>
      <c r="AA57" s="288"/>
      <c r="AB57" s="291"/>
      <c r="AC57" s="231"/>
      <c r="AD57" s="231"/>
      <c r="AE57" s="231"/>
      <c r="AF57" s="231"/>
      <c r="AG57" s="288"/>
      <c r="AH57" s="291"/>
      <c r="AI57" s="231"/>
      <c r="AJ57" s="231"/>
      <c r="AK57" s="231"/>
      <c r="AL57" s="231"/>
      <c r="AM57" s="288"/>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291"/>
      <c r="K58" s="231"/>
      <c r="L58" s="231"/>
      <c r="M58" s="231"/>
      <c r="N58" s="231"/>
      <c r="O58" s="288"/>
      <c r="P58" s="291"/>
      <c r="Q58" s="231"/>
      <c r="R58" s="231"/>
      <c r="S58" s="231"/>
      <c r="T58" s="231"/>
      <c r="U58" s="288"/>
      <c r="V58" s="291"/>
      <c r="W58" s="231"/>
      <c r="X58" s="231"/>
      <c r="Y58" s="231"/>
      <c r="Z58" s="231"/>
      <c r="AA58" s="288"/>
      <c r="AB58" s="291"/>
      <c r="AC58" s="231"/>
      <c r="AD58" s="231"/>
      <c r="AE58" s="231"/>
      <c r="AF58" s="231"/>
      <c r="AG58" s="288"/>
      <c r="AH58" s="291"/>
      <c r="AI58" s="231"/>
      <c r="AJ58" s="231"/>
      <c r="AK58" s="231"/>
      <c r="AL58" s="231"/>
      <c r="AM58" s="288"/>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291"/>
      <c r="K59" s="231"/>
      <c r="L59" s="231"/>
      <c r="M59" s="231"/>
      <c r="N59" s="231"/>
      <c r="O59" s="288"/>
      <c r="P59" s="291"/>
      <c r="Q59" s="231"/>
      <c r="R59" s="231"/>
      <c r="S59" s="231"/>
      <c r="T59" s="231"/>
      <c r="U59" s="288"/>
      <c r="V59" s="291"/>
      <c r="W59" s="231"/>
      <c r="X59" s="231"/>
      <c r="Y59" s="231"/>
      <c r="Z59" s="231"/>
      <c r="AA59" s="288"/>
      <c r="AB59" s="291"/>
      <c r="AC59" s="231"/>
      <c r="AD59" s="231"/>
      <c r="AE59" s="231"/>
      <c r="AF59" s="231"/>
      <c r="AG59" s="288"/>
      <c r="AH59" s="291"/>
      <c r="AI59" s="231"/>
      <c r="AJ59" s="231"/>
      <c r="AK59" s="231"/>
      <c r="AL59" s="231"/>
      <c r="AM59" s="288"/>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291"/>
      <c r="K60" s="231"/>
      <c r="L60" s="231"/>
      <c r="M60" s="231"/>
      <c r="N60" s="231"/>
      <c r="O60" s="288"/>
      <c r="P60" s="291"/>
      <c r="Q60" s="231"/>
      <c r="R60" s="231"/>
      <c r="S60" s="231"/>
      <c r="T60" s="231"/>
      <c r="U60" s="288"/>
      <c r="V60" s="291"/>
      <c r="W60" s="231"/>
      <c r="X60" s="231"/>
      <c r="Y60" s="231"/>
      <c r="Z60" s="231"/>
      <c r="AA60" s="288"/>
      <c r="AB60" s="291"/>
      <c r="AC60" s="231"/>
      <c r="AD60" s="231"/>
      <c r="AE60" s="231"/>
      <c r="AF60" s="231"/>
      <c r="AG60" s="288"/>
      <c r="AH60" s="291"/>
      <c r="AI60" s="231"/>
      <c r="AJ60" s="231"/>
      <c r="AK60" s="231"/>
      <c r="AL60" s="231"/>
      <c r="AM60" s="288"/>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92"/>
      <c r="K61" s="293"/>
      <c r="L61" s="293"/>
      <c r="M61" s="293"/>
      <c r="N61" s="293"/>
      <c r="O61" s="295"/>
      <c r="P61" s="292"/>
      <c r="Q61" s="293"/>
      <c r="R61" s="293"/>
      <c r="S61" s="293"/>
      <c r="T61" s="293"/>
      <c r="U61" s="295"/>
      <c r="V61" s="292"/>
      <c r="W61" s="293"/>
      <c r="X61" s="293"/>
      <c r="Y61" s="293"/>
      <c r="Z61" s="293"/>
      <c r="AA61" s="295"/>
      <c r="AB61" s="292"/>
      <c r="AC61" s="293"/>
      <c r="AD61" s="293"/>
      <c r="AE61" s="293"/>
      <c r="AF61" s="293"/>
      <c r="AG61" s="295"/>
      <c r="AH61" s="292"/>
      <c r="AI61" s="293"/>
      <c r="AJ61" s="293"/>
      <c r="AK61" s="293"/>
      <c r="AL61" s="293"/>
      <c r="AM61" s="295"/>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75" customHeight="1" x14ac:dyDescent="0.25">
      <c r="A63" s="1"/>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
      <c r="AV63" s="1"/>
      <c r="AW63" s="1"/>
      <c r="AX63" s="1"/>
      <c r="AY63" s="1"/>
      <c r="AZ63" s="1"/>
      <c r="BA63" s="1"/>
      <c r="BB63" s="1"/>
      <c r="BC63" s="1"/>
      <c r="BD63" s="1"/>
      <c r="BE63" s="1"/>
      <c r="BF63" s="1"/>
      <c r="BG63" s="1"/>
      <c r="BH63" s="1"/>
    </row>
    <row r="64" spans="1:61" ht="15.75" customHeight="1" x14ac:dyDescent="0.25">
      <c r="A64" s="1"/>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5"/>
    <row r="250" spans="1:60" ht="15.75" customHeight="1" x14ac:dyDescent="0.25"/>
    <row r="251" spans="1:60" ht="15.75" customHeight="1" x14ac:dyDescent="0.25"/>
    <row r="252" spans="1:60" ht="15.75" customHeight="1" x14ac:dyDescent="0.25"/>
    <row r="253" spans="1:60" ht="15.75" customHeight="1" x14ac:dyDescent="0.25"/>
    <row r="254" spans="1:60" ht="15.75" customHeight="1" x14ac:dyDescent="0.25"/>
    <row r="255" spans="1:60" ht="15.75" customHeight="1" x14ac:dyDescent="0.25"/>
    <row r="256" spans="1:60"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workbookViewId="0"/>
  </sheetViews>
  <sheetFormatPr baseColWidth="10" defaultColWidth="14.42578125" defaultRowHeight="15" customHeight="1" x14ac:dyDescent="0.25"/>
  <cols>
    <col min="1" max="1" width="32.85546875" customWidth="1"/>
    <col min="2" max="6" width="11.42578125" customWidth="1"/>
    <col min="7" max="21" width="10.7109375" customWidth="1"/>
  </cols>
  <sheetData>
    <row r="1" spans="1:26" ht="12.75" customHeight="1" x14ac:dyDescent="0.25">
      <c r="A1" s="218"/>
      <c r="B1" s="218"/>
      <c r="C1" s="218"/>
      <c r="D1" s="218"/>
      <c r="E1" s="218"/>
      <c r="F1" s="218"/>
      <c r="G1" s="218"/>
      <c r="H1" s="218"/>
      <c r="I1" s="218"/>
      <c r="J1" s="218"/>
      <c r="K1" s="218"/>
      <c r="L1" s="218"/>
      <c r="M1" s="218"/>
      <c r="N1" s="218"/>
      <c r="O1" s="218"/>
      <c r="P1" s="218"/>
      <c r="Q1" s="218"/>
      <c r="R1" s="218"/>
      <c r="S1" s="218"/>
      <c r="T1" s="218"/>
      <c r="U1" s="218"/>
      <c r="V1" s="218"/>
      <c r="W1" s="218"/>
      <c r="X1" s="218"/>
      <c r="Y1" s="218"/>
      <c r="Z1" s="218"/>
    </row>
    <row r="2" spans="1:26" ht="12.75" customHeight="1" x14ac:dyDescent="0.25">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row>
    <row r="3" spans="1:26" ht="12.75" customHeight="1" x14ac:dyDescent="0.25">
      <c r="A3" s="219" t="s">
        <v>57</v>
      </c>
      <c r="B3" s="218"/>
      <c r="C3" s="218"/>
      <c r="D3" s="218"/>
      <c r="E3" s="218"/>
      <c r="F3" s="218"/>
      <c r="G3" s="218"/>
      <c r="H3" s="218"/>
      <c r="I3" s="218"/>
      <c r="J3" s="218"/>
      <c r="K3" s="218"/>
      <c r="L3" s="218"/>
      <c r="M3" s="218"/>
      <c r="N3" s="218"/>
      <c r="O3" s="218"/>
      <c r="P3" s="218"/>
      <c r="Q3" s="218"/>
      <c r="R3" s="218"/>
      <c r="S3" s="218"/>
      <c r="T3" s="218"/>
      <c r="U3" s="218"/>
      <c r="V3" s="218"/>
      <c r="W3" s="218"/>
      <c r="X3" s="218"/>
      <c r="Y3" s="218"/>
      <c r="Z3" s="218"/>
    </row>
    <row r="4" spans="1:26" ht="12.75" customHeight="1" x14ac:dyDescent="0.25">
      <c r="A4" s="219" t="s">
        <v>246</v>
      </c>
      <c r="B4" s="218"/>
      <c r="C4" s="218"/>
      <c r="D4" s="218"/>
      <c r="E4" s="218"/>
      <c r="F4" s="218"/>
      <c r="G4" s="218"/>
      <c r="H4" s="218"/>
      <c r="I4" s="218"/>
      <c r="J4" s="218"/>
      <c r="K4" s="218"/>
      <c r="L4" s="218"/>
      <c r="M4" s="218"/>
      <c r="N4" s="218"/>
      <c r="O4" s="218"/>
      <c r="P4" s="218"/>
      <c r="Q4" s="218"/>
      <c r="R4" s="218"/>
      <c r="S4" s="218"/>
      <c r="T4" s="218"/>
      <c r="U4" s="218"/>
      <c r="V4" s="218"/>
      <c r="W4" s="218"/>
      <c r="X4" s="218"/>
      <c r="Y4" s="218"/>
      <c r="Z4" s="218"/>
    </row>
    <row r="5" spans="1:26" ht="12.75" customHeight="1" x14ac:dyDescent="0.25">
      <c r="A5" s="219" t="s">
        <v>262</v>
      </c>
      <c r="B5" s="218"/>
      <c r="C5" s="218"/>
      <c r="D5" s="218"/>
      <c r="E5" s="218"/>
      <c r="F5" s="218"/>
      <c r="G5" s="218"/>
      <c r="H5" s="218"/>
      <c r="I5" s="218"/>
      <c r="J5" s="218"/>
      <c r="K5" s="218"/>
      <c r="L5" s="218"/>
      <c r="M5" s="218"/>
      <c r="N5" s="218"/>
      <c r="O5" s="218"/>
      <c r="P5" s="218"/>
      <c r="Q5" s="218"/>
      <c r="R5" s="218"/>
      <c r="S5" s="218"/>
      <c r="T5" s="218"/>
      <c r="U5" s="218"/>
      <c r="V5" s="218"/>
      <c r="W5" s="218"/>
      <c r="X5" s="218"/>
      <c r="Y5" s="218"/>
      <c r="Z5" s="218"/>
    </row>
    <row r="6" spans="1:26" ht="12.75" customHeight="1" x14ac:dyDescent="0.25">
      <c r="A6" s="219" t="s">
        <v>200</v>
      </c>
      <c r="B6" s="218"/>
      <c r="C6" s="218"/>
      <c r="D6" s="218"/>
      <c r="E6" s="218"/>
      <c r="F6" s="218"/>
      <c r="G6" s="218"/>
      <c r="H6" s="218"/>
      <c r="I6" s="218"/>
      <c r="J6" s="218"/>
      <c r="K6" s="218"/>
      <c r="L6" s="218"/>
      <c r="M6" s="218"/>
      <c r="N6" s="218"/>
      <c r="O6" s="218"/>
      <c r="P6" s="218"/>
      <c r="Q6" s="218"/>
      <c r="R6" s="218"/>
      <c r="S6" s="218"/>
      <c r="T6" s="218"/>
      <c r="U6" s="218"/>
      <c r="V6" s="218"/>
      <c r="W6" s="218"/>
      <c r="X6" s="218"/>
      <c r="Y6" s="218"/>
      <c r="Z6" s="218"/>
    </row>
    <row r="7" spans="1:26" ht="12.75" customHeight="1" x14ac:dyDescent="0.25">
      <c r="A7" s="219" t="s">
        <v>58</v>
      </c>
      <c r="B7" s="218"/>
      <c r="C7" s="218"/>
      <c r="D7" s="218"/>
      <c r="E7" s="218"/>
      <c r="F7" s="218"/>
      <c r="G7" s="218"/>
      <c r="H7" s="218"/>
      <c r="I7" s="218"/>
      <c r="J7" s="218"/>
      <c r="K7" s="218"/>
      <c r="L7" s="218"/>
      <c r="M7" s="218"/>
      <c r="N7" s="218"/>
      <c r="O7" s="218"/>
      <c r="P7" s="218"/>
      <c r="Q7" s="218"/>
      <c r="R7" s="218"/>
      <c r="S7" s="218"/>
      <c r="T7" s="218"/>
      <c r="U7" s="218"/>
      <c r="V7" s="218"/>
      <c r="W7" s="218"/>
      <c r="X7" s="218"/>
      <c r="Y7" s="218"/>
      <c r="Z7" s="218"/>
    </row>
    <row r="8" spans="1:26" ht="12.75" customHeight="1" x14ac:dyDescent="0.25">
      <c r="A8" s="219" t="s">
        <v>107</v>
      </c>
      <c r="B8" s="218"/>
      <c r="C8" s="218"/>
      <c r="D8" s="218"/>
      <c r="E8" s="218"/>
      <c r="F8" s="218"/>
      <c r="G8" s="218"/>
      <c r="H8" s="218"/>
      <c r="I8" s="218"/>
      <c r="J8" s="218"/>
      <c r="K8" s="218"/>
      <c r="L8" s="218"/>
      <c r="M8" s="218"/>
      <c r="N8" s="218"/>
      <c r="O8" s="218"/>
      <c r="P8" s="218"/>
      <c r="Q8" s="218"/>
      <c r="R8" s="218"/>
      <c r="S8" s="218"/>
      <c r="T8" s="218"/>
      <c r="U8" s="218"/>
      <c r="V8" s="218"/>
      <c r="W8" s="218"/>
      <c r="X8" s="218"/>
      <c r="Y8" s="218"/>
      <c r="Z8" s="218"/>
    </row>
    <row r="9" spans="1:26" ht="12.75" customHeight="1" x14ac:dyDescent="0.25">
      <c r="A9" s="219" t="s">
        <v>59</v>
      </c>
      <c r="B9" s="218"/>
      <c r="C9" s="218"/>
      <c r="D9" s="218"/>
      <c r="E9" s="218"/>
      <c r="F9" s="218"/>
      <c r="G9" s="218"/>
      <c r="H9" s="218"/>
      <c r="I9" s="218"/>
      <c r="J9" s="218"/>
      <c r="K9" s="218"/>
      <c r="L9" s="218"/>
      <c r="M9" s="218"/>
      <c r="N9" s="218"/>
      <c r="O9" s="218"/>
      <c r="P9" s="218"/>
      <c r="Q9" s="218"/>
      <c r="R9" s="218"/>
      <c r="S9" s="218"/>
      <c r="T9" s="218"/>
      <c r="U9" s="218"/>
      <c r="V9" s="218"/>
      <c r="W9" s="218"/>
      <c r="X9" s="218"/>
      <c r="Y9" s="218"/>
      <c r="Z9" s="218"/>
    </row>
    <row r="10" spans="1:26" ht="12.75" customHeight="1" x14ac:dyDescent="0.25">
      <c r="A10" s="219" t="s">
        <v>89</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row>
    <row r="11" spans="1:26" ht="12.75" customHeight="1" x14ac:dyDescent="0.25">
      <c r="A11" s="219" t="s">
        <v>60</v>
      </c>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row>
    <row r="12" spans="1:26" ht="12.75" customHeight="1" x14ac:dyDescent="0.25">
      <c r="A12" s="219" t="s">
        <v>510</v>
      </c>
      <c r="B12" s="218"/>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row>
    <row r="13" spans="1:26" ht="12.75" customHeight="1" x14ac:dyDescent="0.25">
      <c r="A13" s="219" t="s">
        <v>511</v>
      </c>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row>
    <row r="14" spans="1:26" ht="12.75" customHeight="1" x14ac:dyDescent="0.25">
      <c r="A14" s="219" t="s">
        <v>512</v>
      </c>
      <c r="B14" s="218"/>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row>
    <row r="15" spans="1:26" ht="12.75" customHeight="1" x14ac:dyDescent="0.25">
      <c r="A15" s="218"/>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row>
    <row r="16" spans="1:26" ht="12.75" customHeight="1" x14ac:dyDescent="0.25">
      <c r="A16" s="219" t="s">
        <v>513</v>
      </c>
      <c r="B16" s="218"/>
      <c r="C16" s="218"/>
      <c r="D16" s="218"/>
      <c r="E16" s="218"/>
      <c r="F16" s="218"/>
      <c r="G16" s="218"/>
      <c r="H16" s="218"/>
      <c r="I16" s="218"/>
      <c r="J16" s="218"/>
      <c r="K16" s="218"/>
      <c r="L16" s="218"/>
      <c r="M16" s="218"/>
      <c r="N16" s="218"/>
      <c r="O16" s="218"/>
      <c r="P16" s="218"/>
      <c r="Q16" s="218"/>
      <c r="R16" s="218"/>
      <c r="S16" s="218"/>
      <c r="T16" s="218"/>
      <c r="U16" s="218"/>
      <c r="V16" s="218"/>
      <c r="W16" s="218"/>
      <c r="X16" s="218"/>
      <c r="Y16" s="218"/>
      <c r="Z16" s="218"/>
    </row>
    <row r="17" spans="1:26" ht="12.75" customHeight="1" x14ac:dyDescent="0.25">
      <c r="A17" s="219" t="s">
        <v>330</v>
      </c>
      <c r="B17" s="218"/>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row>
    <row r="18" spans="1:26" ht="12.75" customHeight="1" x14ac:dyDescent="0.25">
      <c r="A18" s="219" t="s">
        <v>507</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row>
    <row r="19" spans="1:26" ht="12.75" customHeight="1" x14ac:dyDescent="0.25">
      <c r="A19" s="218"/>
      <c r="B19" s="218"/>
      <c r="C19" s="218"/>
      <c r="D19" s="218"/>
      <c r="E19" s="218"/>
      <c r="F19" s="218"/>
      <c r="G19" s="218"/>
      <c r="H19" s="218"/>
      <c r="I19" s="218"/>
      <c r="J19" s="218"/>
      <c r="K19" s="218"/>
      <c r="L19" s="218"/>
      <c r="M19" s="218"/>
      <c r="N19" s="218"/>
      <c r="O19" s="218"/>
      <c r="P19" s="218"/>
      <c r="Q19" s="218"/>
      <c r="R19" s="218"/>
      <c r="S19" s="218"/>
      <c r="T19" s="218"/>
      <c r="U19" s="218"/>
      <c r="V19" s="218"/>
      <c r="W19" s="218"/>
      <c r="X19" s="218"/>
      <c r="Y19" s="218"/>
      <c r="Z19" s="218"/>
    </row>
    <row r="20" spans="1:26" ht="12.75" customHeight="1" x14ac:dyDescent="0.25">
      <c r="A20" s="219" t="s">
        <v>508</v>
      </c>
      <c r="B20" s="218"/>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row>
    <row r="21" spans="1:26" ht="12.75" customHeight="1" x14ac:dyDescent="0.25">
      <c r="A21" s="219" t="s">
        <v>509</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row>
    <row r="22" spans="1:26" ht="12.75" customHeight="1" x14ac:dyDescent="0.25">
      <c r="A22" s="218"/>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row>
    <row r="23" spans="1:26" ht="12.75" customHeight="1" x14ac:dyDescent="0.25">
      <c r="A23" s="218"/>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row>
    <row r="24" spans="1:26" ht="12.75" customHeight="1" x14ac:dyDescent="0.25">
      <c r="A24" s="218"/>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row>
    <row r="25" spans="1:26" ht="12.75" customHeight="1" x14ac:dyDescent="0.25">
      <c r="A25" s="218"/>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row>
    <row r="26" spans="1:26" ht="12.75" customHeight="1" x14ac:dyDescent="0.25">
      <c r="A26" s="218"/>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row>
    <row r="27" spans="1:26" ht="12.75" customHeight="1" x14ac:dyDescent="0.25">
      <c r="A27" s="218"/>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row>
    <row r="28" spans="1:26" ht="12.75" customHeight="1" x14ac:dyDescent="0.25">
      <c r="A28" s="218"/>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row>
    <row r="29" spans="1:26" ht="12.75" customHeight="1" x14ac:dyDescent="0.25">
      <c r="A29" s="218"/>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row>
    <row r="30" spans="1:26" ht="12.75" customHeight="1" x14ac:dyDescent="0.25">
      <c r="A30" s="218"/>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row>
    <row r="31" spans="1:26" ht="12.75" customHeight="1" x14ac:dyDescent="0.25">
      <c r="A31" s="218"/>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row>
    <row r="32" spans="1:26" ht="12.75" customHeight="1" x14ac:dyDescent="0.25">
      <c r="A32" s="218"/>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row>
    <row r="33" spans="1:26" ht="12.75" customHeight="1" x14ac:dyDescent="0.25">
      <c r="A33" s="218"/>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row>
    <row r="34" spans="1:26" ht="12.75" customHeight="1" x14ac:dyDescent="0.25">
      <c r="A34" s="218"/>
      <c r="B34" s="218"/>
      <c r="C34" s="218"/>
      <c r="D34" s="218"/>
      <c r="E34" s="218"/>
      <c r="F34" s="218"/>
      <c r="G34" s="218"/>
      <c r="H34" s="218"/>
      <c r="I34" s="218"/>
      <c r="J34" s="218"/>
      <c r="K34" s="218"/>
      <c r="L34" s="218"/>
      <c r="M34" s="218"/>
      <c r="N34" s="218"/>
      <c r="O34" s="218"/>
      <c r="P34" s="218"/>
      <c r="Q34" s="218"/>
      <c r="R34" s="218"/>
      <c r="S34" s="218"/>
      <c r="T34" s="218"/>
      <c r="U34" s="218"/>
      <c r="V34" s="218"/>
      <c r="W34" s="218"/>
      <c r="X34" s="218"/>
      <c r="Y34" s="218"/>
      <c r="Z34" s="218"/>
    </row>
    <row r="35" spans="1:26" ht="12.75" customHeight="1" x14ac:dyDescent="0.25">
      <c r="A35" s="218"/>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row>
    <row r="36" spans="1:26" ht="12.75" customHeight="1" x14ac:dyDescent="0.25">
      <c r="A36" s="218"/>
      <c r="B36" s="218"/>
      <c r="C36" s="218"/>
      <c r="D36" s="218"/>
      <c r="E36" s="218"/>
      <c r="F36" s="218"/>
      <c r="G36" s="218"/>
      <c r="H36" s="218"/>
      <c r="I36" s="218"/>
      <c r="J36" s="218"/>
      <c r="K36" s="218"/>
      <c r="L36" s="218"/>
      <c r="M36" s="218"/>
      <c r="N36" s="218"/>
      <c r="O36" s="218"/>
      <c r="P36" s="218"/>
      <c r="Q36" s="218"/>
      <c r="R36" s="218"/>
      <c r="S36" s="218"/>
      <c r="T36" s="218"/>
      <c r="U36" s="218"/>
      <c r="V36" s="218"/>
      <c r="W36" s="218"/>
      <c r="X36" s="218"/>
      <c r="Y36" s="218"/>
      <c r="Z36" s="218"/>
    </row>
    <row r="37" spans="1:26" ht="12.75" customHeight="1" x14ac:dyDescent="0.25">
      <c r="A37" s="218"/>
      <c r="B37" s="218"/>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row>
    <row r="38" spans="1:26" ht="12.75" customHeight="1" x14ac:dyDescent="0.25">
      <c r="A38" s="218"/>
      <c r="B38" s="218"/>
      <c r="C38" s="218"/>
      <c r="D38" s="218"/>
      <c r="E38" s="218"/>
      <c r="F38" s="218"/>
      <c r="G38" s="218"/>
      <c r="H38" s="218"/>
      <c r="I38" s="218"/>
      <c r="J38" s="218"/>
      <c r="K38" s="218"/>
      <c r="L38" s="218"/>
      <c r="M38" s="218"/>
      <c r="N38" s="218"/>
      <c r="O38" s="218"/>
      <c r="P38" s="218"/>
      <c r="Q38" s="218"/>
      <c r="R38" s="218"/>
      <c r="S38" s="218"/>
      <c r="T38" s="218"/>
      <c r="U38" s="218"/>
      <c r="V38" s="218"/>
      <c r="W38" s="218"/>
      <c r="X38" s="218"/>
      <c r="Y38" s="218"/>
      <c r="Z38" s="218"/>
    </row>
    <row r="39" spans="1:26" ht="12.75" customHeight="1" x14ac:dyDescent="0.25">
      <c r="A39" s="218"/>
      <c r="B39" s="218"/>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row>
    <row r="40" spans="1:26" ht="12.75" customHeight="1" x14ac:dyDescent="0.25">
      <c r="A40" s="218"/>
      <c r="B40" s="218"/>
      <c r="C40" s="218"/>
      <c r="D40" s="218"/>
      <c r="E40" s="218"/>
      <c r="F40" s="218"/>
      <c r="G40" s="218"/>
      <c r="H40" s="218"/>
      <c r="I40" s="218"/>
      <c r="J40" s="218"/>
      <c r="K40" s="218"/>
      <c r="L40" s="218"/>
      <c r="M40" s="218"/>
      <c r="N40" s="218"/>
      <c r="O40" s="218"/>
      <c r="P40" s="218"/>
      <c r="Q40" s="218"/>
      <c r="R40" s="218"/>
      <c r="S40" s="218"/>
      <c r="T40" s="218"/>
      <c r="U40" s="218"/>
      <c r="V40" s="218"/>
      <c r="W40" s="218"/>
      <c r="X40" s="218"/>
      <c r="Y40" s="218"/>
      <c r="Z40" s="218"/>
    </row>
    <row r="41" spans="1:26" ht="12.75" customHeight="1" x14ac:dyDescent="0.25">
      <c r="A41" s="218"/>
      <c r="B41" s="218"/>
      <c r="C41" s="218"/>
      <c r="D41" s="218"/>
      <c r="E41" s="218"/>
      <c r="F41" s="218"/>
      <c r="G41" s="218"/>
      <c r="H41" s="218"/>
      <c r="I41" s="218"/>
      <c r="J41" s="218"/>
      <c r="K41" s="218"/>
      <c r="L41" s="218"/>
      <c r="M41" s="218"/>
      <c r="N41" s="218"/>
      <c r="O41" s="218"/>
      <c r="P41" s="218"/>
      <c r="Q41" s="218"/>
      <c r="R41" s="218"/>
      <c r="S41" s="218"/>
      <c r="T41" s="218"/>
      <c r="U41" s="218"/>
      <c r="V41" s="218"/>
      <c r="W41" s="218"/>
      <c r="X41" s="218"/>
      <c r="Y41" s="218"/>
      <c r="Z41" s="218"/>
    </row>
    <row r="42" spans="1:26" ht="12.75" customHeight="1" x14ac:dyDescent="0.25">
      <c r="A42" s="218"/>
      <c r="B42" s="218"/>
      <c r="C42" s="218"/>
      <c r="D42" s="218"/>
      <c r="E42" s="218"/>
      <c r="F42" s="218"/>
      <c r="G42" s="218"/>
      <c r="H42" s="218"/>
      <c r="I42" s="218"/>
      <c r="J42" s="218"/>
      <c r="K42" s="218"/>
      <c r="L42" s="218"/>
      <c r="M42" s="218"/>
      <c r="N42" s="218"/>
      <c r="O42" s="218"/>
      <c r="P42" s="218"/>
      <c r="Q42" s="218"/>
      <c r="R42" s="218"/>
      <c r="S42" s="218"/>
      <c r="T42" s="218"/>
      <c r="U42" s="218"/>
      <c r="V42" s="218"/>
      <c r="W42" s="218"/>
      <c r="X42" s="218"/>
      <c r="Y42" s="218"/>
      <c r="Z42" s="218"/>
    </row>
    <row r="43" spans="1:26" ht="12.75" customHeight="1" x14ac:dyDescent="0.25">
      <c r="A43" s="218"/>
      <c r="B43" s="218"/>
      <c r="C43" s="218"/>
      <c r="D43" s="218"/>
      <c r="E43" s="218"/>
      <c r="F43" s="218"/>
      <c r="G43" s="218"/>
      <c r="H43" s="218"/>
      <c r="I43" s="218"/>
      <c r="J43" s="218"/>
      <c r="K43" s="218"/>
      <c r="L43" s="218"/>
      <c r="M43" s="218"/>
      <c r="N43" s="218"/>
      <c r="O43" s="218"/>
      <c r="P43" s="218"/>
      <c r="Q43" s="218"/>
      <c r="R43" s="218"/>
      <c r="S43" s="218"/>
      <c r="T43" s="218"/>
      <c r="U43" s="218"/>
      <c r="V43" s="218"/>
      <c r="W43" s="218"/>
      <c r="X43" s="218"/>
      <c r="Y43" s="218"/>
      <c r="Z43" s="218"/>
    </row>
    <row r="44" spans="1:26" ht="12.75" customHeight="1" x14ac:dyDescent="0.25">
      <c r="A44" s="218"/>
      <c r="B44" s="218"/>
      <c r="C44" s="218"/>
      <c r="D44" s="218"/>
      <c r="E44" s="218"/>
      <c r="F44" s="218"/>
      <c r="G44" s="218"/>
      <c r="H44" s="218"/>
      <c r="I44" s="218"/>
      <c r="J44" s="218"/>
      <c r="K44" s="218"/>
      <c r="L44" s="218"/>
      <c r="M44" s="218"/>
      <c r="N44" s="218"/>
      <c r="O44" s="218"/>
      <c r="P44" s="218"/>
      <c r="Q44" s="218"/>
      <c r="R44" s="218"/>
      <c r="S44" s="218"/>
      <c r="T44" s="218"/>
      <c r="U44" s="218"/>
      <c r="V44" s="218"/>
      <c r="W44" s="218"/>
      <c r="X44" s="218"/>
      <c r="Y44" s="218"/>
      <c r="Z44" s="218"/>
    </row>
    <row r="45" spans="1:26" ht="12.75" customHeight="1" x14ac:dyDescent="0.25">
      <c r="A45" s="218"/>
      <c r="B45" s="218"/>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row>
    <row r="46" spans="1:26" ht="12.75" customHeight="1" x14ac:dyDescent="0.25">
      <c r="A46" s="218"/>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row>
    <row r="47" spans="1:26" ht="12.75" customHeight="1" x14ac:dyDescent="0.25">
      <c r="A47" s="218"/>
      <c r="B47" s="218"/>
      <c r="C47" s="218"/>
      <c r="D47" s="218"/>
      <c r="E47" s="218"/>
      <c r="F47" s="218"/>
      <c r="G47" s="218"/>
      <c r="H47" s="218"/>
      <c r="I47" s="218"/>
      <c r="J47" s="218"/>
      <c r="K47" s="218"/>
      <c r="L47" s="218"/>
      <c r="M47" s="218"/>
      <c r="N47" s="218"/>
      <c r="O47" s="218"/>
      <c r="P47" s="218"/>
      <c r="Q47" s="218"/>
      <c r="R47" s="218"/>
      <c r="S47" s="218"/>
      <c r="T47" s="218"/>
      <c r="U47" s="218"/>
      <c r="V47" s="218"/>
      <c r="W47" s="218"/>
      <c r="X47" s="218"/>
      <c r="Y47" s="218"/>
      <c r="Z47" s="218"/>
    </row>
    <row r="48" spans="1:26" ht="12.75" customHeight="1" x14ac:dyDescent="0.25">
      <c r="A48" s="218"/>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row>
    <row r="49" spans="1:26" ht="12.75" customHeight="1" x14ac:dyDescent="0.25">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row>
    <row r="50" spans="1:26" ht="12.75" customHeight="1" x14ac:dyDescent="0.25">
      <c r="A50" s="218"/>
      <c r="B50" s="218"/>
      <c r="C50" s="218"/>
      <c r="D50" s="218"/>
      <c r="E50" s="218"/>
      <c r="F50" s="218"/>
      <c r="G50" s="218"/>
      <c r="H50" s="218"/>
      <c r="I50" s="218"/>
      <c r="J50" s="218"/>
      <c r="K50" s="218"/>
      <c r="L50" s="218"/>
      <c r="M50" s="218"/>
      <c r="N50" s="218"/>
      <c r="O50" s="218"/>
      <c r="P50" s="218"/>
      <c r="Q50" s="218"/>
      <c r="R50" s="218"/>
      <c r="S50" s="218"/>
      <c r="T50" s="218"/>
      <c r="U50" s="218"/>
      <c r="V50" s="218"/>
      <c r="W50" s="218"/>
      <c r="X50" s="218"/>
      <c r="Y50" s="218"/>
      <c r="Z50" s="218"/>
    </row>
    <row r="51" spans="1:26" ht="12.75" customHeight="1" x14ac:dyDescent="0.25">
      <c r="A51" s="218"/>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row>
    <row r="52" spans="1:26" ht="12.75" customHeight="1" x14ac:dyDescent="0.25">
      <c r="A52" s="218"/>
      <c r="B52" s="218"/>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row>
    <row r="53" spans="1:26" ht="12.75" customHeight="1" x14ac:dyDescent="0.25">
      <c r="A53" s="218"/>
      <c r="B53" s="218"/>
      <c r="C53" s="218"/>
      <c r="D53" s="218"/>
      <c r="E53" s="218"/>
      <c r="F53" s="218"/>
      <c r="G53" s="218"/>
      <c r="H53" s="218"/>
      <c r="I53" s="218"/>
      <c r="J53" s="218"/>
      <c r="K53" s="218"/>
      <c r="L53" s="218"/>
      <c r="M53" s="218"/>
      <c r="N53" s="218"/>
      <c r="O53" s="218"/>
      <c r="P53" s="218"/>
      <c r="Q53" s="218"/>
      <c r="R53" s="218"/>
      <c r="S53" s="218"/>
      <c r="T53" s="218"/>
      <c r="U53" s="218"/>
      <c r="V53" s="218"/>
      <c r="W53" s="218"/>
      <c r="X53" s="218"/>
      <c r="Y53" s="218"/>
      <c r="Z53" s="218"/>
    </row>
    <row r="54" spans="1:26" ht="12.75" customHeight="1" x14ac:dyDescent="0.25">
      <c r="A54" s="218"/>
      <c r="B54" s="218"/>
      <c r="C54" s="218"/>
      <c r="D54" s="218"/>
      <c r="E54" s="218"/>
      <c r="F54" s="218"/>
      <c r="G54" s="218"/>
      <c r="H54" s="218"/>
      <c r="I54" s="218"/>
      <c r="J54" s="218"/>
      <c r="K54" s="218"/>
      <c r="L54" s="218"/>
      <c r="M54" s="218"/>
      <c r="N54" s="218"/>
      <c r="O54" s="218"/>
      <c r="P54" s="218"/>
      <c r="Q54" s="218"/>
      <c r="R54" s="218"/>
      <c r="S54" s="218"/>
      <c r="T54" s="218"/>
      <c r="U54" s="218"/>
      <c r="V54" s="218"/>
      <c r="W54" s="218"/>
      <c r="X54" s="218"/>
      <c r="Y54" s="218"/>
      <c r="Z54" s="218"/>
    </row>
    <row r="55" spans="1:26" ht="12.75" customHeight="1" x14ac:dyDescent="0.25">
      <c r="A55" s="218"/>
      <c r="B55" s="218"/>
      <c r="C55" s="218"/>
      <c r="D55" s="218"/>
      <c r="E55" s="218"/>
      <c r="F55" s="218"/>
      <c r="G55" s="218"/>
      <c r="H55" s="218"/>
      <c r="I55" s="218"/>
      <c r="J55" s="218"/>
      <c r="K55" s="218"/>
      <c r="L55" s="218"/>
      <c r="M55" s="218"/>
      <c r="N55" s="218"/>
      <c r="O55" s="218"/>
      <c r="P55" s="218"/>
      <c r="Q55" s="218"/>
      <c r="R55" s="218"/>
      <c r="S55" s="218"/>
      <c r="T55" s="218"/>
      <c r="U55" s="218"/>
      <c r="V55" s="218"/>
      <c r="W55" s="218"/>
      <c r="X55" s="218"/>
      <c r="Y55" s="218"/>
      <c r="Z55" s="218"/>
    </row>
    <row r="56" spans="1:26" ht="12.75" customHeight="1" x14ac:dyDescent="0.25">
      <c r="A56" s="218"/>
      <c r="B56" s="218"/>
      <c r="C56" s="218"/>
      <c r="D56" s="218"/>
      <c r="E56" s="218"/>
      <c r="F56" s="218"/>
      <c r="G56" s="218"/>
      <c r="H56" s="218"/>
      <c r="I56" s="218"/>
      <c r="J56" s="218"/>
      <c r="K56" s="218"/>
      <c r="L56" s="218"/>
      <c r="M56" s="218"/>
      <c r="N56" s="218"/>
      <c r="O56" s="218"/>
      <c r="P56" s="218"/>
      <c r="Q56" s="218"/>
      <c r="R56" s="218"/>
      <c r="S56" s="218"/>
      <c r="T56" s="218"/>
      <c r="U56" s="218"/>
      <c r="V56" s="218"/>
      <c r="W56" s="218"/>
      <c r="X56" s="218"/>
      <c r="Y56" s="218"/>
      <c r="Z56" s="218"/>
    </row>
    <row r="57" spans="1:26" ht="12.75" customHeight="1" x14ac:dyDescent="0.25">
      <c r="A57" s="218"/>
      <c r="B57" s="218"/>
      <c r="C57" s="218"/>
      <c r="D57" s="218"/>
      <c r="E57" s="218"/>
      <c r="F57" s="218"/>
      <c r="G57" s="218"/>
      <c r="H57" s="218"/>
      <c r="I57" s="218"/>
      <c r="J57" s="218"/>
      <c r="K57" s="218"/>
      <c r="L57" s="218"/>
      <c r="M57" s="218"/>
      <c r="N57" s="218"/>
      <c r="O57" s="218"/>
      <c r="P57" s="218"/>
      <c r="Q57" s="218"/>
      <c r="R57" s="218"/>
      <c r="S57" s="218"/>
      <c r="T57" s="218"/>
      <c r="U57" s="218"/>
      <c r="V57" s="218"/>
      <c r="W57" s="218"/>
      <c r="X57" s="218"/>
      <c r="Y57" s="218"/>
      <c r="Z57" s="218"/>
    </row>
    <row r="58" spans="1:26" ht="12.75" customHeight="1" x14ac:dyDescent="0.25">
      <c r="A58" s="218"/>
      <c r="B58" s="218"/>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row>
    <row r="59" spans="1:26" ht="12.75" customHeight="1" x14ac:dyDescent="0.25">
      <c r="A59" s="218"/>
      <c r="B59" s="218"/>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row>
    <row r="60" spans="1:26" ht="12.75" customHeight="1" x14ac:dyDescent="0.25">
      <c r="A60" s="218"/>
      <c r="B60" s="218"/>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row>
    <row r="61" spans="1:26" ht="12.75" customHeight="1" x14ac:dyDescent="0.25">
      <c r="A61" s="218"/>
      <c r="B61" s="218"/>
      <c r="C61" s="218"/>
      <c r="D61" s="218"/>
      <c r="E61" s="218"/>
      <c r="F61" s="218"/>
      <c r="G61" s="218"/>
      <c r="H61" s="218"/>
      <c r="I61" s="218"/>
      <c r="J61" s="218"/>
      <c r="K61" s="218"/>
      <c r="L61" s="218"/>
      <c r="M61" s="218"/>
      <c r="N61" s="218"/>
      <c r="O61" s="218"/>
      <c r="P61" s="218"/>
      <c r="Q61" s="218"/>
      <c r="R61" s="218"/>
      <c r="S61" s="218"/>
      <c r="T61" s="218"/>
      <c r="U61" s="218"/>
      <c r="V61" s="218"/>
      <c r="W61" s="218"/>
      <c r="X61" s="218"/>
      <c r="Y61" s="218"/>
      <c r="Z61" s="218"/>
    </row>
    <row r="62" spans="1:26" ht="12.75" customHeight="1" x14ac:dyDescent="0.25">
      <c r="A62" s="218"/>
      <c r="B62" s="218"/>
      <c r="C62" s="218"/>
      <c r="D62" s="218"/>
      <c r="E62" s="218"/>
      <c r="F62" s="218"/>
      <c r="G62" s="218"/>
      <c r="H62" s="218"/>
      <c r="I62" s="218"/>
      <c r="J62" s="218"/>
      <c r="K62" s="218"/>
      <c r="L62" s="218"/>
      <c r="M62" s="218"/>
      <c r="N62" s="218"/>
      <c r="O62" s="218"/>
      <c r="P62" s="218"/>
      <c r="Q62" s="218"/>
      <c r="R62" s="218"/>
      <c r="S62" s="218"/>
      <c r="T62" s="218"/>
      <c r="U62" s="218"/>
      <c r="V62" s="218"/>
      <c r="W62" s="218"/>
      <c r="X62" s="218"/>
      <c r="Y62" s="218"/>
      <c r="Z62" s="218"/>
    </row>
    <row r="63" spans="1:26" ht="12.75" customHeight="1" x14ac:dyDescent="0.25">
      <c r="A63" s="218"/>
      <c r="B63" s="218"/>
      <c r="C63" s="218"/>
      <c r="D63" s="218"/>
      <c r="E63" s="218"/>
      <c r="F63" s="218"/>
      <c r="G63" s="218"/>
      <c r="H63" s="218"/>
      <c r="I63" s="218"/>
      <c r="J63" s="218"/>
      <c r="K63" s="218"/>
      <c r="L63" s="218"/>
      <c r="M63" s="218"/>
      <c r="N63" s="218"/>
      <c r="O63" s="218"/>
      <c r="P63" s="218"/>
      <c r="Q63" s="218"/>
      <c r="R63" s="218"/>
      <c r="S63" s="218"/>
      <c r="T63" s="218"/>
      <c r="U63" s="218"/>
      <c r="V63" s="218"/>
      <c r="W63" s="218"/>
      <c r="X63" s="218"/>
      <c r="Y63" s="218"/>
      <c r="Z63" s="218"/>
    </row>
    <row r="64" spans="1:26" ht="12.75" customHeight="1" x14ac:dyDescent="0.25">
      <c r="A64" s="218"/>
      <c r="B64" s="218"/>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row>
    <row r="65" spans="1:26" ht="12.75" customHeight="1" x14ac:dyDescent="0.25">
      <c r="A65" s="218"/>
      <c r="B65" s="218"/>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row>
    <row r="66" spans="1:26" ht="12.75" customHeight="1" x14ac:dyDescent="0.25">
      <c r="A66" s="218"/>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row>
    <row r="67" spans="1:26" ht="12.75" customHeight="1" x14ac:dyDescent="0.25">
      <c r="A67" s="218"/>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row>
    <row r="68" spans="1:26" ht="12.75" customHeight="1" x14ac:dyDescent="0.25">
      <c r="A68" s="218"/>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row>
    <row r="69" spans="1:26" ht="12.75" customHeight="1" x14ac:dyDescent="0.25">
      <c r="A69" s="218"/>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row>
    <row r="70" spans="1:26" ht="12.75" customHeight="1" x14ac:dyDescent="0.25">
      <c r="A70" s="218"/>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row>
    <row r="71" spans="1:26" ht="12.75" customHeight="1" x14ac:dyDescent="0.25">
      <c r="A71" s="218"/>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row>
    <row r="72" spans="1:26" ht="12.75" customHeight="1" x14ac:dyDescent="0.25">
      <c r="A72" s="218"/>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row>
    <row r="73" spans="1:26" ht="12.75" customHeight="1" x14ac:dyDescent="0.25">
      <c r="A73" s="218"/>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8"/>
      <c r="Z73" s="218"/>
    </row>
    <row r="74" spans="1:26" ht="12.75" customHeight="1" x14ac:dyDescent="0.25">
      <c r="A74" s="218"/>
      <c r="B74" s="218"/>
      <c r="C74" s="218"/>
      <c r="D74" s="218"/>
      <c r="E74" s="218"/>
      <c r="F74" s="218"/>
      <c r="G74" s="218"/>
      <c r="H74" s="218"/>
      <c r="I74" s="218"/>
      <c r="J74" s="218"/>
      <c r="K74" s="218"/>
      <c r="L74" s="218"/>
      <c r="M74" s="218"/>
      <c r="N74" s="218"/>
      <c r="O74" s="218"/>
      <c r="P74" s="218"/>
      <c r="Q74" s="218"/>
      <c r="R74" s="218"/>
      <c r="S74" s="218"/>
      <c r="T74" s="218"/>
      <c r="U74" s="218"/>
      <c r="V74" s="218"/>
      <c r="W74" s="218"/>
      <c r="X74" s="218"/>
      <c r="Y74" s="218"/>
      <c r="Z74" s="218"/>
    </row>
    <row r="75" spans="1:26" ht="12.75" customHeight="1" x14ac:dyDescent="0.25">
      <c r="A75" s="218"/>
      <c r="B75" s="218"/>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row>
    <row r="76" spans="1:26" ht="12.75" customHeight="1" x14ac:dyDescent="0.25">
      <c r="A76" s="218"/>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row>
    <row r="77" spans="1:26" ht="12.75" customHeight="1" x14ac:dyDescent="0.25">
      <c r="A77" s="218"/>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8"/>
      <c r="Z77" s="218"/>
    </row>
    <row r="78" spans="1:26" ht="12.75" customHeight="1" x14ac:dyDescent="0.25">
      <c r="A78" s="218"/>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8"/>
      <c r="Z78" s="218"/>
    </row>
    <row r="79" spans="1:26" ht="12.75" customHeight="1" x14ac:dyDescent="0.25">
      <c r="A79" s="218"/>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8"/>
      <c r="Z79" s="218"/>
    </row>
    <row r="80" spans="1:26" ht="12.75" customHeight="1" x14ac:dyDescent="0.25">
      <c r="A80" s="218"/>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8"/>
      <c r="Z80" s="218"/>
    </row>
    <row r="81" spans="1:26" ht="12.75" customHeight="1" x14ac:dyDescent="0.25">
      <c r="A81" s="218"/>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8"/>
      <c r="Z81" s="218"/>
    </row>
    <row r="82" spans="1:26" ht="12.75" customHeight="1" x14ac:dyDescent="0.25">
      <c r="A82" s="218"/>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8"/>
      <c r="Z82" s="218"/>
    </row>
    <row r="83" spans="1:26" ht="12.75" customHeight="1" x14ac:dyDescent="0.25">
      <c r="A83" s="218"/>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8"/>
      <c r="Z83" s="218"/>
    </row>
    <row r="84" spans="1:26" ht="12.75" customHeight="1" x14ac:dyDescent="0.25">
      <c r="A84" s="218"/>
      <c r="B84" s="218"/>
      <c r="C84" s="218"/>
      <c r="D84" s="218"/>
      <c r="E84" s="218"/>
      <c r="F84" s="218"/>
      <c r="G84" s="218"/>
      <c r="H84" s="218"/>
      <c r="I84" s="218"/>
      <c r="J84" s="218"/>
      <c r="K84" s="218"/>
      <c r="L84" s="218"/>
      <c r="M84" s="218"/>
      <c r="N84" s="218"/>
      <c r="O84" s="218"/>
      <c r="P84" s="218"/>
      <c r="Q84" s="218"/>
      <c r="R84" s="218"/>
      <c r="S84" s="218"/>
      <c r="T84" s="218"/>
      <c r="U84" s="218"/>
      <c r="V84" s="218"/>
      <c r="W84" s="218"/>
      <c r="X84" s="218"/>
      <c r="Y84" s="218"/>
      <c r="Z84" s="218"/>
    </row>
    <row r="85" spans="1:26" ht="12.75" customHeight="1" x14ac:dyDescent="0.25">
      <c r="A85" s="218"/>
      <c r="B85" s="218"/>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row>
    <row r="86" spans="1:26" ht="12.75" customHeight="1" x14ac:dyDescent="0.25">
      <c r="A86" s="218"/>
      <c r="B86" s="218"/>
      <c r="C86" s="218"/>
      <c r="D86" s="218"/>
      <c r="E86" s="218"/>
      <c r="F86" s="218"/>
      <c r="G86" s="218"/>
      <c r="H86" s="218"/>
      <c r="I86" s="218"/>
      <c r="J86" s="218"/>
      <c r="K86" s="218"/>
      <c r="L86" s="218"/>
      <c r="M86" s="218"/>
      <c r="N86" s="218"/>
      <c r="O86" s="218"/>
      <c r="P86" s="218"/>
      <c r="Q86" s="218"/>
      <c r="R86" s="218"/>
      <c r="S86" s="218"/>
      <c r="T86" s="218"/>
      <c r="U86" s="218"/>
      <c r="V86" s="218"/>
      <c r="W86" s="218"/>
      <c r="X86" s="218"/>
      <c r="Y86" s="218"/>
      <c r="Z86" s="218"/>
    </row>
    <row r="87" spans="1:26" ht="12.75" customHeight="1" x14ac:dyDescent="0.25">
      <c r="A87" s="218"/>
      <c r="B87" s="218"/>
      <c r="C87" s="218"/>
      <c r="D87" s="218"/>
      <c r="E87" s="218"/>
      <c r="F87" s="218"/>
      <c r="G87" s="218"/>
      <c r="H87" s="218"/>
      <c r="I87" s="218"/>
      <c r="J87" s="218"/>
      <c r="K87" s="218"/>
      <c r="L87" s="218"/>
      <c r="M87" s="218"/>
      <c r="N87" s="218"/>
      <c r="O87" s="218"/>
      <c r="P87" s="218"/>
      <c r="Q87" s="218"/>
      <c r="R87" s="218"/>
      <c r="S87" s="218"/>
      <c r="T87" s="218"/>
      <c r="U87" s="218"/>
      <c r="V87" s="218"/>
      <c r="W87" s="218"/>
      <c r="X87" s="218"/>
      <c r="Y87" s="218"/>
      <c r="Z87" s="218"/>
    </row>
    <row r="88" spans="1:26" ht="12.75" customHeight="1" x14ac:dyDescent="0.25">
      <c r="A88" s="218"/>
      <c r="B88" s="218"/>
      <c r="C88" s="218"/>
      <c r="D88" s="218"/>
      <c r="E88" s="218"/>
      <c r="F88" s="218"/>
      <c r="G88" s="218"/>
      <c r="H88" s="218"/>
      <c r="I88" s="218"/>
      <c r="J88" s="218"/>
      <c r="K88" s="218"/>
      <c r="L88" s="218"/>
      <c r="M88" s="218"/>
      <c r="N88" s="218"/>
      <c r="O88" s="218"/>
      <c r="P88" s="218"/>
      <c r="Q88" s="218"/>
      <c r="R88" s="218"/>
      <c r="S88" s="218"/>
      <c r="T88" s="218"/>
      <c r="U88" s="218"/>
      <c r="V88" s="218"/>
      <c r="W88" s="218"/>
      <c r="X88" s="218"/>
      <c r="Y88" s="218"/>
      <c r="Z88" s="218"/>
    </row>
    <row r="89" spans="1:26" ht="12.75" customHeight="1" x14ac:dyDescent="0.25">
      <c r="A89" s="218"/>
      <c r="B89" s="218"/>
      <c r="C89" s="218"/>
      <c r="D89" s="218"/>
      <c r="E89" s="218"/>
      <c r="F89" s="218"/>
      <c r="G89" s="218"/>
      <c r="H89" s="218"/>
      <c r="I89" s="218"/>
      <c r="J89" s="218"/>
      <c r="K89" s="218"/>
      <c r="L89" s="218"/>
      <c r="M89" s="218"/>
      <c r="N89" s="218"/>
      <c r="O89" s="218"/>
      <c r="P89" s="218"/>
      <c r="Q89" s="218"/>
      <c r="R89" s="218"/>
      <c r="S89" s="218"/>
      <c r="T89" s="218"/>
      <c r="U89" s="218"/>
      <c r="V89" s="218"/>
      <c r="W89" s="218"/>
      <c r="X89" s="218"/>
      <c r="Y89" s="218"/>
      <c r="Z89" s="218"/>
    </row>
    <row r="90" spans="1:26" ht="12.75" customHeight="1" x14ac:dyDescent="0.25">
      <c r="A90" s="218"/>
      <c r="B90" s="218"/>
      <c r="C90" s="218"/>
      <c r="D90" s="218"/>
      <c r="E90" s="218"/>
      <c r="F90" s="218"/>
      <c r="G90" s="218"/>
      <c r="H90" s="218"/>
      <c r="I90" s="218"/>
      <c r="J90" s="218"/>
      <c r="K90" s="218"/>
      <c r="L90" s="218"/>
      <c r="M90" s="218"/>
      <c r="N90" s="218"/>
      <c r="O90" s="218"/>
      <c r="P90" s="218"/>
      <c r="Q90" s="218"/>
      <c r="R90" s="218"/>
      <c r="S90" s="218"/>
      <c r="T90" s="218"/>
      <c r="U90" s="218"/>
      <c r="V90" s="218"/>
      <c r="W90" s="218"/>
      <c r="X90" s="218"/>
      <c r="Y90" s="218"/>
      <c r="Z90" s="218"/>
    </row>
    <row r="91" spans="1:26" ht="12.75" customHeight="1" x14ac:dyDescent="0.25">
      <c r="A91" s="218"/>
      <c r="B91" s="218"/>
      <c r="C91" s="218"/>
      <c r="D91" s="218"/>
      <c r="E91" s="218"/>
      <c r="F91" s="218"/>
      <c r="G91" s="218"/>
      <c r="H91" s="218"/>
      <c r="I91" s="218"/>
      <c r="J91" s="218"/>
      <c r="K91" s="218"/>
      <c r="L91" s="218"/>
      <c r="M91" s="218"/>
      <c r="N91" s="218"/>
      <c r="O91" s="218"/>
      <c r="P91" s="218"/>
      <c r="Q91" s="218"/>
      <c r="R91" s="218"/>
      <c r="S91" s="218"/>
      <c r="T91" s="218"/>
      <c r="U91" s="218"/>
      <c r="V91" s="218"/>
      <c r="W91" s="218"/>
      <c r="X91" s="218"/>
      <c r="Y91" s="218"/>
      <c r="Z91" s="218"/>
    </row>
    <row r="92" spans="1:26" ht="12.75" customHeight="1" x14ac:dyDescent="0.25">
      <c r="A92" s="218"/>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row>
    <row r="93" spans="1:26" ht="12.75" customHeight="1" x14ac:dyDescent="0.25">
      <c r="A93" s="218"/>
      <c r="B93" s="218"/>
      <c r="C93" s="218"/>
      <c r="D93" s="218"/>
      <c r="E93" s="218"/>
      <c r="F93" s="218"/>
      <c r="G93" s="218"/>
      <c r="H93" s="218"/>
      <c r="I93" s="218"/>
      <c r="J93" s="218"/>
      <c r="K93" s="218"/>
      <c r="L93" s="218"/>
      <c r="M93" s="218"/>
      <c r="N93" s="218"/>
      <c r="O93" s="218"/>
      <c r="P93" s="218"/>
      <c r="Q93" s="218"/>
      <c r="R93" s="218"/>
      <c r="S93" s="218"/>
      <c r="T93" s="218"/>
      <c r="U93" s="218"/>
      <c r="V93" s="218"/>
      <c r="W93" s="218"/>
      <c r="X93" s="218"/>
      <c r="Y93" s="218"/>
      <c r="Z93" s="218"/>
    </row>
    <row r="94" spans="1:26" ht="12.75" customHeight="1" x14ac:dyDescent="0.25">
      <c r="A94" s="218"/>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8"/>
      <c r="Z94" s="218"/>
    </row>
    <row r="95" spans="1:26" ht="12.75" customHeight="1" x14ac:dyDescent="0.25">
      <c r="A95" s="218"/>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8"/>
      <c r="Z95" s="218"/>
    </row>
    <row r="96" spans="1:26" ht="12.75" customHeight="1" x14ac:dyDescent="0.25">
      <c r="A96" s="218"/>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8"/>
      <c r="Z96" s="218"/>
    </row>
    <row r="97" spans="1:26" ht="12.75" customHeight="1" x14ac:dyDescent="0.25">
      <c r="A97" s="218"/>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8"/>
      <c r="Z97" s="218"/>
    </row>
    <row r="98" spans="1:26" ht="12.75" customHeight="1" x14ac:dyDescent="0.25">
      <c r="A98" s="218"/>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8"/>
      <c r="Z98" s="218"/>
    </row>
    <row r="99" spans="1:26" ht="12.75" customHeight="1" x14ac:dyDescent="0.25">
      <c r="A99" s="218"/>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8"/>
      <c r="Z99" s="218"/>
    </row>
    <row r="100" spans="1:26" ht="12.75" customHeight="1" x14ac:dyDescent="0.25">
      <c r="A100" s="218"/>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8"/>
      <c r="Z100" s="218"/>
    </row>
    <row r="101" spans="1:26" ht="12.75" customHeight="1" x14ac:dyDescent="0.25">
      <c r="A101" s="218"/>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8"/>
      <c r="Z101" s="218"/>
    </row>
    <row r="102" spans="1:26" ht="12.75" customHeight="1" x14ac:dyDescent="0.25">
      <c r="A102" s="218"/>
      <c r="B102" s="218"/>
      <c r="C102" s="218"/>
      <c r="D102" s="218"/>
      <c r="E102" s="218"/>
      <c r="F102" s="218"/>
      <c r="G102" s="218"/>
      <c r="H102" s="218"/>
      <c r="I102" s="218"/>
      <c r="J102" s="218"/>
      <c r="K102" s="218"/>
      <c r="L102" s="218"/>
      <c r="M102" s="218"/>
      <c r="N102" s="218"/>
      <c r="O102" s="218"/>
      <c r="P102" s="218"/>
      <c r="Q102" s="218"/>
      <c r="R102" s="218"/>
      <c r="S102" s="218"/>
      <c r="T102" s="218"/>
      <c r="U102" s="218"/>
      <c r="V102" s="218"/>
      <c r="W102" s="218"/>
      <c r="X102" s="218"/>
      <c r="Y102" s="218"/>
      <c r="Z102" s="218"/>
    </row>
    <row r="103" spans="1:26" ht="12.75" customHeight="1" x14ac:dyDescent="0.25">
      <c r="A103" s="218"/>
      <c r="B103" s="218"/>
      <c r="C103" s="218"/>
      <c r="D103" s="218"/>
      <c r="E103" s="218"/>
      <c r="F103" s="218"/>
      <c r="G103" s="218"/>
      <c r="H103" s="218"/>
      <c r="I103" s="218"/>
      <c r="J103" s="218"/>
      <c r="K103" s="218"/>
      <c r="L103" s="218"/>
      <c r="M103" s="218"/>
      <c r="N103" s="218"/>
      <c r="O103" s="218"/>
      <c r="P103" s="218"/>
      <c r="Q103" s="218"/>
      <c r="R103" s="218"/>
      <c r="S103" s="218"/>
      <c r="T103" s="218"/>
      <c r="U103" s="218"/>
      <c r="V103" s="218"/>
      <c r="W103" s="218"/>
      <c r="X103" s="218"/>
      <c r="Y103" s="218"/>
      <c r="Z103" s="218"/>
    </row>
    <row r="104" spans="1:26" ht="12.75" customHeight="1" x14ac:dyDescent="0.25">
      <c r="A104" s="218"/>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row>
    <row r="105" spans="1:26" ht="12.75" customHeight="1" x14ac:dyDescent="0.25">
      <c r="A105" s="218"/>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8"/>
      <c r="Z105" s="218"/>
    </row>
    <row r="106" spans="1:26" ht="12.75" customHeight="1" x14ac:dyDescent="0.25">
      <c r="A106" s="218"/>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8"/>
      <c r="Z106" s="218"/>
    </row>
    <row r="107" spans="1:26" ht="12.75" customHeight="1" x14ac:dyDescent="0.25">
      <c r="A107" s="218"/>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row>
    <row r="108" spans="1:26" ht="12.75" customHeight="1" x14ac:dyDescent="0.25">
      <c r="A108" s="218"/>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8"/>
      <c r="Z108" s="218"/>
    </row>
    <row r="109" spans="1:26" ht="12.75" customHeight="1" x14ac:dyDescent="0.25">
      <c r="A109" s="218"/>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8"/>
      <c r="Z109" s="218"/>
    </row>
    <row r="110" spans="1:26" ht="12.75" customHeight="1" x14ac:dyDescent="0.25">
      <c r="A110" s="218"/>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8"/>
      <c r="Z110" s="218"/>
    </row>
    <row r="111" spans="1:26" ht="12.75" customHeight="1" x14ac:dyDescent="0.25">
      <c r="A111" s="218"/>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8"/>
      <c r="Z111" s="218"/>
    </row>
    <row r="112" spans="1:26" ht="12.75" customHeight="1" x14ac:dyDescent="0.25">
      <c r="A112" s="218"/>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8"/>
      <c r="Z112" s="218"/>
    </row>
    <row r="113" spans="1:26" ht="12.75" customHeight="1" x14ac:dyDescent="0.25">
      <c r="A113" s="218"/>
      <c r="B113" s="218"/>
      <c r="C113" s="218"/>
      <c r="D113" s="218"/>
      <c r="E113" s="218"/>
      <c r="F113" s="218"/>
      <c r="G113" s="218"/>
      <c r="H113" s="218"/>
      <c r="I113" s="218"/>
      <c r="J113" s="218"/>
      <c r="K113" s="218"/>
      <c r="L113" s="218"/>
      <c r="M113" s="218"/>
      <c r="N113" s="218"/>
      <c r="O113" s="218"/>
      <c r="P113" s="218"/>
      <c r="Q113" s="218"/>
      <c r="R113" s="218"/>
      <c r="S113" s="218"/>
      <c r="T113" s="218"/>
      <c r="U113" s="218"/>
      <c r="V113" s="218"/>
      <c r="W113" s="218"/>
      <c r="X113" s="218"/>
      <c r="Y113" s="218"/>
      <c r="Z113" s="218"/>
    </row>
    <row r="114" spans="1:26" ht="12.75" customHeight="1" x14ac:dyDescent="0.25">
      <c r="A114" s="218"/>
      <c r="B114" s="218"/>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row>
    <row r="115" spans="1:26" ht="12.75" customHeight="1" x14ac:dyDescent="0.25">
      <c r="A115" s="218"/>
      <c r="B115" s="218"/>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row>
    <row r="116" spans="1:26" ht="12.75" customHeight="1" x14ac:dyDescent="0.25">
      <c r="A116" s="218"/>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row>
    <row r="117" spans="1:26" ht="12.75" customHeight="1" x14ac:dyDescent="0.25">
      <c r="A117" s="218"/>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row>
    <row r="118" spans="1:26" ht="12.75" customHeight="1" x14ac:dyDescent="0.25">
      <c r="A118" s="218"/>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8"/>
      <c r="Z118" s="218"/>
    </row>
    <row r="119" spans="1:26" ht="12.75" customHeight="1" x14ac:dyDescent="0.25">
      <c r="A119" s="218"/>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8"/>
      <c r="Z119" s="218"/>
    </row>
    <row r="120" spans="1:26" ht="12.75" customHeight="1" x14ac:dyDescent="0.25">
      <c r="A120" s="218"/>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row>
    <row r="121" spans="1:26" ht="12.75" customHeight="1" x14ac:dyDescent="0.25">
      <c r="A121" s="218"/>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row>
    <row r="122" spans="1:26" ht="12.75" customHeight="1" x14ac:dyDescent="0.25">
      <c r="A122" s="218"/>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8"/>
      <c r="Z122" s="218"/>
    </row>
    <row r="123" spans="1:26" ht="12.75" customHeight="1" x14ac:dyDescent="0.25">
      <c r="A123" s="218"/>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row>
    <row r="124" spans="1:26" ht="12.75" customHeight="1" x14ac:dyDescent="0.25">
      <c r="A124" s="218"/>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row>
    <row r="125" spans="1:26" ht="12.75" customHeight="1" x14ac:dyDescent="0.25">
      <c r="A125" s="218"/>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row>
    <row r="126" spans="1:26" ht="12.75" customHeight="1" x14ac:dyDescent="0.25">
      <c r="A126" s="218"/>
      <c r="B126" s="218"/>
      <c r="C126" s="218"/>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row>
    <row r="127" spans="1:26" ht="12.75" customHeight="1" x14ac:dyDescent="0.25">
      <c r="A127" s="218"/>
      <c r="B127" s="218"/>
      <c r="C127" s="218"/>
      <c r="D127" s="218"/>
      <c r="E127" s="218"/>
      <c r="F127" s="218"/>
      <c r="G127" s="218"/>
      <c r="H127" s="218"/>
      <c r="I127" s="218"/>
      <c r="J127" s="218"/>
      <c r="K127" s="218"/>
      <c r="L127" s="218"/>
      <c r="M127" s="218"/>
      <c r="N127" s="218"/>
      <c r="O127" s="218"/>
      <c r="P127" s="218"/>
      <c r="Q127" s="218"/>
      <c r="R127" s="218"/>
      <c r="S127" s="218"/>
      <c r="T127" s="218"/>
      <c r="U127" s="218"/>
      <c r="V127" s="218"/>
      <c r="W127" s="218"/>
      <c r="X127" s="218"/>
      <c r="Y127" s="218"/>
      <c r="Z127" s="218"/>
    </row>
    <row r="128" spans="1:26" ht="12.75" customHeight="1" x14ac:dyDescent="0.25">
      <c r="A128" s="218"/>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row>
    <row r="129" spans="1:26" ht="12.75" customHeight="1" x14ac:dyDescent="0.25">
      <c r="A129" s="218"/>
      <c r="B129" s="218"/>
      <c r="C129" s="218"/>
      <c r="D129" s="218"/>
      <c r="E129" s="218"/>
      <c r="F129" s="218"/>
      <c r="G129" s="218"/>
      <c r="H129" s="218"/>
      <c r="I129" s="218"/>
      <c r="J129" s="218"/>
      <c r="K129" s="218"/>
      <c r="L129" s="218"/>
      <c r="M129" s="218"/>
      <c r="N129" s="218"/>
      <c r="O129" s="218"/>
      <c r="P129" s="218"/>
      <c r="Q129" s="218"/>
      <c r="R129" s="218"/>
      <c r="S129" s="218"/>
      <c r="T129" s="218"/>
      <c r="U129" s="218"/>
      <c r="V129" s="218"/>
      <c r="W129" s="218"/>
      <c r="X129" s="218"/>
      <c r="Y129" s="218"/>
      <c r="Z129" s="218"/>
    </row>
    <row r="130" spans="1:26" ht="12.75" customHeight="1" x14ac:dyDescent="0.25">
      <c r="A130" s="218"/>
      <c r="B130" s="218"/>
      <c r="C130" s="218"/>
      <c r="D130" s="218"/>
      <c r="E130" s="218"/>
      <c r="F130" s="218"/>
      <c r="G130" s="218"/>
      <c r="H130" s="218"/>
      <c r="I130" s="218"/>
      <c r="J130" s="218"/>
      <c r="K130" s="218"/>
      <c r="L130" s="218"/>
      <c r="M130" s="218"/>
      <c r="N130" s="218"/>
      <c r="O130" s="218"/>
      <c r="P130" s="218"/>
      <c r="Q130" s="218"/>
      <c r="R130" s="218"/>
      <c r="S130" s="218"/>
      <c r="T130" s="218"/>
      <c r="U130" s="218"/>
      <c r="V130" s="218"/>
      <c r="W130" s="218"/>
      <c r="X130" s="218"/>
      <c r="Y130" s="218"/>
      <c r="Z130" s="218"/>
    </row>
    <row r="131" spans="1:26" ht="12.75" customHeight="1" x14ac:dyDescent="0.25">
      <c r="A131" s="218"/>
      <c r="B131" s="218"/>
      <c r="C131" s="218"/>
      <c r="D131" s="218"/>
      <c r="E131" s="218"/>
      <c r="F131" s="218"/>
      <c r="G131" s="218"/>
      <c r="H131" s="218"/>
      <c r="I131" s="218"/>
      <c r="J131" s="218"/>
      <c r="K131" s="218"/>
      <c r="L131" s="218"/>
      <c r="M131" s="218"/>
      <c r="N131" s="218"/>
      <c r="O131" s="218"/>
      <c r="P131" s="218"/>
      <c r="Q131" s="218"/>
      <c r="R131" s="218"/>
      <c r="S131" s="218"/>
      <c r="T131" s="218"/>
      <c r="U131" s="218"/>
      <c r="V131" s="218"/>
      <c r="W131" s="218"/>
      <c r="X131" s="218"/>
      <c r="Y131" s="218"/>
      <c r="Z131" s="218"/>
    </row>
    <row r="132" spans="1:26" ht="12.75" customHeight="1" x14ac:dyDescent="0.25">
      <c r="A132" s="218"/>
      <c r="B132" s="218"/>
      <c r="C132" s="218"/>
      <c r="D132" s="218"/>
      <c r="E132" s="218"/>
      <c r="F132" s="218"/>
      <c r="G132" s="218"/>
      <c r="H132" s="218"/>
      <c r="I132" s="218"/>
      <c r="J132" s="218"/>
      <c r="K132" s="218"/>
      <c r="L132" s="218"/>
      <c r="M132" s="218"/>
      <c r="N132" s="218"/>
      <c r="O132" s="218"/>
      <c r="P132" s="218"/>
      <c r="Q132" s="218"/>
      <c r="R132" s="218"/>
      <c r="S132" s="218"/>
      <c r="T132" s="218"/>
      <c r="U132" s="218"/>
      <c r="V132" s="218"/>
      <c r="W132" s="218"/>
      <c r="X132" s="218"/>
      <c r="Y132" s="218"/>
      <c r="Z132" s="218"/>
    </row>
    <row r="133" spans="1:26" ht="12.75" customHeight="1" x14ac:dyDescent="0.25">
      <c r="A133" s="218"/>
      <c r="B133" s="218"/>
      <c r="C133" s="218"/>
      <c r="D133" s="218"/>
      <c r="E133" s="218"/>
      <c r="F133" s="218"/>
      <c r="G133" s="218"/>
      <c r="H133" s="218"/>
      <c r="I133" s="218"/>
      <c r="J133" s="218"/>
      <c r="K133" s="218"/>
      <c r="L133" s="218"/>
      <c r="M133" s="218"/>
      <c r="N133" s="218"/>
      <c r="O133" s="218"/>
      <c r="P133" s="218"/>
      <c r="Q133" s="218"/>
      <c r="R133" s="218"/>
      <c r="S133" s="218"/>
      <c r="T133" s="218"/>
      <c r="U133" s="218"/>
      <c r="V133" s="218"/>
      <c r="W133" s="218"/>
      <c r="X133" s="218"/>
      <c r="Y133" s="218"/>
      <c r="Z133" s="218"/>
    </row>
    <row r="134" spans="1:26" ht="12.75" customHeight="1" x14ac:dyDescent="0.25">
      <c r="A134" s="218"/>
      <c r="B134" s="218"/>
      <c r="C134" s="218"/>
      <c r="D134" s="218"/>
      <c r="E134" s="218"/>
      <c r="F134" s="218"/>
      <c r="G134" s="218"/>
      <c r="H134" s="218"/>
      <c r="I134" s="218"/>
      <c r="J134" s="218"/>
      <c r="K134" s="218"/>
      <c r="L134" s="218"/>
      <c r="M134" s="218"/>
      <c r="N134" s="218"/>
      <c r="O134" s="218"/>
      <c r="P134" s="218"/>
      <c r="Q134" s="218"/>
      <c r="R134" s="218"/>
      <c r="S134" s="218"/>
      <c r="T134" s="218"/>
      <c r="U134" s="218"/>
      <c r="V134" s="218"/>
      <c r="W134" s="218"/>
      <c r="X134" s="218"/>
      <c r="Y134" s="218"/>
      <c r="Z134" s="218"/>
    </row>
    <row r="135" spans="1:26" ht="12.75" customHeight="1" x14ac:dyDescent="0.25">
      <c r="A135" s="218"/>
      <c r="B135" s="218"/>
      <c r="C135" s="218"/>
      <c r="D135" s="218"/>
      <c r="E135" s="218"/>
      <c r="F135" s="218"/>
      <c r="G135" s="218"/>
      <c r="H135" s="218"/>
      <c r="I135" s="218"/>
      <c r="J135" s="218"/>
      <c r="K135" s="218"/>
      <c r="L135" s="218"/>
      <c r="M135" s="218"/>
      <c r="N135" s="218"/>
      <c r="O135" s="218"/>
      <c r="P135" s="218"/>
      <c r="Q135" s="218"/>
      <c r="R135" s="218"/>
      <c r="S135" s="218"/>
      <c r="T135" s="218"/>
      <c r="U135" s="218"/>
      <c r="V135" s="218"/>
      <c r="W135" s="218"/>
      <c r="X135" s="218"/>
      <c r="Y135" s="218"/>
      <c r="Z135" s="218"/>
    </row>
    <row r="136" spans="1:26" ht="12.75" customHeight="1" x14ac:dyDescent="0.25">
      <c r="A136" s="218"/>
      <c r="B136" s="218"/>
      <c r="C136" s="218"/>
      <c r="D136" s="218"/>
      <c r="E136" s="218"/>
      <c r="F136" s="218"/>
      <c r="G136" s="218"/>
      <c r="H136" s="218"/>
      <c r="I136" s="218"/>
      <c r="J136" s="218"/>
      <c r="K136" s="218"/>
      <c r="L136" s="218"/>
      <c r="M136" s="218"/>
      <c r="N136" s="218"/>
      <c r="O136" s="218"/>
      <c r="P136" s="218"/>
      <c r="Q136" s="218"/>
      <c r="R136" s="218"/>
      <c r="S136" s="218"/>
      <c r="T136" s="218"/>
      <c r="U136" s="218"/>
      <c r="V136" s="218"/>
      <c r="W136" s="218"/>
      <c r="X136" s="218"/>
      <c r="Y136" s="218"/>
      <c r="Z136" s="218"/>
    </row>
    <row r="137" spans="1:26" ht="12.75" customHeight="1" x14ac:dyDescent="0.25">
      <c r="A137" s="218"/>
      <c r="B137" s="218"/>
      <c r="C137" s="218"/>
      <c r="D137" s="218"/>
      <c r="E137" s="218"/>
      <c r="F137" s="218"/>
      <c r="G137" s="218"/>
      <c r="H137" s="218"/>
      <c r="I137" s="218"/>
      <c r="J137" s="218"/>
      <c r="K137" s="218"/>
      <c r="L137" s="218"/>
      <c r="M137" s="218"/>
      <c r="N137" s="218"/>
      <c r="O137" s="218"/>
      <c r="P137" s="218"/>
      <c r="Q137" s="218"/>
      <c r="R137" s="218"/>
      <c r="S137" s="218"/>
      <c r="T137" s="218"/>
      <c r="U137" s="218"/>
      <c r="V137" s="218"/>
      <c r="W137" s="218"/>
      <c r="X137" s="218"/>
      <c r="Y137" s="218"/>
      <c r="Z137" s="218"/>
    </row>
    <row r="138" spans="1:26" ht="12.75" customHeight="1" x14ac:dyDescent="0.25">
      <c r="A138" s="218"/>
      <c r="B138" s="218"/>
      <c r="C138" s="218"/>
      <c r="D138" s="218"/>
      <c r="E138" s="218"/>
      <c r="F138" s="218"/>
      <c r="G138" s="218"/>
      <c r="H138" s="218"/>
      <c r="I138" s="218"/>
      <c r="J138" s="218"/>
      <c r="K138" s="218"/>
      <c r="L138" s="218"/>
      <c r="M138" s="218"/>
      <c r="N138" s="218"/>
      <c r="O138" s="218"/>
      <c r="P138" s="218"/>
      <c r="Q138" s="218"/>
      <c r="R138" s="218"/>
      <c r="S138" s="218"/>
      <c r="T138" s="218"/>
      <c r="U138" s="218"/>
      <c r="V138" s="218"/>
      <c r="W138" s="218"/>
      <c r="X138" s="218"/>
      <c r="Y138" s="218"/>
      <c r="Z138" s="218"/>
    </row>
    <row r="139" spans="1:26" ht="12.75" customHeight="1" x14ac:dyDescent="0.25">
      <c r="A139" s="218"/>
      <c r="B139" s="218"/>
      <c r="C139" s="218"/>
      <c r="D139" s="218"/>
      <c r="E139" s="218"/>
      <c r="F139" s="218"/>
      <c r="G139" s="218"/>
      <c r="H139" s="218"/>
      <c r="I139" s="218"/>
      <c r="J139" s="218"/>
      <c r="K139" s="218"/>
      <c r="L139" s="218"/>
      <c r="M139" s="218"/>
      <c r="N139" s="218"/>
      <c r="O139" s="218"/>
      <c r="P139" s="218"/>
      <c r="Q139" s="218"/>
      <c r="R139" s="218"/>
      <c r="S139" s="218"/>
      <c r="T139" s="218"/>
      <c r="U139" s="218"/>
      <c r="V139" s="218"/>
      <c r="W139" s="218"/>
      <c r="X139" s="218"/>
      <c r="Y139" s="218"/>
      <c r="Z139" s="218"/>
    </row>
    <row r="140" spans="1:26" ht="12.75" customHeight="1" x14ac:dyDescent="0.25">
      <c r="A140" s="218"/>
      <c r="B140" s="218"/>
      <c r="C140" s="218"/>
      <c r="D140" s="218"/>
      <c r="E140" s="218"/>
      <c r="F140" s="218"/>
      <c r="G140" s="218"/>
      <c r="H140" s="218"/>
      <c r="I140" s="218"/>
      <c r="J140" s="218"/>
      <c r="K140" s="218"/>
      <c r="L140" s="218"/>
      <c r="M140" s="218"/>
      <c r="N140" s="218"/>
      <c r="O140" s="218"/>
      <c r="P140" s="218"/>
      <c r="Q140" s="218"/>
      <c r="R140" s="218"/>
      <c r="S140" s="218"/>
      <c r="T140" s="218"/>
      <c r="U140" s="218"/>
      <c r="V140" s="218"/>
      <c r="W140" s="218"/>
      <c r="X140" s="218"/>
      <c r="Y140" s="218"/>
      <c r="Z140" s="218"/>
    </row>
    <row r="141" spans="1:26" ht="12.75" customHeight="1" x14ac:dyDescent="0.25">
      <c r="A141" s="218"/>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2.75" customHeight="1" x14ac:dyDescent="0.25">
      <c r="A142" s="218"/>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18"/>
    </row>
    <row r="143" spans="1:26" ht="12.75" customHeight="1" x14ac:dyDescent="0.25">
      <c r="A143" s="218"/>
      <c r="B143" s="218"/>
      <c r="C143" s="218"/>
      <c r="D143" s="218"/>
      <c r="E143" s="218"/>
      <c r="F143" s="218"/>
      <c r="G143" s="218"/>
      <c r="H143" s="218"/>
      <c r="I143" s="218"/>
      <c r="J143" s="218"/>
      <c r="K143" s="218"/>
      <c r="L143" s="218"/>
      <c r="M143" s="218"/>
      <c r="N143" s="218"/>
      <c r="O143" s="218"/>
      <c r="P143" s="218"/>
      <c r="Q143" s="218"/>
      <c r="R143" s="218"/>
      <c r="S143" s="218"/>
      <c r="T143" s="218"/>
      <c r="U143" s="218"/>
      <c r="V143" s="218"/>
      <c r="W143" s="218"/>
      <c r="X143" s="218"/>
      <c r="Y143" s="218"/>
      <c r="Z143" s="218"/>
    </row>
    <row r="144" spans="1:26" ht="12.75" customHeight="1" x14ac:dyDescent="0.25">
      <c r="A144" s="218"/>
      <c r="B144" s="218"/>
      <c r="C144" s="218"/>
      <c r="D144" s="218"/>
      <c r="E144" s="218"/>
      <c r="F144" s="218"/>
      <c r="G144" s="218"/>
      <c r="H144" s="218"/>
      <c r="I144" s="218"/>
      <c r="J144" s="218"/>
      <c r="K144" s="218"/>
      <c r="L144" s="218"/>
      <c r="M144" s="218"/>
      <c r="N144" s="218"/>
      <c r="O144" s="218"/>
      <c r="P144" s="218"/>
      <c r="Q144" s="218"/>
      <c r="R144" s="218"/>
      <c r="S144" s="218"/>
      <c r="T144" s="218"/>
      <c r="U144" s="218"/>
      <c r="V144" s="218"/>
      <c r="W144" s="218"/>
      <c r="X144" s="218"/>
      <c r="Y144" s="218"/>
      <c r="Z144" s="218"/>
    </row>
    <row r="145" spans="1:26" ht="12.75" customHeight="1" x14ac:dyDescent="0.25">
      <c r="A145" s="218"/>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2.75" customHeight="1" x14ac:dyDescent="0.25">
      <c r="A146" s="218"/>
      <c r="B146" s="218"/>
      <c r="C146" s="218"/>
      <c r="D146" s="218"/>
      <c r="E146" s="218"/>
      <c r="F146" s="218"/>
      <c r="G146" s="218"/>
      <c r="H146" s="218"/>
      <c r="I146" s="218"/>
      <c r="J146" s="218"/>
      <c r="K146" s="218"/>
      <c r="L146" s="218"/>
      <c r="M146" s="218"/>
      <c r="N146" s="218"/>
      <c r="O146" s="218"/>
      <c r="P146" s="218"/>
      <c r="Q146" s="218"/>
      <c r="R146" s="218"/>
      <c r="S146" s="218"/>
      <c r="T146" s="218"/>
      <c r="U146" s="218"/>
      <c r="V146" s="218"/>
      <c r="W146" s="218"/>
      <c r="X146" s="218"/>
      <c r="Y146" s="218"/>
      <c r="Z146" s="218"/>
    </row>
    <row r="147" spans="1:26" ht="12.75" customHeight="1" x14ac:dyDescent="0.25">
      <c r="A147" s="218"/>
      <c r="B147" s="218"/>
      <c r="C147" s="218"/>
      <c r="D147" s="218"/>
      <c r="E147" s="218"/>
      <c r="F147" s="218"/>
      <c r="G147" s="218"/>
      <c r="H147" s="218"/>
      <c r="I147" s="218"/>
      <c r="J147" s="218"/>
      <c r="K147" s="218"/>
      <c r="L147" s="218"/>
      <c r="M147" s="218"/>
      <c r="N147" s="218"/>
      <c r="O147" s="218"/>
      <c r="P147" s="218"/>
      <c r="Q147" s="218"/>
      <c r="R147" s="218"/>
      <c r="S147" s="218"/>
      <c r="T147" s="218"/>
      <c r="U147" s="218"/>
      <c r="V147" s="218"/>
      <c r="W147" s="218"/>
      <c r="X147" s="218"/>
      <c r="Y147" s="218"/>
      <c r="Z147" s="218"/>
    </row>
    <row r="148" spans="1:26" ht="12.75" customHeight="1" x14ac:dyDescent="0.25">
      <c r="A148" s="218"/>
      <c r="B148" s="218"/>
      <c r="C148" s="218"/>
      <c r="D148" s="218"/>
      <c r="E148" s="218"/>
      <c r="F148" s="218"/>
      <c r="G148" s="218"/>
      <c r="H148" s="218"/>
      <c r="I148" s="218"/>
      <c r="J148" s="218"/>
      <c r="K148" s="218"/>
      <c r="L148" s="218"/>
      <c r="M148" s="218"/>
      <c r="N148" s="218"/>
      <c r="O148" s="218"/>
      <c r="P148" s="218"/>
      <c r="Q148" s="218"/>
      <c r="R148" s="218"/>
      <c r="S148" s="218"/>
      <c r="T148" s="218"/>
      <c r="U148" s="218"/>
      <c r="V148" s="218"/>
      <c r="W148" s="218"/>
      <c r="X148" s="218"/>
      <c r="Y148" s="218"/>
      <c r="Z148" s="218"/>
    </row>
    <row r="149" spans="1:26" ht="12.75" customHeight="1" x14ac:dyDescent="0.25">
      <c r="A149" s="218"/>
      <c r="B149" s="218"/>
      <c r="C149" s="218"/>
      <c r="D149" s="218"/>
      <c r="E149" s="218"/>
      <c r="F149" s="218"/>
      <c r="G149" s="218"/>
      <c r="H149" s="218"/>
      <c r="I149" s="218"/>
      <c r="J149" s="218"/>
      <c r="K149" s="218"/>
      <c r="L149" s="218"/>
      <c r="M149" s="218"/>
      <c r="N149" s="218"/>
      <c r="O149" s="218"/>
      <c r="P149" s="218"/>
      <c r="Q149" s="218"/>
      <c r="R149" s="218"/>
      <c r="S149" s="218"/>
      <c r="T149" s="218"/>
      <c r="U149" s="218"/>
      <c r="V149" s="218"/>
      <c r="W149" s="218"/>
      <c r="X149" s="218"/>
      <c r="Y149" s="218"/>
      <c r="Z149" s="218"/>
    </row>
    <row r="150" spans="1:26" ht="12.75" customHeight="1" x14ac:dyDescent="0.25">
      <c r="A150" s="218"/>
      <c r="B150" s="218"/>
      <c r="C150" s="218"/>
      <c r="D150" s="218"/>
      <c r="E150" s="218"/>
      <c r="F150" s="218"/>
      <c r="G150" s="218"/>
      <c r="H150" s="218"/>
      <c r="I150" s="218"/>
      <c r="J150" s="218"/>
      <c r="K150" s="218"/>
      <c r="L150" s="218"/>
      <c r="M150" s="218"/>
      <c r="N150" s="218"/>
      <c r="O150" s="218"/>
      <c r="P150" s="218"/>
      <c r="Q150" s="218"/>
      <c r="R150" s="218"/>
      <c r="S150" s="218"/>
      <c r="T150" s="218"/>
      <c r="U150" s="218"/>
      <c r="V150" s="218"/>
      <c r="W150" s="218"/>
      <c r="X150" s="218"/>
      <c r="Y150" s="218"/>
      <c r="Z150" s="218"/>
    </row>
    <row r="151" spans="1:26" ht="12.75" customHeight="1" x14ac:dyDescent="0.25">
      <c r="A151" s="218"/>
      <c r="B151" s="218"/>
      <c r="C151" s="218"/>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row>
    <row r="152" spans="1:26" ht="12.75" customHeight="1" x14ac:dyDescent="0.25">
      <c r="A152" s="218"/>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row>
    <row r="153" spans="1:26" ht="12.75" customHeight="1" x14ac:dyDescent="0.25">
      <c r="A153" s="218"/>
      <c r="B153" s="218"/>
      <c r="C153" s="218"/>
      <c r="D153" s="218"/>
      <c r="E153" s="218"/>
      <c r="F153" s="218"/>
      <c r="G153" s="218"/>
      <c r="H153" s="218"/>
      <c r="I153" s="218"/>
      <c r="J153" s="218"/>
      <c r="K153" s="218"/>
      <c r="L153" s="218"/>
      <c r="M153" s="218"/>
      <c r="N153" s="218"/>
      <c r="O153" s="218"/>
      <c r="P153" s="218"/>
      <c r="Q153" s="218"/>
      <c r="R153" s="218"/>
      <c r="S153" s="218"/>
      <c r="T153" s="218"/>
      <c r="U153" s="218"/>
      <c r="V153" s="218"/>
      <c r="W153" s="218"/>
      <c r="X153" s="218"/>
      <c r="Y153" s="218"/>
      <c r="Z153" s="218"/>
    </row>
    <row r="154" spans="1:26" ht="12.75" customHeight="1" x14ac:dyDescent="0.25">
      <c r="A154" s="218"/>
      <c r="B154" s="218"/>
      <c r="C154" s="218"/>
      <c r="D154" s="218"/>
      <c r="E154" s="218"/>
      <c r="F154" s="218"/>
      <c r="G154" s="218"/>
      <c r="H154" s="218"/>
      <c r="I154" s="218"/>
      <c r="J154" s="218"/>
      <c r="K154" s="218"/>
      <c r="L154" s="218"/>
      <c r="M154" s="218"/>
      <c r="N154" s="218"/>
      <c r="O154" s="218"/>
      <c r="P154" s="218"/>
      <c r="Q154" s="218"/>
      <c r="R154" s="218"/>
      <c r="S154" s="218"/>
      <c r="T154" s="218"/>
      <c r="U154" s="218"/>
      <c r="V154" s="218"/>
      <c r="W154" s="218"/>
      <c r="X154" s="218"/>
      <c r="Y154" s="218"/>
      <c r="Z154" s="218"/>
    </row>
    <row r="155" spans="1:26" ht="12.75" customHeight="1" x14ac:dyDescent="0.25">
      <c r="A155" s="218"/>
      <c r="B155" s="218"/>
      <c r="C155" s="218"/>
      <c r="D155" s="218"/>
      <c r="E155" s="218"/>
      <c r="F155" s="218"/>
      <c r="G155" s="218"/>
      <c r="H155" s="218"/>
      <c r="I155" s="218"/>
      <c r="J155" s="218"/>
      <c r="K155" s="218"/>
      <c r="L155" s="218"/>
      <c r="M155" s="218"/>
      <c r="N155" s="218"/>
      <c r="O155" s="218"/>
      <c r="P155" s="218"/>
      <c r="Q155" s="218"/>
      <c r="R155" s="218"/>
      <c r="S155" s="218"/>
      <c r="T155" s="218"/>
      <c r="U155" s="218"/>
      <c r="V155" s="218"/>
      <c r="W155" s="218"/>
      <c r="X155" s="218"/>
      <c r="Y155" s="218"/>
      <c r="Z155" s="218"/>
    </row>
    <row r="156" spans="1:26" ht="12.75" customHeight="1" x14ac:dyDescent="0.25">
      <c r="A156" s="218"/>
      <c r="B156" s="218"/>
      <c r="C156" s="218"/>
      <c r="D156" s="218"/>
      <c r="E156" s="218"/>
      <c r="F156" s="218"/>
      <c r="G156" s="218"/>
      <c r="H156" s="218"/>
      <c r="I156" s="218"/>
      <c r="J156" s="218"/>
      <c r="K156" s="218"/>
      <c r="L156" s="218"/>
      <c r="M156" s="218"/>
      <c r="N156" s="218"/>
      <c r="O156" s="218"/>
      <c r="P156" s="218"/>
      <c r="Q156" s="218"/>
      <c r="R156" s="218"/>
      <c r="S156" s="218"/>
      <c r="T156" s="218"/>
      <c r="U156" s="218"/>
      <c r="V156" s="218"/>
      <c r="W156" s="218"/>
      <c r="X156" s="218"/>
      <c r="Y156" s="218"/>
      <c r="Z156" s="218"/>
    </row>
    <row r="157" spans="1:26" ht="12.75" customHeight="1" x14ac:dyDescent="0.25">
      <c r="A157" s="218"/>
      <c r="B157" s="218"/>
      <c r="C157" s="218"/>
      <c r="D157" s="218"/>
      <c r="E157" s="218"/>
      <c r="F157" s="218"/>
      <c r="G157" s="218"/>
      <c r="H157" s="218"/>
      <c r="I157" s="218"/>
      <c r="J157" s="218"/>
      <c r="K157" s="218"/>
      <c r="L157" s="218"/>
      <c r="M157" s="218"/>
      <c r="N157" s="218"/>
      <c r="O157" s="218"/>
      <c r="P157" s="218"/>
      <c r="Q157" s="218"/>
      <c r="R157" s="218"/>
      <c r="S157" s="218"/>
      <c r="T157" s="218"/>
      <c r="U157" s="218"/>
      <c r="V157" s="218"/>
      <c r="W157" s="218"/>
      <c r="X157" s="218"/>
      <c r="Y157" s="218"/>
      <c r="Z157" s="218"/>
    </row>
    <row r="158" spans="1:26" ht="12.75" customHeight="1" x14ac:dyDescent="0.25">
      <c r="A158" s="218"/>
      <c r="B158" s="218"/>
      <c r="C158" s="218"/>
      <c r="D158" s="218"/>
      <c r="E158" s="218"/>
      <c r="F158" s="218"/>
      <c r="G158" s="218"/>
      <c r="H158" s="218"/>
      <c r="I158" s="218"/>
      <c r="J158" s="218"/>
      <c r="K158" s="218"/>
      <c r="L158" s="218"/>
      <c r="M158" s="218"/>
      <c r="N158" s="218"/>
      <c r="O158" s="218"/>
      <c r="P158" s="218"/>
      <c r="Q158" s="218"/>
      <c r="R158" s="218"/>
      <c r="S158" s="218"/>
      <c r="T158" s="218"/>
      <c r="U158" s="218"/>
      <c r="V158" s="218"/>
      <c r="W158" s="218"/>
      <c r="X158" s="218"/>
      <c r="Y158" s="218"/>
      <c r="Z158" s="218"/>
    </row>
    <row r="159" spans="1:26" ht="12.75" customHeight="1" x14ac:dyDescent="0.25">
      <c r="A159" s="218"/>
      <c r="B159" s="218"/>
      <c r="C159" s="218"/>
      <c r="D159" s="218"/>
      <c r="E159" s="218"/>
      <c r="F159" s="218"/>
      <c r="G159" s="218"/>
      <c r="H159" s="218"/>
      <c r="I159" s="218"/>
      <c r="J159" s="218"/>
      <c r="K159" s="218"/>
      <c r="L159" s="218"/>
      <c r="M159" s="218"/>
      <c r="N159" s="218"/>
      <c r="O159" s="218"/>
      <c r="P159" s="218"/>
      <c r="Q159" s="218"/>
      <c r="R159" s="218"/>
      <c r="S159" s="218"/>
      <c r="T159" s="218"/>
      <c r="U159" s="218"/>
      <c r="V159" s="218"/>
      <c r="W159" s="218"/>
      <c r="X159" s="218"/>
      <c r="Y159" s="218"/>
      <c r="Z159" s="218"/>
    </row>
    <row r="160" spans="1:26" ht="12.75" customHeight="1" x14ac:dyDescent="0.25">
      <c r="A160" s="218"/>
      <c r="B160" s="218"/>
      <c r="C160" s="218"/>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8"/>
    </row>
    <row r="161" spans="1:26" ht="12.75" customHeight="1" x14ac:dyDescent="0.25">
      <c r="A161" s="218"/>
      <c r="B161" s="218"/>
      <c r="C161" s="218"/>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8"/>
    </row>
    <row r="162" spans="1:26" ht="12.75" customHeight="1" x14ac:dyDescent="0.25">
      <c r="A162" s="218"/>
      <c r="B162" s="218"/>
      <c r="C162" s="218"/>
      <c r="D162" s="218"/>
      <c r="E162" s="218"/>
      <c r="F162" s="218"/>
      <c r="G162" s="218"/>
      <c r="H162" s="218"/>
      <c r="I162" s="218"/>
      <c r="J162" s="218"/>
      <c r="K162" s="218"/>
      <c r="L162" s="218"/>
      <c r="M162" s="218"/>
      <c r="N162" s="218"/>
      <c r="O162" s="218"/>
      <c r="P162" s="218"/>
      <c r="Q162" s="218"/>
      <c r="R162" s="218"/>
      <c r="S162" s="218"/>
      <c r="T162" s="218"/>
      <c r="U162" s="218"/>
      <c r="V162" s="218"/>
      <c r="W162" s="218"/>
      <c r="X162" s="218"/>
      <c r="Y162" s="218"/>
      <c r="Z162" s="218"/>
    </row>
    <row r="163" spans="1:26" ht="12.75" customHeight="1" x14ac:dyDescent="0.25">
      <c r="A163" s="218"/>
      <c r="B163" s="218"/>
      <c r="C163" s="218"/>
      <c r="D163" s="218"/>
      <c r="E163" s="218"/>
      <c r="F163" s="218"/>
      <c r="G163" s="218"/>
      <c r="H163" s="218"/>
      <c r="I163" s="218"/>
      <c r="J163" s="218"/>
      <c r="K163" s="218"/>
      <c r="L163" s="218"/>
      <c r="M163" s="218"/>
      <c r="N163" s="218"/>
      <c r="O163" s="218"/>
      <c r="P163" s="218"/>
      <c r="Q163" s="218"/>
      <c r="R163" s="218"/>
      <c r="S163" s="218"/>
      <c r="T163" s="218"/>
      <c r="U163" s="218"/>
      <c r="V163" s="218"/>
      <c r="W163" s="218"/>
      <c r="X163" s="218"/>
      <c r="Y163" s="218"/>
      <c r="Z163" s="218"/>
    </row>
    <row r="164" spans="1:26" ht="12.75" customHeight="1" x14ac:dyDescent="0.25">
      <c r="A164" s="218"/>
      <c r="B164" s="218"/>
      <c r="C164" s="218"/>
      <c r="D164" s="218"/>
      <c r="E164" s="218"/>
      <c r="F164" s="218"/>
      <c r="G164" s="218"/>
      <c r="H164" s="218"/>
      <c r="I164" s="218"/>
      <c r="J164" s="218"/>
      <c r="K164" s="218"/>
      <c r="L164" s="218"/>
      <c r="M164" s="218"/>
      <c r="N164" s="218"/>
      <c r="O164" s="218"/>
      <c r="P164" s="218"/>
      <c r="Q164" s="218"/>
      <c r="R164" s="218"/>
      <c r="S164" s="218"/>
      <c r="T164" s="218"/>
      <c r="U164" s="218"/>
      <c r="V164" s="218"/>
      <c r="W164" s="218"/>
      <c r="X164" s="218"/>
      <c r="Y164" s="218"/>
      <c r="Z164" s="218"/>
    </row>
    <row r="165" spans="1:26" ht="12.75" customHeight="1" x14ac:dyDescent="0.25">
      <c r="A165" s="218"/>
      <c r="B165" s="218"/>
      <c r="C165" s="218"/>
      <c r="D165" s="218"/>
      <c r="E165" s="218"/>
      <c r="F165" s="218"/>
      <c r="G165" s="218"/>
      <c r="H165" s="218"/>
      <c r="I165" s="218"/>
      <c r="J165" s="218"/>
      <c r="K165" s="218"/>
      <c r="L165" s="218"/>
      <c r="M165" s="218"/>
      <c r="N165" s="218"/>
      <c r="O165" s="218"/>
      <c r="P165" s="218"/>
      <c r="Q165" s="218"/>
      <c r="R165" s="218"/>
      <c r="S165" s="218"/>
      <c r="T165" s="218"/>
      <c r="U165" s="218"/>
      <c r="V165" s="218"/>
      <c r="W165" s="218"/>
      <c r="X165" s="218"/>
      <c r="Y165" s="218"/>
      <c r="Z165" s="218"/>
    </row>
    <row r="166" spans="1:26" ht="12.75" customHeight="1" x14ac:dyDescent="0.25">
      <c r="A166" s="218"/>
      <c r="B166" s="218"/>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row>
    <row r="167" spans="1:26" ht="12.75" customHeight="1" x14ac:dyDescent="0.25">
      <c r="A167" s="218"/>
      <c r="B167" s="218"/>
      <c r="C167" s="218"/>
      <c r="D167" s="218"/>
      <c r="E167" s="218"/>
      <c r="F167" s="218"/>
      <c r="G167" s="218"/>
      <c r="H167" s="218"/>
      <c r="I167" s="218"/>
      <c r="J167" s="218"/>
      <c r="K167" s="218"/>
      <c r="L167" s="218"/>
      <c r="M167" s="218"/>
      <c r="N167" s="218"/>
      <c r="O167" s="218"/>
      <c r="P167" s="218"/>
      <c r="Q167" s="218"/>
      <c r="R167" s="218"/>
      <c r="S167" s="218"/>
      <c r="T167" s="218"/>
      <c r="U167" s="218"/>
      <c r="V167" s="218"/>
      <c r="W167" s="218"/>
      <c r="X167" s="218"/>
      <c r="Y167" s="218"/>
      <c r="Z167" s="218"/>
    </row>
    <row r="168" spans="1:26" ht="12.75" customHeight="1" x14ac:dyDescent="0.25">
      <c r="A168" s="218"/>
      <c r="B168" s="218"/>
      <c r="C168" s="218"/>
      <c r="D168" s="218"/>
      <c r="E168" s="218"/>
      <c r="F168" s="218"/>
      <c r="G168" s="218"/>
      <c r="H168" s="218"/>
      <c r="I168" s="218"/>
      <c r="J168" s="218"/>
      <c r="K168" s="218"/>
      <c r="L168" s="218"/>
      <c r="M168" s="218"/>
      <c r="N168" s="218"/>
      <c r="O168" s="218"/>
      <c r="P168" s="218"/>
      <c r="Q168" s="218"/>
      <c r="R168" s="218"/>
      <c r="S168" s="218"/>
      <c r="T168" s="218"/>
      <c r="U168" s="218"/>
      <c r="V168" s="218"/>
      <c r="W168" s="218"/>
      <c r="X168" s="218"/>
      <c r="Y168" s="218"/>
      <c r="Z168" s="218"/>
    </row>
    <row r="169" spans="1:26" ht="12.75" customHeight="1" x14ac:dyDescent="0.25">
      <c r="A169" s="218"/>
      <c r="B169" s="218"/>
      <c r="C169" s="218"/>
      <c r="D169" s="218"/>
      <c r="E169" s="218"/>
      <c r="F169" s="218"/>
      <c r="G169" s="218"/>
      <c r="H169" s="218"/>
      <c r="I169" s="218"/>
      <c r="J169" s="218"/>
      <c r="K169" s="218"/>
      <c r="L169" s="218"/>
      <c r="M169" s="218"/>
      <c r="N169" s="218"/>
      <c r="O169" s="218"/>
      <c r="P169" s="218"/>
      <c r="Q169" s="218"/>
      <c r="R169" s="218"/>
      <c r="S169" s="218"/>
      <c r="T169" s="218"/>
      <c r="U169" s="218"/>
      <c r="V169" s="218"/>
      <c r="W169" s="218"/>
      <c r="X169" s="218"/>
      <c r="Y169" s="218"/>
      <c r="Z169" s="218"/>
    </row>
    <row r="170" spans="1:26" ht="12.75" customHeight="1" x14ac:dyDescent="0.25">
      <c r="A170" s="218"/>
      <c r="B170" s="218"/>
      <c r="C170" s="218"/>
      <c r="D170" s="218"/>
      <c r="E170" s="218"/>
      <c r="F170" s="218"/>
      <c r="G170" s="218"/>
      <c r="H170" s="218"/>
      <c r="I170" s="218"/>
      <c r="J170" s="218"/>
      <c r="K170" s="218"/>
      <c r="L170" s="218"/>
      <c r="M170" s="218"/>
      <c r="N170" s="218"/>
      <c r="O170" s="218"/>
      <c r="P170" s="218"/>
      <c r="Q170" s="218"/>
      <c r="R170" s="218"/>
      <c r="S170" s="218"/>
      <c r="T170" s="218"/>
      <c r="U170" s="218"/>
      <c r="V170" s="218"/>
      <c r="W170" s="218"/>
      <c r="X170" s="218"/>
      <c r="Y170" s="218"/>
      <c r="Z170" s="218"/>
    </row>
    <row r="171" spans="1:26" ht="12.75" customHeight="1" x14ac:dyDescent="0.25">
      <c r="A171" s="218"/>
      <c r="B171" s="218"/>
      <c r="C171" s="218"/>
      <c r="D171" s="218"/>
      <c r="E171" s="218"/>
      <c r="F171" s="218"/>
      <c r="G171" s="218"/>
      <c r="H171" s="218"/>
      <c r="I171" s="218"/>
      <c r="J171" s="218"/>
      <c r="K171" s="218"/>
      <c r="L171" s="218"/>
      <c r="M171" s="218"/>
      <c r="N171" s="218"/>
      <c r="O171" s="218"/>
      <c r="P171" s="218"/>
      <c r="Q171" s="218"/>
      <c r="R171" s="218"/>
      <c r="S171" s="218"/>
      <c r="T171" s="218"/>
      <c r="U171" s="218"/>
      <c r="V171" s="218"/>
      <c r="W171" s="218"/>
      <c r="X171" s="218"/>
      <c r="Y171" s="218"/>
      <c r="Z171" s="218"/>
    </row>
    <row r="172" spans="1:26" ht="12.75" customHeight="1" x14ac:dyDescent="0.25">
      <c r="A172" s="218"/>
      <c r="B172" s="218"/>
      <c r="C172" s="218"/>
      <c r="D172" s="218"/>
      <c r="E172" s="218"/>
      <c r="F172" s="218"/>
      <c r="G172" s="218"/>
      <c r="H172" s="218"/>
      <c r="I172" s="218"/>
      <c r="J172" s="218"/>
      <c r="K172" s="218"/>
      <c r="L172" s="218"/>
      <c r="M172" s="218"/>
      <c r="N172" s="218"/>
      <c r="O172" s="218"/>
      <c r="P172" s="218"/>
      <c r="Q172" s="218"/>
      <c r="R172" s="218"/>
      <c r="S172" s="218"/>
      <c r="T172" s="218"/>
      <c r="U172" s="218"/>
      <c r="V172" s="218"/>
      <c r="W172" s="218"/>
      <c r="X172" s="218"/>
      <c r="Y172" s="218"/>
      <c r="Z172" s="218"/>
    </row>
    <row r="173" spans="1:26" ht="12.75" customHeight="1" x14ac:dyDescent="0.25">
      <c r="A173" s="218"/>
      <c r="B173" s="218"/>
      <c r="C173" s="218"/>
      <c r="D173" s="218"/>
      <c r="E173" s="218"/>
      <c r="F173" s="218"/>
      <c r="G173" s="218"/>
      <c r="H173" s="218"/>
      <c r="I173" s="218"/>
      <c r="J173" s="218"/>
      <c r="K173" s="218"/>
      <c r="L173" s="218"/>
      <c r="M173" s="218"/>
      <c r="N173" s="218"/>
      <c r="O173" s="218"/>
      <c r="P173" s="218"/>
      <c r="Q173" s="218"/>
      <c r="R173" s="218"/>
      <c r="S173" s="218"/>
      <c r="T173" s="218"/>
      <c r="U173" s="218"/>
      <c r="V173" s="218"/>
      <c r="W173" s="218"/>
      <c r="X173" s="218"/>
      <c r="Y173" s="218"/>
      <c r="Z173" s="218"/>
    </row>
    <row r="174" spans="1:26" ht="12.75" customHeight="1" x14ac:dyDescent="0.25">
      <c r="A174" s="218"/>
      <c r="B174" s="218"/>
      <c r="C174" s="218"/>
      <c r="D174" s="218"/>
      <c r="E174" s="218"/>
      <c r="F174" s="218"/>
      <c r="G174" s="218"/>
      <c r="H174" s="218"/>
      <c r="I174" s="218"/>
      <c r="J174" s="218"/>
      <c r="K174" s="218"/>
      <c r="L174" s="218"/>
      <c r="M174" s="218"/>
      <c r="N174" s="218"/>
      <c r="O174" s="218"/>
      <c r="P174" s="218"/>
      <c r="Q174" s="218"/>
      <c r="R174" s="218"/>
      <c r="S174" s="218"/>
      <c r="T174" s="218"/>
      <c r="U174" s="218"/>
      <c r="V174" s="218"/>
      <c r="W174" s="218"/>
      <c r="X174" s="218"/>
      <c r="Y174" s="218"/>
      <c r="Z174" s="218"/>
    </row>
    <row r="175" spans="1:26" ht="12.75" customHeight="1" x14ac:dyDescent="0.25">
      <c r="A175" s="218"/>
      <c r="B175" s="218"/>
      <c r="C175" s="218"/>
      <c r="D175" s="218"/>
      <c r="E175" s="218"/>
      <c r="F175" s="218"/>
      <c r="G175" s="218"/>
      <c r="H175" s="218"/>
      <c r="I175" s="218"/>
      <c r="J175" s="218"/>
      <c r="K175" s="218"/>
      <c r="L175" s="218"/>
      <c r="M175" s="218"/>
      <c r="N175" s="218"/>
      <c r="O175" s="218"/>
      <c r="P175" s="218"/>
      <c r="Q175" s="218"/>
      <c r="R175" s="218"/>
      <c r="S175" s="218"/>
      <c r="T175" s="218"/>
      <c r="U175" s="218"/>
      <c r="V175" s="218"/>
      <c r="W175" s="218"/>
      <c r="X175" s="218"/>
      <c r="Y175" s="218"/>
      <c r="Z175" s="218"/>
    </row>
    <row r="176" spans="1:26" ht="12.75" customHeight="1" x14ac:dyDescent="0.25">
      <c r="A176" s="218"/>
      <c r="B176" s="218"/>
      <c r="C176" s="218"/>
      <c r="D176" s="218"/>
      <c r="E176" s="218"/>
      <c r="F176" s="218"/>
      <c r="G176" s="218"/>
      <c r="H176" s="218"/>
      <c r="I176" s="218"/>
      <c r="J176" s="218"/>
      <c r="K176" s="218"/>
      <c r="L176" s="218"/>
      <c r="M176" s="218"/>
      <c r="N176" s="218"/>
      <c r="O176" s="218"/>
      <c r="P176" s="218"/>
      <c r="Q176" s="218"/>
      <c r="R176" s="218"/>
      <c r="S176" s="218"/>
      <c r="T176" s="218"/>
      <c r="U176" s="218"/>
      <c r="V176" s="218"/>
      <c r="W176" s="218"/>
      <c r="X176" s="218"/>
      <c r="Y176" s="218"/>
      <c r="Z176" s="218"/>
    </row>
    <row r="177" spans="1:26" ht="12.75" customHeight="1" x14ac:dyDescent="0.25">
      <c r="A177" s="218"/>
      <c r="B177" s="218"/>
      <c r="C177" s="218"/>
      <c r="D177" s="218"/>
      <c r="E177" s="218"/>
      <c r="F177" s="218"/>
      <c r="G177" s="218"/>
      <c r="H177" s="218"/>
      <c r="I177" s="218"/>
      <c r="J177" s="218"/>
      <c r="K177" s="218"/>
      <c r="L177" s="218"/>
      <c r="M177" s="218"/>
      <c r="N177" s="218"/>
      <c r="O177" s="218"/>
      <c r="P177" s="218"/>
      <c r="Q177" s="218"/>
      <c r="R177" s="218"/>
      <c r="S177" s="218"/>
      <c r="T177" s="218"/>
      <c r="U177" s="218"/>
      <c r="V177" s="218"/>
      <c r="W177" s="218"/>
      <c r="X177" s="218"/>
      <c r="Y177" s="218"/>
      <c r="Z177" s="218"/>
    </row>
    <row r="178" spans="1:26" ht="12.75" customHeight="1" x14ac:dyDescent="0.25">
      <c r="A178" s="218"/>
      <c r="B178" s="218"/>
      <c r="C178" s="218"/>
      <c r="D178" s="218"/>
      <c r="E178" s="218"/>
      <c r="F178" s="218"/>
      <c r="G178" s="218"/>
      <c r="H178" s="218"/>
      <c r="I178" s="218"/>
      <c r="J178" s="218"/>
      <c r="K178" s="218"/>
      <c r="L178" s="218"/>
      <c r="M178" s="218"/>
      <c r="N178" s="218"/>
      <c r="O178" s="218"/>
      <c r="P178" s="218"/>
      <c r="Q178" s="218"/>
      <c r="R178" s="218"/>
      <c r="S178" s="218"/>
      <c r="T178" s="218"/>
      <c r="U178" s="218"/>
      <c r="V178" s="218"/>
      <c r="W178" s="218"/>
      <c r="X178" s="218"/>
      <c r="Y178" s="218"/>
      <c r="Z178" s="218"/>
    </row>
    <row r="179" spans="1:26" ht="12.75" customHeight="1" x14ac:dyDescent="0.25">
      <c r="A179" s="218"/>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row>
    <row r="180" spans="1:26" ht="12.75" customHeight="1" x14ac:dyDescent="0.25">
      <c r="A180" s="218"/>
      <c r="B180" s="218"/>
      <c r="C180" s="218"/>
      <c r="D180" s="218"/>
      <c r="E180" s="218"/>
      <c r="F180" s="218"/>
      <c r="G180" s="218"/>
      <c r="H180" s="218"/>
      <c r="I180" s="218"/>
      <c r="J180" s="218"/>
      <c r="K180" s="218"/>
      <c r="L180" s="218"/>
      <c r="M180" s="218"/>
      <c r="N180" s="218"/>
      <c r="O180" s="218"/>
      <c r="P180" s="218"/>
      <c r="Q180" s="218"/>
      <c r="R180" s="218"/>
      <c r="S180" s="218"/>
      <c r="T180" s="218"/>
      <c r="U180" s="218"/>
      <c r="V180" s="218"/>
      <c r="W180" s="218"/>
      <c r="X180" s="218"/>
      <c r="Y180" s="218"/>
      <c r="Z180" s="218"/>
    </row>
    <row r="181" spans="1:26" ht="12.75" customHeight="1" x14ac:dyDescent="0.25">
      <c r="A181" s="218"/>
      <c r="B181" s="218"/>
      <c r="C181" s="218"/>
      <c r="D181" s="218"/>
      <c r="E181" s="218"/>
      <c r="F181" s="218"/>
      <c r="G181" s="218"/>
      <c r="H181" s="218"/>
      <c r="I181" s="218"/>
      <c r="J181" s="218"/>
      <c r="K181" s="218"/>
      <c r="L181" s="218"/>
      <c r="M181" s="218"/>
      <c r="N181" s="218"/>
      <c r="O181" s="218"/>
      <c r="P181" s="218"/>
      <c r="Q181" s="218"/>
      <c r="R181" s="218"/>
      <c r="S181" s="218"/>
      <c r="T181" s="218"/>
      <c r="U181" s="218"/>
      <c r="V181" s="218"/>
      <c r="W181" s="218"/>
      <c r="X181" s="218"/>
      <c r="Y181" s="218"/>
      <c r="Z181" s="218"/>
    </row>
    <row r="182" spans="1:26" ht="12.75" customHeight="1" x14ac:dyDescent="0.25">
      <c r="A182" s="218"/>
      <c r="B182" s="218"/>
      <c r="C182" s="218"/>
      <c r="D182" s="218"/>
      <c r="E182" s="218"/>
      <c r="F182" s="218"/>
      <c r="G182" s="218"/>
      <c r="H182" s="218"/>
      <c r="I182" s="218"/>
      <c r="J182" s="218"/>
      <c r="K182" s="218"/>
      <c r="L182" s="218"/>
      <c r="M182" s="218"/>
      <c r="N182" s="218"/>
      <c r="O182" s="218"/>
      <c r="P182" s="218"/>
      <c r="Q182" s="218"/>
      <c r="R182" s="218"/>
      <c r="S182" s="218"/>
      <c r="T182" s="218"/>
      <c r="U182" s="218"/>
      <c r="V182" s="218"/>
      <c r="W182" s="218"/>
      <c r="X182" s="218"/>
      <c r="Y182" s="218"/>
      <c r="Z182" s="218"/>
    </row>
    <row r="183" spans="1:26" ht="12.75" customHeight="1" x14ac:dyDescent="0.25">
      <c r="A183" s="218"/>
      <c r="B183" s="218"/>
      <c r="C183" s="218"/>
      <c r="D183" s="218"/>
      <c r="E183" s="218"/>
      <c r="F183" s="218"/>
      <c r="G183" s="218"/>
      <c r="H183" s="218"/>
      <c r="I183" s="218"/>
      <c r="J183" s="218"/>
      <c r="K183" s="218"/>
      <c r="L183" s="218"/>
      <c r="M183" s="218"/>
      <c r="N183" s="218"/>
      <c r="O183" s="218"/>
      <c r="P183" s="218"/>
      <c r="Q183" s="218"/>
      <c r="R183" s="218"/>
      <c r="S183" s="218"/>
      <c r="T183" s="218"/>
      <c r="U183" s="218"/>
      <c r="V183" s="218"/>
      <c r="W183" s="218"/>
      <c r="X183" s="218"/>
      <c r="Y183" s="218"/>
      <c r="Z183" s="218"/>
    </row>
    <row r="184" spans="1:26" ht="12.75" customHeight="1" x14ac:dyDescent="0.25">
      <c r="A184" s="218"/>
      <c r="B184" s="218"/>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row>
    <row r="185" spans="1:26" ht="12.75" customHeight="1" x14ac:dyDescent="0.25">
      <c r="A185" s="218"/>
      <c r="B185" s="218"/>
      <c r="C185" s="218"/>
      <c r="D185" s="218"/>
      <c r="E185" s="218"/>
      <c r="F185" s="218"/>
      <c r="G185" s="218"/>
      <c r="H185" s="218"/>
      <c r="I185" s="218"/>
      <c r="J185" s="218"/>
      <c r="K185" s="218"/>
      <c r="L185" s="218"/>
      <c r="M185" s="218"/>
      <c r="N185" s="218"/>
      <c r="O185" s="218"/>
      <c r="P185" s="218"/>
      <c r="Q185" s="218"/>
      <c r="R185" s="218"/>
      <c r="S185" s="218"/>
      <c r="T185" s="218"/>
      <c r="U185" s="218"/>
      <c r="V185" s="218"/>
      <c r="W185" s="218"/>
      <c r="X185" s="218"/>
      <c r="Y185" s="218"/>
      <c r="Z185" s="218"/>
    </row>
    <row r="186" spans="1:26" ht="12.75" customHeight="1" x14ac:dyDescent="0.25">
      <c r="A186" s="218"/>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8"/>
      <c r="Z186" s="218"/>
    </row>
    <row r="187" spans="1:26" ht="12.75" customHeight="1" x14ac:dyDescent="0.25">
      <c r="A187" s="218"/>
      <c r="B187" s="218"/>
      <c r="C187" s="218"/>
      <c r="D187" s="218"/>
      <c r="E187" s="218"/>
      <c r="F187" s="218"/>
      <c r="G187" s="218"/>
      <c r="H187" s="218"/>
      <c r="I187" s="218"/>
      <c r="J187" s="218"/>
      <c r="K187" s="218"/>
      <c r="L187" s="218"/>
      <c r="M187" s="218"/>
      <c r="N187" s="218"/>
      <c r="O187" s="218"/>
      <c r="P187" s="218"/>
      <c r="Q187" s="218"/>
      <c r="R187" s="218"/>
      <c r="S187" s="218"/>
      <c r="T187" s="218"/>
      <c r="U187" s="218"/>
      <c r="V187" s="218"/>
      <c r="W187" s="218"/>
      <c r="X187" s="218"/>
      <c r="Y187" s="218"/>
      <c r="Z187" s="218"/>
    </row>
    <row r="188" spans="1:26" ht="12.75" customHeight="1" x14ac:dyDescent="0.25">
      <c r="A188" s="218"/>
      <c r="B188" s="218"/>
      <c r="C188" s="218"/>
      <c r="D188" s="218"/>
      <c r="E188" s="218"/>
      <c r="F188" s="218"/>
      <c r="G188" s="218"/>
      <c r="H188" s="218"/>
      <c r="I188" s="218"/>
      <c r="J188" s="218"/>
      <c r="K188" s="218"/>
      <c r="L188" s="218"/>
      <c r="M188" s="218"/>
      <c r="N188" s="218"/>
      <c r="O188" s="218"/>
      <c r="P188" s="218"/>
      <c r="Q188" s="218"/>
      <c r="R188" s="218"/>
      <c r="S188" s="218"/>
      <c r="T188" s="218"/>
      <c r="U188" s="218"/>
      <c r="V188" s="218"/>
      <c r="W188" s="218"/>
      <c r="X188" s="218"/>
      <c r="Y188" s="218"/>
      <c r="Z188" s="218"/>
    </row>
    <row r="189" spans="1:26" ht="12.75" customHeight="1" x14ac:dyDescent="0.25">
      <c r="A189" s="218"/>
      <c r="B189" s="218"/>
      <c r="C189" s="218"/>
      <c r="D189" s="218"/>
      <c r="E189" s="218"/>
      <c r="F189" s="218"/>
      <c r="G189" s="218"/>
      <c r="H189" s="218"/>
      <c r="I189" s="218"/>
      <c r="J189" s="218"/>
      <c r="K189" s="218"/>
      <c r="L189" s="218"/>
      <c r="M189" s="218"/>
      <c r="N189" s="218"/>
      <c r="O189" s="218"/>
      <c r="P189" s="218"/>
      <c r="Q189" s="218"/>
      <c r="R189" s="218"/>
      <c r="S189" s="218"/>
      <c r="T189" s="218"/>
      <c r="U189" s="218"/>
      <c r="V189" s="218"/>
      <c r="W189" s="218"/>
      <c r="X189" s="218"/>
      <c r="Y189" s="218"/>
      <c r="Z189" s="218"/>
    </row>
    <row r="190" spans="1:26" ht="12.75" customHeight="1" x14ac:dyDescent="0.25">
      <c r="A190" s="218"/>
      <c r="B190" s="218"/>
      <c r="C190" s="218"/>
      <c r="D190" s="218"/>
      <c r="E190" s="218"/>
      <c r="F190" s="218"/>
      <c r="G190" s="218"/>
      <c r="H190" s="218"/>
      <c r="I190" s="218"/>
      <c r="J190" s="218"/>
      <c r="K190" s="218"/>
      <c r="L190" s="218"/>
      <c r="M190" s="218"/>
      <c r="N190" s="218"/>
      <c r="O190" s="218"/>
      <c r="P190" s="218"/>
      <c r="Q190" s="218"/>
      <c r="R190" s="218"/>
      <c r="S190" s="218"/>
      <c r="T190" s="218"/>
      <c r="U190" s="218"/>
      <c r="V190" s="218"/>
      <c r="W190" s="218"/>
      <c r="X190" s="218"/>
      <c r="Y190" s="218"/>
      <c r="Z190" s="218"/>
    </row>
    <row r="191" spans="1:26" ht="12.75" customHeight="1" x14ac:dyDescent="0.25">
      <c r="A191" s="218"/>
      <c r="B191" s="218"/>
      <c r="C191" s="218"/>
      <c r="D191" s="218"/>
      <c r="E191" s="218"/>
      <c r="F191" s="218"/>
      <c r="G191" s="218"/>
      <c r="H191" s="218"/>
      <c r="I191" s="218"/>
      <c r="J191" s="218"/>
      <c r="K191" s="218"/>
      <c r="L191" s="218"/>
      <c r="M191" s="218"/>
      <c r="N191" s="218"/>
      <c r="O191" s="218"/>
      <c r="P191" s="218"/>
      <c r="Q191" s="218"/>
      <c r="R191" s="218"/>
      <c r="S191" s="218"/>
      <c r="T191" s="218"/>
      <c r="U191" s="218"/>
      <c r="V191" s="218"/>
      <c r="W191" s="218"/>
      <c r="X191" s="218"/>
      <c r="Y191" s="218"/>
      <c r="Z191" s="218"/>
    </row>
    <row r="192" spans="1:26" ht="12.75" customHeight="1" x14ac:dyDescent="0.25">
      <c r="A192" s="218"/>
      <c r="B192" s="218"/>
      <c r="C192" s="218"/>
      <c r="D192" s="218"/>
      <c r="E192" s="218"/>
      <c r="F192" s="218"/>
      <c r="G192" s="218"/>
      <c r="H192" s="218"/>
      <c r="I192" s="218"/>
      <c r="J192" s="218"/>
      <c r="K192" s="218"/>
      <c r="L192" s="218"/>
      <c r="M192" s="218"/>
      <c r="N192" s="218"/>
      <c r="O192" s="218"/>
      <c r="P192" s="218"/>
      <c r="Q192" s="218"/>
      <c r="R192" s="218"/>
      <c r="S192" s="218"/>
      <c r="T192" s="218"/>
      <c r="U192" s="218"/>
      <c r="V192" s="218"/>
      <c r="W192" s="218"/>
      <c r="X192" s="218"/>
      <c r="Y192" s="218"/>
      <c r="Z192" s="218"/>
    </row>
    <row r="193" spans="1:26" ht="12.75" customHeight="1" x14ac:dyDescent="0.25">
      <c r="A193" s="218"/>
      <c r="B193" s="218"/>
      <c r="C193" s="218"/>
      <c r="D193" s="218"/>
      <c r="E193" s="218"/>
      <c r="F193" s="218"/>
      <c r="G193" s="218"/>
      <c r="H193" s="218"/>
      <c r="I193" s="218"/>
      <c r="J193" s="218"/>
      <c r="K193" s="218"/>
      <c r="L193" s="218"/>
      <c r="M193" s="218"/>
      <c r="N193" s="218"/>
      <c r="O193" s="218"/>
      <c r="P193" s="218"/>
      <c r="Q193" s="218"/>
      <c r="R193" s="218"/>
      <c r="S193" s="218"/>
      <c r="T193" s="218"/>
      <c r="U193" s="218"/>
      <c r="V193" s="218"/>
      <c r="W193" s="218"/>
      <c r="X193" s="218"/>
      <c r="Y193" s="218"/>
      <c r="Z193" s="218"/>
    </row>
    <row r="194" spans="1:26" ht="12.75" customHeight="1" x14ac:dyDescent="0.25">
      <c r="A194" s="218"/>
      <c r="B194" s="218"/>
      <c r="C194" s="218"/>
      <c r="D194" s="218"/>
      <c r="E194" s="218"/>
      <c r="F194" s="218"/>
      <c r="G194" s="218"/>
      <c r="H194" s="218"/>
      <c r="I194" s="218"/>
      <c r="J194" s="218"/>
      <c r="K194" s="218"/>
      <c r="L194" s="218"/>
      <c r="M194" s="218"/>
      <c r="N194" s="218"/>
      <c r="O194" s="218"/>
      <c r="P194" s="218"/>
      <c r="Q194" s="218"/>
      <c r="R194" s="218"/>
      <c r="S194" s="218"/>
      <c r="T194" s="218"/>
      <c r="U194" s="218"/>
      <c r="V194" s="218"/>
      <c r="W194" s="218"/>
      <c r="X194" s="218"/>
      <c r="Y194" s="218"/>
      <c r="Z194" s="218"/>
    </row>
    <row r="195" spans="1:26" ht="12.75" customHeight="1" x14ac:dyDescent="0.25">
      <c r="A195" s="218"/>
      <c r="B195" s="218"/>
      <c r="C195" s="218"/>
      <c r="D195" s="218"/>
      <c r="E195" s="218"/>
      <c r="F195" s="218"/>
      <c r="G195" s="218"/>
      <c r="H195" s="218"/>
      <c r="I195" s="218"/>
      <c r="J195" s="218"/>
      <c r="K195" s="218"/>
      <c r="L195" s="218"/>
      <c r="M195" s="218"/>
      <c r="N195" s="218"/>
      <c r="O195" s="218"/>
      <c r="P195" s="218"/>
      <c r="Q195" s="218"/>
      <c r="R195" s="218"/>
      <c r="S195" s="218"/>
      <c r="T195" s="218"/>
      <c r="U195" s="218"/>
      <c r="V195" s="218"/>
      <c r="W195" s="218"/>
      <c r="X195" s="218"/>
      <c r="Y195" s="218"/>
      <c r="Z195" s="218"/>
    </row>
    <row r="196" spans="1:26" ht="12.75" customHeight="1" x14ac:dyDescent="0.25">
      <c r="A196" s="218"/>
      <c r="B196" s="218"/>
      <c r="C196" s="218"/>
      <c r="D196" s="218"/>
      <c r="E196" s="218"/>
      <c r="F196" s="218"/>
      <c r="G196" s="218"/>
      <c r="H196" s="218"/>
      <c r="I196" s="218"/>
      <c r="J196" s="218"/>
      <c r="K196" s="218"/>
      <c r="L196" s="218"/>
      <c r="M196" s="218"/>
      <c r="N196" s="218"/>
      <c r="O196" s="218"/>
      <c r="P196" s="218"/>
      <c r="Q196" s="218"/>
      <c r="R196" s="218"/>
      <c r="S196" s="218"/>
      <c r="T196" s="218"/>
      <c r="U196" s="218"/>
      <c r="V196" s="218"/>
      <c r="W196" s="218"/>
      <c r="X196" s="218"/>
      <c r="Y196" s="218"/>
      <c r="Z196" s="218"/>
    </row>
    <row r="197" spans="1:26" ht="12.75" customHeight="1" x14ac:dyDescent="0.25">
      <c r="A197" s="218"/>
      <c r="B197" s="218"/>
      <c r="C197" s="218"/>
      <c r="D197" s="218"/>
      <c r="E197" s="218"/>
      <c r="F197" s="218"/>
      <c r="G197" s="218"/>
      <c r="H197" s="218"/>
      <c r="I197" s="218"/>
      <c r="J197" s="218"/>
      <c r="K197" s="218"/>
      <c r="L197" s="218"/>
      <c r="M197" s="218"/>
      <c r="N197" s="218"/>
      <c r="O197" s="218"/>
      <c r="P197" s="218"/>
      <c r="Q197" s="218"/>
      <c r="R197" s="218"/>
      <c r="S197" s="218"/>
      <c r="T197" s="218"/>
      <c r="U197" s="218"/>
      <c r="V197" s="218"/>
      <c r="W197" s="218"/>
      <c r="X197" s="218"/>
      <c r="Y197" s="218"/>
      <c r="Z197" s="218"/>
    </row>
    <row r="198" spans="1:26" ht="12.75" customHeight="1" x14ac:dyDescent="0.25">
      <c r="A198" s="218"/>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row>
    <row r="199" spans="1:26" ht="12.75" customHeight="1" x14ac:dyDescent="0.25">
      <c r="A199" s="218"/>
      <c r="B199" s="218"/>
      <c r="C199" s="218"/>
      <c r="D199" s="218"/>
      <c r="E199" s="218"/>
      <c r="F199" s="218"/>
      <c r="G199" s="218"/>
      <c r="H199" s="218"/>
      <c r="I199" s="218"/>
      <c r="J199" s="218"/>
      <c r="K199" s="218"/>
      <c r="L199" s="218"/>
      <c r="M199" s="218"/>
      <c r="N199" s="218"/>
      <c r="O199" s="218"/>
      <c r="P199" s="218"/>
      <c r="Q199" s="218"/>
      <c r="R199" s="218"/>
      <c r="S199" s="218"/>
      <c r="T199" s="218"/>
      <c r="U199" s="218"/>
      <c r="V199" s="218"/>
      <c r="W199" s="218"/>
      <c r="X199" s="218"/>
      <c r="Y199" s="218"/>
      <c r="Z199" s="218"/>
    </row>
    <row r="200" spans="1:26" ht="12.75" customHeight="1" x14ac:dyDescent="0.25">
      <c r="A200" s="218"/>
      <c r="B200" s="218"/>
      <c r="C200" s="218"/>
      <c r="D200" s="218"/>
      <c r="E200" s="218"/>
      <c r="F200" s="218"/>
      <c r="G200" s="218"/>
      <c r="H200" s="218"/>
      <c r="I200" s="218"/>
      <c r="J200" s="218"/>
      <c r="K200" s="218"/>
      <c r="L200" s="218"/>
      <c r="M200" s="218"/>
      <c r="N200" s="218"/>
      <c r="O200" s="218"/>
      <c r="P200" s="218"/>
      <c r="Q200" s="218"/>
      <c r="R200" s="218"/>
      <c r="S200" s="218"/>
      <c r="T200" s="218"/>
      <c r="U200" s="218"/>
      <c r="V200" s="218"/>
      <c r="W200" s="218"/>
      <c r="X200" s="218"/>
      <c r="Y200" s="218"/>
      <c r="Z200" s="218"/>
    </row>
    <row r="201" spans="1:26" ht="12.75" customHeight="1" x14ac:dyDescent="0.25">
      <c r="A201" s="218"/>
      <c r="B201" s="218"/>
      <c r="C201" s="218"/>
      <c r="D201" s="218"/>
      <c r="E201" s="218"/>
      <c r="F201" s="218"/>
      <c r="G201" s="218"/>
      <c r="H201" s="218"/>
      <c r="I201" s="218"/>
      <c r="J201" s="218"/>
      <c r="K201" s="218"/>
      <c r="L201" s="218"/>
      <c r="M201" s="218"/>
      <c r="N201" s="218"/>
      <c r="O201" s="218"/>
      <c r="P201" s="218"/>
      <c r="Q201" s="218"/>
      <c r="R201" s="218"/>
      <c r="S201" s="218"/>
      <c r="T201" s="218"/>
      <c r="U201" s="218"/>
      <c r="V201" s="218"/>
      <c r="W201" s="218"/>
      <c r="X201" s="218"/>
      <c r="Y201" s="218"/>
      <c r="Z201" s="218"/>
    </row>
    <row r="202" spans="1:26" ht="12.75" customHeight="1" x14ac:dyDescent="0.25">
      <c r="A202" s="218"/>
      <c r="B202" s="218"/>
      <c r="C202" s="218"/>
      <c r="D202" s="218"/>
      <c r="E202" s="218"/>
      <c r="F202" s="218"/>
      <c r="G202" s="218"/>
      <c r="H202" s="218"/>
      <c r="I202" s="218"/>
      <c r="J202" s="218"/>
      <c r="K202" s="218"/>
      <c r="L202" s="218"/>
      <c r="M202" s="218"/>
      <c r="N202" s="218"/>
      <c r="O202" s="218"/>
      <c r="P202" s="218"/>
      <c r="Q202" s="218"/>
      <c r="R202" s="218"/>
      <c r="S202" s="218"/>
      <c r="T202" s="218"/>
      <c r="U202" s="218"/>
      <c r="V202" s="218"/>
      <c r="W202" s="218"/>
      <c r="X202" s="218"/>
      <c r="Y202" s="218"/>
      <c r="Z202" s="218"/>
    </row>
    <row r="203" spans="1:26" ht="12.75" customHeight="1" x14ac:dyDescent="0.25">
      <c r="A203" s="218"/>
      <c r="B203" s="218"/>
      <c r="C203" s="218"/>
      <c r="D203" s="218"/>
      <c r="E203" s="218"/>
      <c r="F203" s="218"/>
      <c r="G203" s="218"/>
      <c r="H203" s="218"/>
      <c r="I203" s="218"/>
      <c r="J203" s="218"/>
      <c r="K203" s="218"/>
      <c r="L203" s="218"/>
      <c r="M203" s="218"/>
      <c r="N203" s="218"/>
      <c r="O203" s="218"/>
      <c r="P203" s="218"/>
      <c r="Q203" s="218"/>
      <c r="R203" s="218"/>
      <c r="S203" s="218"/>
      <c r="T203" s="218"/>
      <c r="U203" s="218"/>
      <c r="V203" s="218"/>
      <c r="W203" s="218"/>
      <c r="X203" s="218"/>
      <c r="Y203" s="218"/>
      <c r="Z203" s="218"/>
    </row>
    <row r="204" spans="1:26" ht="12.75" customHeight="1" x14ac:dyDescent="0.25">
      <c r="A204" s="218"/>
      <c r="B204" s="218"/>
      <c r="C204" s="218"/>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row>
    <row r="205" spans="1:26" ht="12.75" customHeight="1" x14ac:dyDescent="0.25">
      <c r="A205" s="218"/>
      <c r="B205" s="218"/>
      <c r="C205" s="218"/>
      <c r="D205" s="218"/>
      <c r="E205" s="218"/>
      <c r="F205" s="218"/>
      <c r="G205" s="218"/>
      <c r="H205" s="218"/>
      <c r="I205" s="218"/>
      <c r="J205" s="218"/>
      <c r="K205" s="218"/>
      <c r="L205" s="218"/>
      <c r="M205" s="218"/>
      <c r="N205" s="218"/>
      <c r="O205" s="218"/>
      <c r="P205" s="218"/>
      <c r="Q205" s="218"/>
      <c r="R205" s="218"/>
      <c r="S205" s="218"/>
      <c r="T205" s="218"/>
      <c r="U205" s="218"/>
      <c r="V205" s="218"/>
      <c r="W205" s="218"/>
      <c r="X205" s="218"/>
      <c r="Y205" s="218"/>
      <c r="Z205" s="218"/>
    </row>
    <row r="206" spans="1:26" ht="12.75" customHeight="1" x14ac:dyDescent="0.25">
      <c r="A206" s="218"/>
      <c r="B206" s="218"/>
      <c r="C206" s="218"/>
      <c r="D206" s="218"/>
      <c r="E206" s="218"/>
      <c r="F206" s="218"/>
      <c r="G206" s="218"/>
      <c r="H206" s="218"/>
      <c r="I206" s="218"/>
      <c r="J206" s="218"/>
      <c r="K206" s="218"/>
      <c r="L206" s="218"/>
      <c r="M206" s="218"/>
      <c r="N206" s="218"/>
      <c r="O206" s="218"/>
      <c r="P206" s="218"/>
      <c r="Q206" s="218"/>
      <c r="R206" s="218"/>
      <c r="S206" s="218"/>
      <c r="T206" s="218"/>
      <c r="U206" s="218"/>
      <c r="V206" s="218"/>
      <c r="W206" s="218"/>
      <c r="X206" s="218"/>
      <c r="Y206" s="218"/>
      <c r="Z206" s="218"/>
    </row>
    <row r="207" spans="1:26" ht="12.75" customHeight="1" x14ac:dyDescent="0.25">
      <c r="A207" s="218"/>
      <c r="B207" s="218"/>
      <c r="C207" s="218"/>
      <c r="D207" s="218"/>
      <c r="E207" s="218"/>
      <c r="F207" s="218"/>
      <c r="G207" s="218"/>
      <c r="H207" s="218"/>
      <c r="I207" s="218"/>
      <c r="J207" s="218"/>
      <c r="K207" s="218"/>
      <c r="L207" s="218"/>
      <c r="M207" s="218"/>
      <c r="N207" s="218"/>
      <c r="O207" s="218"/>
      <c r="P207" s="218"/>
      <c r="Q207" s="218"/>
      <c r="R207" s="218"/>
      <c r="S207" s="218"/>
      <c r="T207" s="218"/>
      <c r="U207" s="218"/>
      <c r="V207" s="218"/>
      <c r="W207" s="218"/>
      <c r="X207" s="218"/>
      <c r="Y207" s="218"/>
      <c r="Z207" s="218"/>
    </row>
    <row r="208" spans="1:26" ht="12.75" customHeight="1" x14ac:dyDescent="0.25">
      <c r="A208" s="218"/>
      <c r="B208" s="218"/>
      <c r="C208" s="218"/>
      <c r="D208" s="218"/>
      <c r="E208" s="218"/>
      <c r="F208" s="218"/>
      <c r="G208" s="218"/>
      <c r="H208" s="218"/>
      <c r="I208" s="218"/>
      <c r="J208" s="218"/>
      <c r="K208" s="218"/>
      <c r="L208" s="218"/>
      <c r="M208" s="218"/>
      <c r="N208" s="218"/>
      <c r="O208" s="218"/>
      <c r="P208" s="218"/>
      <c r="Q208" s="218"/>
      <c r="R208" s="218"/>
      <c r="S208" s="218"/>
      <c r="T208" s="218"/>
      <c r="U208" s="218"/>
      <c r="V208" s="218"/>
      <c r="W208" s="218"/>
      <c r="X208" s="218"/>
      <c r="Y208" s="218"/>
      <c r="Z208" s="218"/>
    </row>
    <row r="209" spans="1:26" ht="12.75" customHeight="1" x14ac:dyDescent="0.25">
      <c r="A209" s="218"/>
      <c r="B209" s="218"/>
      <c r="C209" s="218"/>
      <c r="D209" s="218"/>
      <c r="E209" s="218"/>
      <c r="F209" s="218"/>
      <c r="G209" s="218"/>
      <c r="H209" s="218"/>
      <c r="I209" s="218"/>
      <c r="J209" s="218"/>
      <c r="K209" s="218"/>
      <c r="L209" s="218"/>
      <c r="M209" s="218"/>
      <c r="N209" s="218"/>
      <c r="O209" s="218"/>
      <c r="P209" s="218"/>
      <c r="Q209" s="218"/>
      <c r="R209" s="218"/>
      <c r="S209" s="218"/>
      <c r="T209" s="218"/>
      <c r="U209" s="218"/>
      <c r="V209" s="218"/>
      <c r="W209" s="218"/>
      <c r="X209" s="218"/>
      <c r="Y209" s="218"/>
      <c r="Z209" s="218"/>
    </row>
    <row r="210" spans="1:26" ht="12.75" customHeight="1" x14ac:dyDescent="0.25">
      <c r="A210" s="218"/>
      <c r="B210" s="218"/>
      <c r="C210" s="218"/>
      <c r="D210" s="218"/>
      <c r="E210" s="218"/>
      <c r="F210" s="218"/>
      <c r="G210" s="218"/>
      <c r="H210" s="218"/>
      <c r="I210" s="218"/>
      <c r="J210" s="218"/>
      <c r="K210" s="218"/>
      <c r="L210" s="218"/>
      <c r="M210" s="218"/>
      <c r="N210" s="218"/>
      <c r="O210" s="218"/>
      <c r="P210" s="218"/>
      <c r="Q210" s="218"/>
      <c r="R210" s="218"/>
      <c r="S210" s="218"/>
      <c r="T210" s="218"/>
      <c r="U210" s="218"/>
      <c r="V210" s="218"/>
      <c r="W210" s="218"/>
      <c r="X210" s="218"/>
      <c r="Y210" s="218"/>
      <c r="Z210" s="218"/>
    </row>
    <row r="211" spans="1:26" ht="12.75" customHeight="1" x14ac:dyDescent="0.25">
      <c r="A211" s="218"/>
      <c r="B211" s="218"/>
      <c r="C211" s="218"/>
      <c r="D211" s="218"/>
      <c r="E211" s="218"/>
      <c r="F211" s="218"/>
      <c r="G211" s="218"/>
      <c r="H211" s="218"/>
      <c r="I211" s="218"/>
      <c r="J211" s="218"/>
      <c r="K211" s="218"/>
      <c r="L211" s="218"/>
      <c r="M211" s="218"/>
      <c r="N211" s="218"/>
      <c r="O211" s="218"/>
      <c r="P211" s="218"/>
      <c r="Q211" s="218"/>
      <c r="R211" s="218"/>
      <c r="S211" s="218"/>
      <c r="T211" s="218"/>
      <c r="U211" s="218"/>
      <c r="V211" s="218"/>
      <c r="W211" s="218"/>
      <c r="X211" s="218"/>
      <c r="Y211" s="218"/>
      <c r="Z211" s="218"/>
    </row>
    <row r="212" spans="1:26" ht="12.75" customHeight="1" x14ac:dyDescent="0.25">
      <c r="A212" s="218"/>
      <c r="B212" s="218"/>
      <c r="C212" s="218"/>
      <c r="D212" s="218"/>
      <c r="E212" s="218"/>
      <c r="F212" s="218"/>
      <c r="G212" s="218"/>
      <c r="H212" s="218"/>
      <c r="I212" s="218"/>
      <c r="J212" s="218"/>
      <c r="K212" s="218"/>
      <c r="L212" s="218"/>
      <c r="M212" s="218"/>
      <c r="N212" s="218"/>
      <c r="O212" s="218"/>
      <c r="P212" s="218"/>
      <c r="Q212" s="218"/>
      <c r="R212" s="218"/>
      <c r="S212" s="218"/>
      <c r="T212" s="218"/>
      <c r="U212" s="218"/>
      <c r="V212" s="218"/>
      <c r="W212" s="218"/>
      <c r="X212" s="218"/>
      <c r="Y212" s="218"/>
      <c r="Z212" s="218"/>
    </row>
    <row r="213" spans="1:26" ht="12.75" customHeight="1" x14ac:dyDescent="0.25">
      <c r="A213" s="218"/>
      <c r="B213" s="218"/>
      <c r="C213" s="218"/>
      <c r="D213" s="218"/>
      <c r="E213" s="218"/>
      <c r="F213" s="218"/>
      <c r="G213" s="218"/>
      <c r="H213" s="218"/>
      <c r="I213" s="218"/>
      <c r="J213" s="218"/>
      <c r="K213" s="218"/>
      <c r="L213" s="218"/>
      <c r="M213" s="218"/>
      <c r="N213" s="218"/>
      <c r="O213" s="218"/>
      <c r="P213" s="218"/>
      <c r="Q213" s="218"/>
      <c r="R213" s="218"/>
      <c r="S213" s="218"/>
      <c r="T213" s="218"/>
      <c r="U213" s="218"/>
      <c r="V213" s="218"/>
      <c r="W213" s="218"/>
      <c r="X213" s="218"/>
      <c r="Y213" s="218"/>
      <c r="Z213" s="218"/>
    </row>
    <row r="214" spans="1:26" ht="12.75" customHeight="1" x14ac:dyDescent="0.25">
      <c r="A214" s="218"/>
      <c r="B214" s="218"/>
      <c r="C214" s="218"/>
      <c r="D214" s="218"/>
      <c r="E214" s="218"/>
      <c r="F214" s="218"/>
      <c r="G214" s="218"/>
      <c r="H214" s="218"/>
      <c r="I214" s="218"/>
      <c r="J214" s="218"/>
      <c r="K214" s="218"/>
      <c r="L214" s="218"/>
      <c r="M214" s="218"/>
      <c r="N214" s="218"/>
      <c r="O214" s="218"/>
      <c r="P214" s="218"/>
      <c r="Q214" s="218"/>
      <c r="R214" s="218"/>
      <c r="S214" s="218"/>
      <c r="T214" s="218"/>
      <c r="U214" s="218"/>
      <c r="V214" s="218"/>
      <c r="W214" s="218"/>
      <c r="X214" s="218"/>
      <c r="Y214" s="218"/>
      <c r="Z214" s="218"/>
    </row>
    <row r="215" spans="1:26" ht="12.75" customHeight="1" x14ac:dyDescent="0.25">
      <c r="A215" s="218"/>
      <c r="B215" s="218"/>
      <c r="C215" s="218"/>
      <c r="D215" s="218"/>
      <c r="E215" s="218"/>
      <c r="F215" s="218"/>
      <c r="G215" s="218"/>
      <c r="H215" s="218"/>
      <c r="I215" s="218"/>
      <c r="J215" s="218"/>
      <c r="K215" s="218"/>
      <c r="L215" s="218"/>
      <c r="M215" s="218"/>
      <c r="N215" s="218"/>
      <c r="O215" s="218"/>
      <c r="P215" s="218"/>
      <c r="Q215" s="218"/>
      <c r="R215" s="218"/>
      <c r="S215" s="218"/>
      <c r="T215" s="218"/>
      <c r="U215" s="218"/>
      <c r="V215" s="218"/>
      <c r="W215" s="218"/>
      <c r="X215" s="218"/>
      <c r="Y215" s="218"/>
      <c r="Z215" s="218"/>
    </row>
    <row r="216" spans="1:26" ht="12.75" customHeight="1" x14ac:dyDescent="0.25">
      <c r="A216" s="218"/>
      <c r="B216" s="218"/>
      <c r="C216" s="218"/>
      <c r="D216" s="218"/>
      <c r="E216" s="218"/>
      <c r="F216" s="218"/>
      <c r="G216" s="218"/>
      <c r="H216" s="218"/>
      <c r="I216" s="218"/>
      <c r="J216" s="218"/>
      <c r="K216" s="218"/>
      <c r="L216" s="218"/>
      <c r="M216" s="218"/>
      <c r="N216" s="218"/>
      <c r="O216" s="218"/>
      <c r="P216" s="218"/>
      <c r="Q216" s="218"/>
      <c r="R216" s="218"/>
      <c r="S216" s="218"/>
      <c r="T216" s="218"/>
      <c r="U216" s="218"/>
      <c r="V216" s="218"/>
      <c r="W216" s="218"/>
      <c r="X216" s="218"/>
      <c r="Y216" s="218"/>
      <c r="Z216" s="218"/>
    </row>
    <row r="217" spans="1:26" ht="12.75" customHeight="1" x14ac:dyDescent="0.25">
      <c r="A217" s="218"/>
      <c r="B217" s="218"/>
      <c r="C217" s="218"/>
      <c r="D217" s="218"/>
      <c r="E217" s="218"/>
      <c r="F217" s="218"/>
      <c r="G217" s="218"/>
      <c r="H217" s="218"/>
      <c r="I217" s="218"/>
      <c r="J217" s="218"/>
      <c r="K217" s="218"/>
      <c r="L217" s="218"/>
      <c r="M217" s="218"/>
      <c r="N217" s="218"/>
      <c r="O217" s="218"/>
      <c r="P217" s="218"/>
      <c r="Q217" s="218"/>
      <c r="R217" s="218"/>
      <c r="S217" s="218"/>
      <c r="T217" s="218"/>
      <c r="U217" s="218"/>
      <c r="V217" s="218"/>
      <c r="W217" s="218"/>
      <c r="X217" s="218"/>
      <c r="Y217" s="218"/>
      <c r="Z217" s="218"/>
    </row>
    <row r="218" spans="1:26" ht="12.75" customHeight="1" x14ac:dyDescent="0.25">
      <c r="A218" s="218"/>
      <c r="B218" s="218"/>
      <c r="C218" s="218"/>
      <c r="D218" s="218"/>
      <c r="E218" s="218"/>
      <c r="F218" s="218"/>
      <c r="G218" s="218"/>
      <c r="H218" s="218"/>
      <c r="I218" s="218"/>
      <c r="J218" s="218"/>
      <c r="K218" s="218"/>
      <c r="L218" s="218"/>
      <c r="M218" s="218"/>
      <c r="N218" s="218"/>
      <c r="O218" s="218"/>
      <c r="P218" s="218"/>
      <c r="Q218" s="218"/>
      <c r="R218" s="218"/>
      <c r="S218" s="218"/>
      <c r="T218" s="218"/>
      <c r="U218" s="218"/>
      <c r="V218" s="218"/>
      <c r="W218" s="218"/>
      <c r="X218" s="218"/>
      <c r="Y218" s="218"/>
      <c r="Z218" s="218"/>
    </row>
    <row r="219" spans="1:26" ht="12.75" customHeight="1" x14ac:dyDescent="0.25">
      <c r="A219" s="218"/>
      <c r="B219" s="218"/>
      <c r="C219" s="218"/>
      <c r="D219" s="218"/>
      <c r="E219" s="218"/>
      <c r="F219" s="218"/>
      <c r="G219" s="218"/>
      <c r="H219" s="218"/>
      <c r="I219" s="218"/>
      <c r="J219" s="218"/>
      <c r="K219" s="218"/>
      <c r="L219" s="218"/>
      <c r="M219" s="218"/>
      <c r="N219" s="218"/>
      <c r="O219" s="218"/>
      <c r="P219" s="218"/>
      <c r="Q219" s="218"/>
      <c r="R219" s="218"/>
      <c r="S219" s="218"/>
      <c r="T219" s="218"/>
      <c r="U219" s="218"/>
      <c r="V219" s="218"/>
      <c r="W219" s="218"/>
      <c r="X219" s="218"/>
      <c r="Y219" s="218"/>
      <c r="Z219" s="218"/>
    </row>
    <row r="220" spans="1:26" ht="12.75" customHeight="1" x14ac:dyDescent="0.25">
      <c r="A220" s="218"/>
      <c r="B220" s="218"/>
      <c r="C220" s="218"/>
      <c r="D220" s="218"/>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row>
    <row r="221" spans="1:26" ht="12.75" customHeight="1" x14ac:dyDescent="0.25">
      <c r="A221" s="218"/>
      <c r="B221" s="218"/>
      <c r="C221" s="218"/>
      <c r="D221" s="218"/>
      <c r="E221" s="218"/>
      <c r="F221" s="218"/>
      <c r="G221" s="218"/>
      <c r="H221" s="218"/>
      <c r="I221" s="218"/>
      <c r="J221" s="218"/>
      <c r="K221" s="218"/>
      <c r="L221" s="218"/>
      <c r="M221" s="218"/>
      <c r="N221" s="218"/>
      <c r="O221" s="218"/>
      <c r="P221" s="218"/>
      <c r="Q221" s="218"/>
      <c r="R221" s="218"/>
      <c r="S221" s="218"/>
      <c r="T221" s="218"/>
      <c r="U221" s="218"/>
      <c r="V221" s="218"/>
      <c r="W221" s="218"/>
      <c r="X221" s="218"/>
      <c r="Y221" s="218"/>
      <c r="Z221" s="218"/>
    </row>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final</vt:lpstr>
      <vt:lpstr>Matriz Calor Residual</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Jorge Alexander Salazar Santamaría</cp:lastModifiedBy>
  <dcterms:created xsi:type="dcterms:W3CDTF">2020-03-24T23:12:00Z</dcterms:created>
  <dcterms:modified xsi:type="dcterms:W3CDTF">2026-01-06T16:37:55Z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0x010100640A5427B8B915438C320079A84A7617</vt:lpwstr>
  </property>
  <property fmtid="{D5CDD505-2E9C-101B-9397-08002B2CF9AE}" pid="3" name="ICV">
    <vt:lpwstr>22896D0169A043809E80C031FBF2649D_12</vt:lpwstr>
  </property>
  <property fmtid="{D5CDD505-2E9C-101B-9397-08002B2CF9AE}" pid="4" name="KSOProductBuildVer">
    <vt:lpwstr>3082-12.2.0.19805</vt:lpwstr>
  </property>
</Properties>
</file>