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Unidades compartidas\SEGUI-INVERSIÓN 2021-2025\3. POAI-PAA-PAC\Vigencia 2026\"/>
    </mc:Choice>
  </mc:AlternateContent>
  <xr:revisionPtr revIDLastSave="0" documentId="8_{F8D74065-258C-4049-88EC-C8C01F014F3F}" xr6:coauthVersionLast="47" xr6:coauthVersionMax="47" xr10:uidLastSave="{00000000-0000-0000-0000-000000000000}"/>
  <bookViews>
    <workbookView xWindow="-120" yWindow="-120" windowWidth="51840" windowHeight="21120" xr2:uid="{4057F016-D942-4BFA-9825-4058AF44F01B}"/>
  </bookViews>
  <sheets>
    <sheet name="PAA" sheetId="1" r:id="rId1"/>
  </sheets>
  <externalReferences>
    <externalReference r:id="rId2"/>
  </externalReferences>
  <definedNames>
    <definedName name="_xlnm._FilterDatabase" localSheetId="0" hidden="1">PAA!$A$2:$V$74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3" i="1" l="1"/>
  <c r="J73" i="1"/>
  <c r="J72" i="1"/>
  <c r="P71" i="1"/>
  <c r="J71" i="1"/>
  <c r="J70" i="1"/>
  <c r="P69" i="1"/>
  <c r="P74" i="1" s="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J3" i="1"/>
</calcChain>
</file>

<file path=xl/sharedStrings.xml><?xml version="1.0" encoding="utf-8"?>
<sst xmlns="http://schemas.openxmlformats.org/spreadsheetml/2006/main" count="1292" uniqueCount="360">
  <si>
    <t>EJE ESTRATÉGICO</t>
  </si>
  <si>
    <t>ASUNTO</t>
  </si>
  <si>
    <t>PROYECTO</t>
  </si>
  <si>
    <t>TIPO DE GASTO</t>
  </si>
  <si>
    <t>CÓDIGO CCPET</t>
  </si>
  <si>
    <t>FONDO ORIGINAL</t>
  </si>
  <si>
    <t>FONDO G+</t>
  </si>
  <si>
    <t>POAI</t>
  </si>
  <si>
    <t>PAA</t>
  </si>
  <si>
    <t>Código Proyecto Presupuesto</t>
  </si>
  <si>
    <t>Código Necesidad</t>
  </si>
  <si>
    <t>RESPONSABLE</t>
  </si>
  <si>
    <t xml:space="preserve">Objeto </t>
  </si>
  <si>
    <t>Códigos UNSPSC</t>
  </si>
  <si>
    <t>Tipo de bien o servicio</t>
  </si>
  <si>
    <t>Valor definitivo</t>
  </si>
  <si>
    <t>Fecha etimada de adquisición</t>
  </si>
  <si>
    <t>Forma de Pago</t>
  </si>
  <si>
    <t>Plazo</t>
  </si>
  <si>
    <t>Modalidad de contratación</t>
  </si>
  <si>
    <t>OBSERVACIONES: describa las acciones, actividades a desarrollar en este contrato.</t>
  </si>
  <si>
    <t>Observaciones Secretaría General</t>
  </si>
  <si>
    <t>1. Consolidación del modelo educativo de la IU DIGITAL.</t>
  </si>
  <si>
    <t>1.2. Desarrollo de una oferta académica pertinente, situada y mutimodal.</t>
  </si>
  <si>
    <t>1.2.1. Creación de una oferta académica que responda a las necesidades del territorio con un enfoque global.</t>
  </si>
  <si>
    <t>Inversión</t>
  </si>
  <si>
    <t>2.3</t>
  </si>
  <si>
    <t>0-2010</t>
  </si>
  <si>
    <t>Sí</t>
  </si>
  <si>
    <t>001VA</t>
  </si>
  <si>
    <t>Coordinación de Admisiones, Registro y Control</t>
  </si>
  <si>
    <t>001VA. Suministro de papel de seguridad para la impresión de diplomas y actas, así como las carpetas con el logotipo institucional para grados académicos de la Institución Universitaria Digital de Antioquia.</t>
  </si>
  <si>
    <t>44122000
60101600</t>
  </si>
  <si>
    <t>5.2 Papelería y elementos de oficina</t>
  </si>
  <si>
    <t>Febrero</t>
  </si>
  <si>
    <t xml:space="preserve">Único pago </t>
  </si>
  <si>
    <t>1 mes</t>
  </si>
  <si>
    <t>Selección Abreviada</t>
  </si>
  <si>
    <t>1.2.2. Consolidación del PETI-Plan Estratégico de Tecnologías de la Información de la institución.</t>
  </si>
  <si>
    <t>0-2716</t>
  </si>
  <si>
    <t>001DT</t>
  </si>
  <si>
    <t>Dirección de Tecnología</t>
  </si>
  <si>
    <t>001DT. Adquisición de equipos y artefactos tecnológicos, incluyendo dispositivos de cómputo, servidores, equipos de red, periféricos, y demás activos tecnológicos requeridos para el fortalecimiento y operación de la infraestructura tecnológica institucional.</t>
  </si>
  <si>
    <t>43210000, 43211500, 43211600, 52161500, 81112300, 81112500, 81112200</t>
  </si>
  <si>
    <t>2.5 Infraestructura tecnológica</t>
  </si>
  <si>
    <t xml:space="preserve">Marzo </t>
  </si>
  <si>
    <t>12 meses</t>
  </si>
  <si>
    <t xml:space="preserve">Selección Abreviada </t>
  </si>
  <si>
    <t>"Adquisición de dispositivos, equipos tecnológicos y periféricos 
- Adquisiciones en auditorios 
- Adquisición equipos CPA 
- Lab Inmersión"</t>
  </si>
  <si>
    <t>002DT</t>
  </si>
  <si>
    <t>002DT. Adquisición de servicios de mantenimiento y soporte técnico para plataformas y sistemas de información, con enfoque en actualización, optimización y continuidad operativa de las soluciones existentes.</t>
  </si>
  <si>
    <t>2.6 Servicios tecnológicos</t>
  </si>
  <si>
    <t>Julio</t>
  </si>
  <si>
    <t xml:space="preserve">Contratación Directa </t>
  </si>
  <si>
    <t xml:space="preserve">Soporte a plataformas tecnológicas institucionales.
- G+ Admnistrativo
-G+ Academico 
- Educatic
- Youniversity </t>
  </si>
  <si>
    <t>004DT</t>
  </si>
  <si>
    <t>004DT. Adquisición de dispositivos, equipos tecnológicos y otros en el marco del 10% destinado por Ley Estampilla Pro IU Digital.</t>
  </si>
  <si>
    <t>43211500:43211600</t>
  </si>
  <si>
    <t>2.1 Equipos tecnológicos</t>
  </si>
  <si>
    <t>Junio</t>
  </si>
  <si>
    <t>Pagos parciales</t>
  </si>
  <si>
    <t>6 meses</t>
  </si>
  <si>
    <t>Licitación Pública</t>
  </si>
  <si>
    <t>1.3. Consolidación de un modelo pedagógico y formativo con orientación al aprendizaje.</t>
  </si>
  <si>
    <t>1.3.1. Implementación de un modelo de formación integral incluyente, enfoque territorial y sentido humano.</t>
  </si>
  <si>
    <t>005VA</t>
  </si>
  <si>
    <t>Vicerrectoría Académica</t>
  </si>
  <si>
    <t>005VA. Adquisición de bases de datos digitales, recursos académicos y plataforma para la gestión académica.</t>
  </si>
  <si>
    <t>81112500
81112000</t>
  </si>
  <si>
    <t>2.4 Bases de datos académicas</t>
  </si>
  <si>
    <t>Validar plataformas</t>
  </si>
  <si>
    <t xml:space="preserve">1.4. Desarrollo de competencias globales e interculturales para la generación, transferencia y apropiación del conocimiento.  </t>
  </si>
  <si>
    <t>1.4.1. Desarrollo de competencias para la investigación, creación artística, desarrollo tecnológico e innovación.</t>
  </si>
  <si>
    <t>0-1016</t>
  </si>
  <si>
    <t>006VA</t>
  </si>
  <si>
    <t xml:space="preserve">006VA. Prestación de servicios para la operación logística de las Áreas de la Vicerrectoría Académica. </t>
  </si>
  <si>
    <t>80111600:20102301:90101700:90101600:49101602:90101604:90101601:50201700:50202300:72151603:80101604</t>
  </si>
  <si>
    <t>5.5 Operación logística</t>
  </si>
  <si>
    <t>Enero</t>
  </si>
  <si>
    <t>11 meses</t>
  </si>
  <si>
    <t>Contratación Directa</t>
  </si>
  <si>
    <t>1.5. Mejoramiento de capacidades y recursos tecnológicos y digitales especializados para la enseñanza-aprendizaje.</t>
  </si>
  <si>
    <t>1.5.2. Lenguaje cercano para contenidos pedagógicos e informativos de la IU Digital de Antioquia.</t>
  </si>
  <si>
    <t>001DC</t>
  </si>
  <si>
    <t>Dirección de Comunicaciones y Mercadeo</t>
  </si>
  <si>
    <t>001DC. Prestación de servicios de apoyo logistico para la ejecución del plan integral de medios de la IU Digital de Antioquia.</t>
  </si>
  <si>
    <t>80111600;20102301;
90101700;49101602;
90101601;50201700;
50202300;72151603;
80101604</t>
  </si>
  <si>
    <t>Mensual</t>
  </si>
  <si>
    <t>1.6. Internacionalización del currículo.</t>
  </si>
  <si>
    <t>1.6.1 Adaptación y mejoramiento de las estrategias que visibilicen la internacionalización del currículo.</t>
  </si>
  <si>
    <t>007VA</t>
  </si>
  <si>
    <t>Facultades</t>
  </si>
  <si>
    <t xml:space="preserve">007VA. Prestación de servicios para la operación logística de las Áreas de la Vicerrectoría Académica. </t>
  </si>
  <si>
    <t>2. Fortalecimiento del buenvivir y la equidad de los miembros de la comunidad IU DIGITAL.</t>
  </si>
  <si>
    <t>2.4. Generación de espacios de encuentro, reconocimiento y diálogo más allá de lo virtual.</t>
  </si>
  <si>
    <t>2.4.1. Consolidación del modelo de presencia territorial a través de los Nodos Subregionales de la IU Digital de Antioquia.</t>
  </si>
  <si>
    <t>009VA</t>
  </si>
  <si>
    <t>009VA. Dotación para Ambientes Abiertos para el Aprendizaje en las subregiones.</t>
  </si>
  <si>
    <t>13000000
27000000
41000000
44000000
56000000</t>
  </si>
  <si>
    <t>3.2 Adecuación o mantenimiento</t>
  </si>
  <si>
    <t>Material fungible
Material concreto 
Equipos- cómputo y experimentación
Mobiliario</t>
  </si>
  <si>
    <t>3. Avance articulado de condiciones para la gobernabilidad y gestión en la IU DIGITAL.</t>
  </si>
  <si>
    <t>3.1. Gobernabilidad y participación.</t>
  </si>
  <si>
    <t>3.1.2. Apropiación de los procesos e instrumentos contractuales en los diferentes estamentos institucionales.</t>
  </si>
  <si>
    <t>002SG</t>
  </si>
  <si>
    <t>Secretaría General</t>
  </si>
  <si>
    <t>002SG. Arrendamiento del servicio de carga masiva de información en la aplicación Gestión Transparente para la Institución Universitaria Digital de Antioquia.</t>
  </si>
  <si>
    <t>80111600 - 43231500</t>
  </si>
  <si>
    <t xml:space="preserve">1.3 Servicios profesionales </t>
  </si>
  <si>
    <t>Diciembre</t>
  </si>
  <si>
    <t xml:space="preserve">Mensual </t>
  </si>
  <si>
    <t xml:space="preserve">4. Participación activa de la IU DIGITAL frente a las dinámicas en los territorios. </t>
  </si>
  <si>
    <t>4.1. Presencia y relación con actores, instituciones, organizaciones y comunidades en los territorios.</t>
  </si>
  <si>
    <t>4.1.1. Alianzas con actores nacionales e internacionales para el desarrollo territorial de la IU digital de Antioquia.</t>
  </si>
  <si>
    <t>001CO</t>
  </si>
  <si>
    <t>Dirección de Cooperación Nacional e Internacional</t>
  </si>
  <si>
    <t>001CO. Prestación de servicios de apoyo a la gestión bajo su propio riesgo, autonomía e independencia para apoyar las actividades operativas, logísticas y asistenciales para la ejecución de actividades relacionadas con la operacionalización del Estatuto de Extensión y Proyección Social.</t>
  </si>
  <si>
    <t>mensual</t>
  </si>
  <si>
    <t>contratacion directa</t>
  </si>
  <si>
    <t>Contrato de operación logística compuesto por los 3 proyectos de la vicerrectoría.</t>
  </si>
  <si>
    <t>4.2. Intervención en los territorios desde la misionalidad institucional frente a: 
• Los procesos de paz y las violencias.
•El ambiente, la biodiversidad y los recursos naturales.
•El empleo, la pobreza, la competitividad y el desarrollo económico.
•El desarrollo social y cultural.</t>
  </si>
  <si>
    <t>4.2.1. Articulación de los grupos de valor institucionales para aportar a la solución de problemáticas del territorio.</t>
  </si>
  <si>
    <t>0-4900</t>
  </si>
  <si>
    <t>001PE</t>
  </si>
  <si>
    <t>Dirección de Proyectos Especiales</t>
  </si>
  <si>
    <t>001PE. Adquisición de bienes y servicios en el marco de la ejecución de Convenios.</t>
  </si>
  <si>
    <t>861016 - 80111600</t>
  </si>
  <si>
    <t>6.4 Otros recursos no contemplados en otra clasificación</t>
  </si>
  <si>
    <t>Contratacion directa</t>
  </si>
  <si>
    <t>Bolsa para la ejecución convenios.</t>
  </si>
  <si>
    <t>002PE</t>
  </si>
  <si>
    <t>002PE. Prestación de Servicios de apoyo logístico bajo su propio riesgo, autonomía e independencia para apoyar las actividades operativas, logísticas y asistenciales para el desarrollo de actividades relacionadas con contratos y/o convenios donde la Institución actúe como ejecutor.</t>
  </si>
  <si>
    <t>Contrato de operación logística compuesto por los 3 proyectos de la Vicerrectoría.</t>
  </si>
  <si>
    <t>4.3. Articulación con la educación precedente en los territorios.</t>
  </si>
  <si>
    <t>4.3.1. Cierre de la brecha de inequidad digital en los territorios.</t>
  </si>
  <si>
    <t>001VE</t>
  </si>
  <si>
    <t>Vicerrectoria de Extensión</t>
  </si>
  <si>
    <t>001VE. Prestación de servicios  de apoyo  logistico bajo su propio riesgo, autonomía e independencia para apoyar las actividades operativas, logísticas y asistenciales para la ejecución de actividades relacionadas con la operacionalización del Estatuto de Extensión y Proyección Social.</t>
  </si>
  <si>
    <t>80111600:20102301:90101700:90101600:49101602:90101604:90101601:50201700:50202300:72151603:80101605</t>
  </si>
  <si>
    <t>1.1. Fortalecimiento de la Calidad académica y autoevaluación.</t>
  </si>
  <si>
    <t>1.1.1. Consolidación del modelo de calidad académica para la IU Digital de Antioquia.</t>
  </si>
  <si>
    <t>A-1011</t>
  </si>
  <si>
    <t>0-1111</t>
  </si>
  <si>
    <t>011VA</t>
  </si>
  <si>
    <t>Dirección de Calidad Académica</t>
  </si>
  <si>
    <t>011VA. Prestación de servicios de outsourcing de personal para apoyar el desarrollo institucional de proyectos y actividades que requiera la IU. Digital, para el cumplimiento del plan de desarrollo.</t>
  </si>
  <si>
    <t>Marzo</t>
  </si>
  <si>
    <t>9 meses</t>
  </si>
  <si>
    <t>Licitación pública</t>
  </si>
  <si>
    <t>012VA</t>
  </si>
  <si>
    <t>012VA. Prestación de servicios de outsourcing de personal para apoyar el desarrollo institucional de proyectos y actividades que requiera la IU. Digital, para el cumplimiento del plan de desarrollo.</t>
  </si>
  <si>
    <t>005DT</t>
  </si>
  <si>
    <t>005DT. Prestación de servicios de outsourcing de personal para apoyar el desarrollo institucional de proyectos y actividades que requiera la IU. Digital, para el cumplimiento del plan de desarrollo.</t>
  </si>
  <si>
    <t>0-1015</t>
  </si>
  <si>
    <t>006DT</t>
  </si>
  <si>
    <t>006DT. Prestación de servicios de outsourcing de personal para apoyar el desarrollo institucional de proyectos y actividades que requiera la IU. Digital, para el cumplimiento del plan de desarrollo.</t>
  </si>
  <si>
    <t>013VA</t>
  </si>
  <si>
    <t>013VA. Prestación de servicios de outsourcing de personal para apoyar el desarrollo institucional de proyectos y actividades que requiera la IU. Digital, para el cumplimiento del plan de desarrollo.</t>
  </si>
  <si>
    <t>002DC</t>
  </si>
  <si>
    <t>002DC. Prestación de servicios de outsourcing de personal para apoyar el desarrollo institucional de proyectos y actividades que requiera la IU. Digital, para el cumplimiento del plan de desarrollo.</t>
  </si>
  <si>
    <t>2.1.1. Mejoramiento de la calidad de vida y el bienestar del personal docente y administrativo de la IU Digital de Antioquia.</t>
  </si>
  <si>
    <t>014VA</t>
  </si>
  <si>
    <t>014VA. Prestación de servicios de outsourcing de personal para apoyar el desarrollo institucional de proyectos y actividades que requiera la IU. Digital, para el cumplimiento del plan de desarrollo.</t>
  </si>
  <si>
    <t>2.1.2. Fortalecimiento de la cultura del Plan de Capacitaciones.</t>
  </si>
  <si>
    <t>015VA</t>
  </si>
  <si>
    <t>015VA. Prestación de servicios de outsourcing de personal para apoyar el desarrollo institucional de proyectos y actividades que requiera la IU. Digital, para el cumplimiento del plan de desarrollo.</t>
  </si>
  <si>
    <t>2.2. Acompañamiento, apoyo y estímulo para el estudiantado.</t>
  </si>
  <si>
    <t>2.2.1. Actualización de la Política de Bienestar Institucional que acoja las necesidades y el contexto diverso de la población estudiantil.</t>
  </si>
  <si>
    <t>005DB</t>
  </si>
  <si>
    <t>Dirección de Bienestar</t>
  </si>
  <si>
    <t>005DB. Prestación de servicios de outsourcing de personal para apoyar el desarrollo institucional de proyectos y actividades que requiera la IU. Digital, para el cumplimiento del plan de desarrollo.</t>
  </si>
  <si>
    <t>2.3. Adopción de entornos accesibles, incluyentes y equitativos para la comunidad académica.</t>
  </si>
  <si>
    <t>2.3.1. Apropiación de la Política de Educación Inclusiva e Intercultural de la IU Digital de Antioquia.</t>
  </si>
  <si>
    <t>006DB</t>
  </si>
  <si>
    <t>006DB. Prestación de servicios de outsourcing de personal para apoyar el desarrollo institucional de proyectos y actividades que requiera la IU. Digital, para el cumplimiento del plan de desarrollo.</t>
  </si>
  <si>
    <t>2.3.2. Fortalecimiento de las prácticas y escenarios físicos que fomenten el arte, la cultura, el deporte, la salud integral, la inclusión y la permanencia de la comunidad educativa de la IU Digital.</t>
  </si>
  <si>
    <t>007DB</t>
  </si>
  <si>
    <t>007DB. Prestación de servicios de outsourcing de personal para apoyar el desarrollo institucional de proyectos y actividades que requiera la IU. Digital, para el cumplimiento del plan de desarrollo.</t>
  </si>
  <si>
    <t>2.3.3. Estructuración, consolidación y mantenimiento del SGSST en la IU Digital de Antioquia.</t>
  </si>
  <si>
    <t>016VA</t>
  </si>
  <si>
    <t>016VA. Prestación de servicios de outsourcing de personal para apoyar el desarrollo institucional de proyectos y actividades que requiera la IU. Digital, para el cumplimiento del plan de desarrollo.</t>
  </si>
  <si>
    <t>2.3.4. Fortalecimiento de los espacios de encuentro y reconocimiento del personal.</t>
  </si>
  <si>
    <t>002RH</t>
  </si>
  <si>
    <t>Dirección de Recursos Humanos</t>
  </si>
  <si>
    <t>002RH. Prestación de servicios de outsourcing de personal para apoyar el desarrollo institucional de proyectos y actividades que requiera la IU. Digital, para el cumplimiento del plan de desarrollo.</t>
  </si>
  <si>
    <t>017VA</t>
  </si>
  <si>
    <t>017VA. Prestación de servicios de outsourcing de personal para apoyar el desarrollo institucional de proyectos y actividades que requiera la IU. Digital, para el cumplimiento del plan de desarrollo.</t>
  </si>
  <si>
    <t>3.1.1. Consolidación de espacios y mecanismos abiertos de participación a los diferentes estamentos institucionales.</t>
  </si>
  <si>
    <t>003SG</t>
  </si>
  <si>
    <t>003SG. Prestación de servicios de outsourcing de personal para apoyar el desarrollo institucional de proyectos y actividades que requiera la IU. Digital, para el cumplimiento del plan de desarrollo.</t>
  </si>
  <si>
    <t>004SG</t>
  </si>
  <si>
    <t>004SG. Prestación de servicios de outsourcing de personal para apoyar el desarrollo institucional de proyectos y actividades que requiera la IU. Digital, para el cumplimiento del plan de desarrollo.</t>
  </si>
  <si>
    <t>3.1.3. Generación de la cultura de las Política de información contable y difusión de estas a la Institución Universitaria Digital de Antioquia. IU-Digital.</t>
  </si>
  <si>
    <t>018VA</t>
  </si>
  <si>
    <t>018VA. Prestación de servicios de outsourcing de personal para apoyar el desarrollo institucional de proyectos y actividades que requiera la IU. Digital, para el cumplimiento del plan de desarrollo.</t>
  </si>
  <si>
    <t>3.2. Transparencia y seguridad jurídica.</t>
  </si>
  <si>
    <t>3.2.1. Actualización jurídica para la gestión institucional y del modelo de digitalidad próxima.</t>
  </si>
  <si>
    <t>005SG</t>
  </si>
  <si>
    <t>005SG. Prestación de servicios de outsourcing de personal para apoyar el desarrollo institucional de proyectos y actividades que requiera la IU. Digital, para el cumplimiento del plan de desarrollo.</t>
  </si>
  <si>
    <t>3.3. Comunicación y gestión de la información.</t>
  </si>
  <si>
    <t>3.3.1. Generación de un modelo de interacción y comunicación con públicos internos y externos para realización de eventos académicos y administrativos de la IU Digital de Antioquia.</t>
  </si>
  <si>
    <t>003DC</t>
  </si>
  <si>
    <t>003DC. Prestación de servicios de outsourcing de personal para apoyar el desarrollo institucional de proyectos y actividades que requiera la IU. Digital, para el cumplimiento del plan de desarrollo.</t>
  </si>
  <si>
    <t>3.5. Desarrollo de capacidades y recursos para la gestión institucional (técnicas, físicas, tecnológicas, informacionales y financieras).</t>
  </si>
  <si>
    <t>3.5.1. Diseño e implementación del plan de mantenimiento, adecuación y dotación institucional.</t>
  </si>
  <si>
    <t>002SV</t>
  </si>
  <si>
    <t>Dirección de Servicios Generales</t>
  </si>
  <si>
    <t>002SV. Prestación de servicios de outsourcing de personal para apoyar el desarrollo institucional de proyectos y actividades que requiera la IU. Digital, para el cumplimiento del plan de desarrollo.</t>
  </si>
  <si>
    <t>3.6. Planeación, evaluación y control para la gestión institucional.</t>
  </si>
  <si>
    <t>3.6.2. Fortalecimiento del posicionamiento y direccionamiento estratégico institucional en el marco de la consolidación y gestión de la misión y visión Institucional.</t>
  </si>
  <si>
    <t>001DP</t>
  </si>
  <si>
    <t>Dirección de Planeación</t>
  </si>
  <si>
    <t>001DP. Prestación de servicios de outsourcing de personal para apoyar el desarrollo institucional de proyectos y actividades que requiera la IU. Digital, para el cumplimiento del plan de desarrollo.</t>
  </si>
  <si>
    <t>003CO</t>
  </si>
  <si>
    <t>003CO. Prestación de servicios de outsourcing de personal para apoyar el desarrollo institucional de proyectos y actividades que requiera la IU. Digital, para el cumplimiento del plan de desarrollo.</t>
  </si>
  <si>
    <t>4.1.2. Estrategia de atención al ciudadano para fortalecer la presencia y relación con actores, instituciones, organizaciones y comunidades en los territorios.</t>
  </si>
  <si>
    <t>006SG</t>
  </si>
  <si>
    <t>006SG. Prestación de servicios de outsourcing de personal para apoyar el desarrollo institucional de proyectos y actividades que requiera la IU. Digital, para el cumplimiento del plan de desarrollo.</t>
  </si>
  <si>
    <t>003PE</t>
  </si>
  <si>
    <t>003PE. Prestación de servicios de outsourcing de personal para apoyar el desarrollo institucional de proyectos y actividades que requiera la IU. Digital, para el cumplimiento del plan de desarrollo.</t>
  </si>
  <si>
    <t>4.2.2. Promoción de las redes de apoyo de la comunidad educativa en los territorios.</t>
  </si>
  <si>
    <t>008DB</t>
  </si>
  <si>
    <t>008DB. Prestación de servicios de outsourcing de personal para apoyar el desarrollo institucional de proyectos y actividades que requiera la IU. Digital, para el cumplimiento del plan de desarrollo.</t>
  </si>
  <si>
    <t>4.2.3. Consolidación de la IU Digital de Antioquia como una Institución ECOsosTECnible.</t>
  </si>
  <si>
    <t>002DP</t>
  </si>
  <si>
    <t>002DP. Prestación de servicios de outsourcing de personal para apoyar el desarrollo institucional de proyectos y actividades que requiera la IU. Digital, para el cumplimiento del plan de desarrollo.</t>
  </si>
  <si>
    <t>006VE</t>
  </si>
  <si>
    <t>006VE. Prestación de servicios de outsourcing de personal para apoyar el desarrollo institucional de proyectos y actividades que requiera la IU. Digital, para el cumplimiento del plan de desarrollo.</t>
  </si>
  <si>
    <t>003DP</t>
  </si>
  <si>
    <t>003DP. Prestación de servicios para la ejecución de actividades en el marco de Plan Desarrollo Institucional 2023-2026 “Digitalidad Próxima” de la IU Digital de Antioquia</t>
  </si>
  <si>
    <t>Contratación directa</t>
  </si>
  <si>
    <t>0. Funcionamiento</t>
  </si>
  <si>
    <t>0.0. Funcionamiento</t>
  </si>
  <si>
    <t>0.0.1. Gastos de personal administrativo</t>
  </si>
  <si>
    <t>Funcionamiento</t>
  </si>
  <si>
    <t>2.1.2.02.02.009</t>
  </si>
  <si>
    <t>No</t>
  </si>
  <si>
    <t>017FRH</t>
  </si>
  <si>
    <t>017FRH. Contratar los sevicios para la ejecución de las actividades de capacitación y formación establecidas en el Plan Institucional de Capacitaciones</t>
  </si>
  <si>
    <t xml:space="preserve">86132000
86101810
</t>
  </si>
  <si>
    <t>Ejecutar las capacitaciones definidas el el Plan Institucional de Capacitaciones de acuerdo a las necesidades para la vigencia.</t>
  </si>
  <si>
    <t>018FRH</t>
  </si>
  <si>
    <t>018FRH. Adquisisión de bienes y sevicios  para la ejecución de las actividades asociadas al Plan de Bienestar e Incentivos</t>
  </si>
  <si>
    <t xml:space="preserve">90101600
50190000
53100000
60120000
72153600
</t>
  </si>
  <si>
    <t xml:space="preserve">Operador logistico </t>
  </si>
  <si>
    <t>019FRH</t>
  </si>
  <si>
    <t>019FRH. Contratar los servicios para la ejecución de actividades asociadas al SG-SST</t>
  </si>
  <si>
    <t>85101702
851010707</t>
  </si>
  <si>
    <t>Contatar la ejecución de los exámenes médicos ocupacionales, y apoyo a la gestión del SG-SST</t>
  </si>
  <si>
    <t>0.0.4. Bienes y servicios tecnológicos</t>
  </si>
  <si>
    <t>2.1.2.02.02.008</t>
  </si>
  <si>
    <t>001FDT</t>
  </si>
  <si>
    <t>001FDT. Adquisición, arrendamiento y suscripción de licencias para la operación y apoyo a los procesos y actividades misionales, estratégicas y administrativas de la Institución Universitaria Digital de Antioquia.</t>
  </si>
  <si>
    <t>81112500, 81112000</t>
  </si>
  <si>
    <t>2.3 Licenciamiento</t>
  </si>
  <si>
    <t>"Infraestructura y Servicios de comunicación
(Telefonía IP, Correos Masivos y SMS)
Licencias de software para la operación Institucional
- Renata
- Inmersión 
- ARTICULATE IA
- TRELLO y JIRA 
- ESRI 
- TURNITIN 
- Google 
- ADOBE 
- MICROSFT Y SQLSERVER 
Licencias de software y servicios para la operación de redes, seguridad digital e infraestructura
- Fortinet Coglomerado de licencias
- Licencia Veam Backup 
- Analisis de vulnerabilidades 
- Meraki 
- Furukawa 
-Figma
-Absolute 
LMS Canvas - Instructure"</t>
  </si>
  <si>
    <t>002FDT</t>
  </si>
  <si>
    <t>002FDT. Adquisición, arrendamiento y suscripción de licencias para la operación y apoyo a los procesos y actividades misionales, estratégicas y administrativas de la Institución Universitaria Digital de Antioquia.</t>
  </si>
  <si>
    <t>003FDT</t>
  </si>
  <si>
    <t>003FDT. Adquisición de servicios de mantenimiento y soporte técnico para plataformas y sistemas de información, con enfoque en actualización, optimización y continuidad operativa de las soluciones existentes.</t>
  </si>
  <si>
    <t>004FDT</t>
  </si>
  <si>
    <t>004FDT. Adquisición de servicios de soporte, mantenimiento preventivo y correctivo a la infraestructura tecnológica institucional, incluyendo servidores, equipos de red, sistemas de almacenamiento y demás activos tecnológicos.</t>
  </si>
  <si>
    <t>43200000, 81112306 , 81112300</t>
  </si>
  <si>
    <t>3 meses</t>
  </si>
  <si>
    <t xml:space="preserve">Soporte, mantenimiento y bolsa para equipos tecnológicos 
Mantenimiento equipos  audiovisuales CPA </t>
  </si>
  <si>
    <t>005FDT</t>
  </si>
  <si>
    <t>005FDT. Arrendamiento de Infraestructura como servicio, Plataformas como servicio y Software como servicio (IaaS, PaaS, SaaS), destinados a la operación, almacenamiento, procesamiento y gestión de datos institucionales.</t>
  </si>
  <si>
    <t xml:space="preserve">81112006, 81112001, </t>
  </si>
  <si>
    <t>Servicios en Nube para aplicaciones institucionales
- Portal  e Inglés
- Volumetría 
- Desarrollos 
- Educatic 
- Escritorios Remotos</t>
  </si>
  <si>
    <t>006FDT</t>
  </si>
  <si>
    <t>006FDT. Suministrar el servicio de Internet dedicado principal y backup, asegurando alta disponibilidad, continuidad y eficiencia operativa.</t>
  </si>
  <si>
    <t>83100000, 81112100, 81112101</t>
  </si>
  <si>
    <t>6.3 Servicios públicos</t>
  </si>
  <si>
    <t xml:space="preserve">Enero </t>
  </si>
  <si>
    <t xml:space="preserve">Servicio de Internet Dedicado y alta disponibilidad(Enero a noviembre) e Internet de Alta disponibilidad
</t>
  </si>
  <si>
    <t>007FDT</t>
  </si>
  <si>
    <t>007FDT. Afiliación de la Institución Universitaria Digital de Antioquia con redes nacionales de gestión e innovación tecnológica</t>
  </si>
  <si>
    <t>86120000, 86121700</t>
  </si>
  <si>
    <t>6.1 Inscripciones y afiliaciones</t>
  </si>
  <si>
    <t>Septiembre</t>
  </si>
  <si>
    <t xml:space="preserve">Afiliacón Renata
Tecnnova 
</t>
  </si>
  <si>
    <t>0.0.3. Bienes y servicios estratégicos</t>
  </si>
  <si>
    <t>001FRE</t>
  </si>
  <si>
    <t xml:space="preserve">Rectoría </t>
  </si>
  <si>
    <t>001FRE. Prestación de servicios de apoyo operativo y logístico requeridos por la Institución Universitaria Digital de Antioquia para el cabal desarrollo de sus actividades institucionales</t>
  </si>
  <si>
    <t>002FRE</t>
  </si>
  <si>
    <t>002FRE. Prestación de servicios de correo y mensajería de correspondencia y demás envíos que se requieran en la Institución Universitaria Digital de Antioquia.</t>
  </si>
  <si>
    <t>003FRE</t>
  </si>
  <si>
    <t>003FRE. Inscripciones y afiliaciones</t>
  </si>
  <si>
    <t>0.0.7. Bienes y servicios administrativos</t>
  </si>
  <si>
    <t>2.1.2.02.02.006</t>
  </si>
  <si>
    <t>001VAF</t>
  </si>
  <si>
    <t>Viecrrectoría Administrativa y Financiera</t>
  </si>
  <si>
    <t>001VAF. Compra de tiquetes para transporte aéreo, terrestre, fluvial, férreo o marítimo.</t>
  </si>
  <si>
    <t>42141700-42141800-42142800-42143600- 42140000-42171600-42171900-42172000-42172100-42172200-55121704</t>
  </si>
  <si>
    <t>4.1 Transporte áreo</t>
  </si>
  <si>
    <t>0.0.2. Bienes y servicios compartidos</t>
  </si>
  <si>
    <t>2.1.2.02.01.002</t>
  </si>
  <si>
    <t>001FSV</t>
  </si>
  <si>
    <t>001FSV. Suministro de elementos, herramientas e insumos para la ejecución del plan de mantenimiento de la infraestructura física de la IU. Digital de Antioquia.</t>
  </si>
  <si>
    <t>47121800 -47121900 -47121600-22100000-30161707 - 30161710 -12164900- 23101500- 27110000-46182300-46182200-46181900-46181800-46181700-46181500 26120000-30161604-30161600-30161500-30150000-30151800-30141700-31150000-32130000-30170000-30190000-30161500-</t>
  </si>
  <si>
    <t>2 meses</t>
  </si>
  <si>
    <t xml:space="preserve">Mínima Cuantía </t>
  </si>
  <si>
    <t>2.1.2.02.01.003</t>
  </si>
  <si>
    <t>002FSV</t>
  </si>
  <si>
    <t>002FSV. Suministro de papelería, elementos de oficina y productos de litografía para la Institución Universitaria Digital de Antioquia - IU. Digital.</t>
  </si>
  <si>
    <t>14111500-44112000-44111500-44121600-44121700-44121800-44121900-44122000-44122100</t>
  </si>
  <si>
    <t>003FSV</t>
  </si>
  <si>
    <t>003FSV. Suministro de combustibles para IU. Digital de Antioquia.</t>
  </si>
  <si>
    <t>15101505-15101506-15101500-78181701</t>
  </si>
  <si>
    <t>004FSV</t>
  </si>
  <si>
    <t>004FSV. Suministro de elementos, materiales e insumos para la ejecución del plan de mantenimiento de la infraestructura física de la IU. Digital de Antioquia.</t>
  </si>
  <si>
    <t>47121800-47121900-47121600-22100000-30161707-30161710-12164900-23101500-27110000-46182300-46182200-46181900-46181800-46181700-46181500-26120000-30161604-30161600-30161500-30150000-30151800-30141700-31150000-32130000-30170000-30190000-30161500</t>
  </si>
  <si>
    <t>5.7 Materiales y suministros</t>
  </si>
  <si>
    <t>Mayo</t>
  </si>
  <si>
    <t>7 meses</t>
  </si>
  <si>
    <t>005FSV</t>
  </si>
  <si>
    <t>005FSV. Compraventa de llantas, elementos e insumos para los vehículos a cargo de la IU. Digital de Antioquia.</t>
  </si>
  <si>
    <t>25172504- 25172511-25171906</t>
  </si>
  <si>
    <t>006FSV</t>
  </si>
  <si>
    <t>006FSV. Compraventa de elementos, insumos,  dispositivos medicos y materiales para la atención de emergencias de la IU. Digital de Antioquia</t>
  </si>
  <si>
    <t>42181700-42181800-42182800-42181900-42141500-42142100-42142600-42191800-42192200-42192400-42241700-42241900-42242100-</t>
  </si>
  <si>
    <t>Abril</t>
  </si>
  <si>
    <t>8 meses</t>
  </si>
  <si>
    <t>007FSV</t>
  </si>
  <si>
    <t xml:space="preserve">007FSV. Compraventa de muebles y enseres para la IU. Digital de Antioquia. </t>
  </si>
  <si>
    <t>72121100-56121200-56121400-56112100-56111800-42192208-42192210-56112104-56112107-56112000</t>
  </si>
  <si>
    <t>2.1.2.02.01.004</t>
  </si>
  <si>
    <t>008FSV</t>
  </si>
  <si>
    <t xml:space="preserve">008FSV. Suministro de productos metálicos, herramientas, maquinaria y equipo para adecuación y mantenimiento de la Infraestructura física a cargo de la IU. Digital de Antioquia. </t>
  </si>
  <si>
    <t>009FSV</t>
  </si>
  <si>
    <t>009FSV. Suministro de elementos de cafetería y aseo para la Institución Universitaria Digital de Antioquia -IU. Digital.</t>
  </si>
  <si>
    <t>14111500 - 47120000-47130000-</t>
  </si>
  <si>
    <t>5.3 Elementos de aseo y cafetería</t>
  </si>
  <si>
    <t>El proceso se realiza por Acuerdo Marco de Precios</t>
  </si>
  <si>
    <t>010FSV</t>
  </si>
  <si>
    <t>010FSV. Servicio de transporte terrestre automotor para los colaboradores, con el objeto de promover el desarrollo de las actividades de la IU. Digital.</t>
  </si>
  <si>
    <t>78111804-78111803-78111802-78111808</t>
  </si>
  <si>
    <t>4.2 Transporte terrestre</t>
  </si>
  <si>
    <t>2.1.2.02.02.007</t>
  </si>
  <si>
    <t>011FSV</t>
  </si>
  <si>
    <t>011FSV. Contratar los seguros necesarios para amparar los bienes e intereses asegurables de la IU. Digital, además de aquellos sobre los cuales sea legalmente responsable, así como cualquiera otra póliza de seguros que requiera la institución en desarrollo de su actividad misional.</t>
  </si>
  <si>
    <t>84131501-84131503-84131510-84131601-84131605-</t>
  </si>
  <si>
    <t xml:space="preserve">Licitación Pública </t>
  </si>
  <si>
    <t>016FSV</t>
  </si>
  <si>
    <t>016FSV.  Suministro de energía térmica desde la central de generación del distrito térmico, para ser usada en su sistema de aire acondicionado de la IU.Digital de Antioquia.</t>
  </si>
  <si>
    <t>83101510-83100000</t>
  </si>
  <si>
    <t>5 meses</t>
  </si>
  <si>
    <t>Se realiza por Contrato Interadministrativo</t>
  </si>
  <si>
    <t>018FSV</t>
  </si>
  <si>
    <t>018FSV. Prestación de servicios de vigilancia integrada con suministro de elementos de apoyo tecnológico, de acuerdo con la descripción y especificaciones establecidas.</t>
  </si>
  <si>
    <t>92121701-80101600</t>
  </si>
  <si>
    <t>6.2 Servicios de aseo y vigilancia</t>
  </si>
  <si>
    <t>019FSV</t>
  </si>
  <si>
    <t>019FSV. Prestación de los servicios de aseo y oficios varios, de acuerdo con la descripción y especificaciones establecidas.</t>
  </si>
  <si>
    <t>76110000-76111500-76111501-76111504</t>
  </si>
  <si>
    <t>020FSV</t>
  </si>
  <si>
    <t>020FSV. Prestación de Servicios de mantenimiento preventivo y correctivo de los bienes muebles, mobiliario y enceres del Nodo para la Paz y la Ciudadanía Valle de Aburrá.</t>
  </si>
  <si>
    <t>72150000-72100000-72101506-72151200-78181500-72102900-72103300-72101500-72101508-72101509-72101511-72151200-72151500-72151600-72151800-46171600-46171500-72151700-72151600-72151500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</si>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</sst>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8" formatCode="&quot;$&quot;\ #,##0.00;[Red]\-&quot;$&quot;\ #,##0.00"/>
    <numFmt numFmtId="164" formatCode="_-* #,##0.000_-;\-* #,##0.000_-;_-* &quot;-&quot;??_-;_-@"/>
  </numFmts>
  <fonts count="6" x14ac:knownFonts="1">
    <font>
      <sz val="11"/>
      <color theme="1"/>
      <name val="Aptos Narrow"/>
      <family val="2"/>
      <scheme val="minor"/>
    </font>
    <font>
      <sz val="10"/>
      <color theme="0"/>
      <name val="Calibri"/>
      <family val="2"/>
    </font>
    <font>
      <u/>
      <sz val="10"/>
      <color theme="0"/>
      <name val="Calibri"/>
      <family val="2"/>
    </font>
    <font>
      <sz val="11"/>
      <color theme="1"/>
      <name val="Calibri"/>
      <family val="2"/>
    </font>
    <font>
      <sz val="10"/>
      <color theme="1"/>
      <name val="Calibri"/>
      <family val="2"/>
    </font>
    <font>
      <b/>
      <sz val="11"/>
      <color theme="1"/>
      <name val="Calibri"/>
      <family val="2"/>
    </font>
  </fonts>
  <fills count="4">
    <fill>
      <patternFill patternType="none"/>
    </fill>
    <fill>
      <patternFill patternType="gray125"/>
    </fill>
    <fill>
      <patternFill patternType="solid">
        <fgColor rgb="FF002060"/>
        <bgColor rgb="FF002060"/>
      </patternFill>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3" fillId="0" borderId="0" xfId="0" applyFont="1" applyAlignment="1">
      <alignment horizontal="center" vertical="center"/>
    </xf>
    <xf numFmtId="0" fontId="1" fillId="2" borderId="1" xfId="0" applyFont="1" applyFill="1" applyBorder="1" applyAlignment="1">
      <alignment horizontal="left" vertical="top" wrapText="1"/>
    </xf>
    <xf numFmtId="49" fontId="4" fillId="0" borderId="1" xfId="0" applyNumberFormat="1" applyFont="1" applyBorder="1" applyAlignment="1">
      <alignment horizontal="center" vertical="center"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justify" vertical="center" wrapText="1"/>
    </xf>
    <xf numFmtId="6" fontId="4" fillId="3" borderId="1" xfId="0" applyNumberFormat="1" applyFont="1" applyFill="1" applyBorder="1" applyAlignment="1">
      <alignment horizontal="right" vertical="center" wrapText="1"/>
    </xf>
    <xf numFmtId="0" fontId="4" fillId="0" borderId="1" xfId="0" applyFont="1" applyBorder="1" applyAlignment="1">
      <alignment horizontal="left" vertical="center" wrapText="1"/>
    </xf>
    <xf numFmtId="0" fontId="3" fillId="0" borderId="1" xfId="0" applyFont="1" applyBorder="1" applyAlignment="1">
      <alignment vertical="center"/>
    </xf>
    <xf numFmtId="0" fontId="3" fillId="0" borderId="0" xfId="0" applyFont="1"/>
    <xf numFmtId="16" fontId="4" fillId="0" borderId="1" xfId="0" applyNumberFormat="1" applyFont="1" applyBorder="1" applyAlignment="1">
      <alignment horizontal="left" vertical="center" wrapText="1"/>
    </xf>
    <xf numFmtId="0" fontId="4" fillId="0" borderId="1" xfId="0" applyFont="1" applyBorder="1" applyAlignment="1">
      <alignment horizontal="center" vertical="center" wrapText="1"/>
    </xf>
    <xf numFmtId="0" fontId="3" fillId="0" borderId="0" xfId="0" applyFont="1" applyAlignment="1">
      <alignment horizontal="left" vertical="top"/>
    </xf>
    <xf numFmtId="0" fontId="3" fillId="0" borderId="0" xfId="0" applyFont="1" applyAlignment="1">
      <alignment vertical="center"/>
    </xf>
    <xf numFmtId="0" fontId="5" fillId="0" borderId="1" xfId="0" applyFont="1" applyBorder="1"/>
    <xf numFmtId="6" fontId="5" fillId="0" borderId="1" xfId="0" applyNumberFormat="1" applyFont="1" applyBorder="1" applyAlignment="1">
      <alignment horizontal="right"/>
    </xf>
    <xf numFmtId="0" fontId="3" fillId="0" borderId="0" xfId="0" applyFont="1" applyAlignment="1">
      <alignment vertical="top" wrapText="1"/>
    </xf>
    <xf numFmtId="0" fontId="3" fillId="0" borderId="0" xfId="0" applyFont="1" applyAlignment="1">
      <alignment horizontal="left" vertical="center"/>
    </xf>
    <xf numFmtId="8" fontId="3" fillId="0" borderId="0" xfId="0" applyNumberFormat="1" applyFont="1" applyAlignment="1">
      <alignment horizontal="right"/>
    </xf>
    <xf numFmtId="0" fontId="3"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Unidades%20compartidas\SEGUI-INVERSI&#211;N%202021-2025\3.%20POAI-PAA-PAC\Vigencia%202026\Consolidado%20Presupuesto-PAA-POAI%202026.xlsx" TargetMode="External"/><Relationship Id="rId1" Type="http://schemas.openxmlformats.org/officeDocument/2006/relationships/externalLinkPath" Target="Consolidado%20Presupuesto-PAA-POAI%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
      <sheetName val="TD Fondos"/>
      <sheetName val="PAA"/>
      <sheetName val="Inicial"/>
      <sheetName val="TD Proyectos"/>
      <sheetName val="POAI"/>
      <sheetName val="Funcionamiento"/>
      <sheetName val="Inversión"/>
      <sheetName val="Listas"/>
    </sheetNames>
    <sheetDataSet>
      <sheetData sheetId="0"/>
      <sheetData sheetId="1"/>
      <sheetData sheetId="2"/>
      <sheetData sheetId="3"/>
      <sheetData sheetId="4"/>
      <sheetData sheetId="5"/>
      <sheetData sheetId="6"/>
      <sheetData sheetId="7"/>
      <sheetData sheetId="8">
        <row r="1">
          <cell r="A1" t="str">
            <v xml:space="preserve"> PROYECTO </v>
          </cell>
          <cell r="B1" t="str">
            <v>ABREVIATURA</v>
          </cell>
        </row>
        <row r="2">
          <cell r="A2" t="str">
            <v>1.1.1. Consolidación del modelo de calidad académica para la IU Digital de Antioquia.</v>
          </cell>
          <cell r="B2" t="str">
            <v>1.1.1. Calidad</v>
          </cell>
        </row>
        <row r="3">
          <cell r="A3" t="str">
            <v>1.2.1. Creación de una oferta académica que responda a las necesidades del territorio con un enfoque global.</v>
          </cell>
          <cell r="B3" t="str">
            <v>1.2.1. Oferta</v>
          </cell>
        </row>
        <row r="4">
          <cell r="A4" t="str">
            <v>1.2.2. Consolidación del PETI-Plan Estratégico de Tecnologías de la Información de la institución.</v>
          </cell>
          <cell r="B4" t="str">
            <v>1.2.2. PETI</v>
          </cell>
        </row>
        <row r="5">
          <cell r="A5" t="str">
            <v>1.3.1. Implementación de un modelo de formación integral incluyente, enfoque territorial y sentido humano.</v>
          </cell>
          <cell r="B5" t="str">
            <v>1.3.1. Modelo</v>
          </cell>
        </row>
        <row r="6">
          <cell r="A6" t="str">
            <v>1.4.1. Desarrollo de competencias para la investigación, creación artística, desarrollo tecnológico e innovación.</v>
          </cell>
          <cell r="B6" t="str">
            <v>1.4.1. Investigación</v>
          </cell>
        </row>
        <row r="7">
          <cell r="A7" t="str">
            <v>1.5.2. Lenguaje cercano para contenidos pedagógicos e informativos de la IU Digital de Antioquia.</v>
          </cell>
          <cell r="B7" t="str">
            <v>1.5.2. Lenguaje</v>
          </cell>
        </row>
        <row r="8">
          <cell r="A8" t="str">
            <v>1.6.1 Adaptación y mejoramiento de las estrategias que visibilicen la internacionalización del currículo.</v>
          </cell>
          <cell r="B8" t="str">
            <v>1.6.1. Internacionalización</v>
          </cell>
        </row>
        <row r="9">
          <cell r="A9" t="str">
            <v>2.1.1. Mejoramiento de la calidad de vida y el bienestar del personal docente y administrativo de la IU Digital de Antioquia.</v>
          </cell>
          <cell r="B9" t="str">
            <v>2.1.1. Recursos Humanos</v>
          </cell>
        </row>
        <row r="10">
          <cell r="A10" t="str">
            <v>2.1.2. Fortalecimiento de la cultura del Plan de Capacitaciones.</v>
          </cell>
          <cell r="B10" t="str">
            <v>2.1.2. Capacitaciones</v>
          </cell>
        </row>
        <row r="11">
          <cell r="A11" t="str">
            <v>2.2.1. Actualización de la Política de Bienestar Institucional que acoja las necesidades y el contexto diverso de la población estudiantil.</v>
          </cell>
          <cell r="B11" t="str">
            <v>2.2.1. Bienestar</v>
          </cell>
        </row>
        <row r="12">
          <cell r="A12" t="str">
            <v>2.3.1. Apropiación de la Política de Educación Inclusiva e Intercultural de la IU Digital de Antioquia.</v>
          </cell>
          <cell r="B12" t="str">
            <v>2.3.1. Inclusión</v>
          </cell>
        </row>
        <row r="13">
          <cell r="A13" t="str">
            <v>2.3.2. Fortalecimiento de las prácticas y escenarios físicos que fomenten el arte, la cultura, el deporte, la salud integral, la inclusión y la permanencia de la comunidad educativa de la IU Digital.</v>
          </cell>
          <cell r="B13" t="str">
            <v>2.3.2. Permanencia</v>
          </cell>
        </row>
        <row r="14">
          <cell r="A14" t="str">
            <v>2.3.3. Estructuración, consolidación y mantenimiento del SGSST en la IU Digital de Antioquia.</v>
          </cell>
          <cell r="B14" t="str">
            <v>2.3.3. SGSST</v>
          </cell>
        </row>
        <row r="15">
          <cell r="A15" t="str">
            <v>2.3.4. Fortalecimiento de los espacios de encuentro y reconocimiento del personal.</v>
          </cell>
          <cell r="B15" t="str">
            <v>2.3.4. Personal</v>
          </cell>
        </row>
        <row r="16">
          <cell r="A16" t="str">
            <v>2.4.1. Consolidación del modelo de presencia territorial a través de los Nodos Subregionales de la IU Digital de Antioquia.</v>
          </cell>
          <cell r="B16" t="str">
            <v>2.4.1. Nodos</v>
          </cell>
        </row>
        <row r="17">
          <cell r="A17" t="str">
            <v>3.1.1. Consolidación de espacios y mecanismos abiertos de participación a los diferentes estamentos institucionales.</v>
          </cell>
          <cell r="B17" t="str">
            <v>3.1.1. Gobernabilidad</v>
          </cell>
        </row>
        <row r="18">
          <cell r="A18" t="str">
            <v>3.1.2. Apropiación de los procesos e instrumentos contractuales en los diferentes estamentos institucionales.</v>
          </cell>
          <cell r="B18" t="str">
            <v>3.1.2. Contratación</v>
          </cell>
        </row>
        <row r="19">
          <cell r="A19" t="str">
            <v>3.1.3. Generación de la cultura de las Política de información contable y difusión de estas a la Institución Universitaria Digital de Antioquia. IU-Digital.</v>
          </cell>
          <cell r="B19" t="str">
            <v>3.1.3. Financiera</v>
          </cell>
        </row>
        <row r="20">
          <cell r="A20" t="str">
            <v>3.2.1. Actualización jurídica para la gestión institucional y del modelo de digitalidad próxima.</v>
          </cell>
          <cell r="B20" t="str">
            <v>3.2.1. Jurídica</v>
          </cell>
        </row>
        <row r="21">
          <cell r="A21" t="str">
            <v>3.3.1. Generación de un modelo de interacción y comunicación con públicos internos y externos para realización de eventos académicos y administrativos de la IU Digital de Antioquia.</v>
          </cell>
          <cell r="B21" t="str">
            <v>3.3.1. Comunicaciones</v>
          </cell>
        </row>
        <row r="22">
          <cell r="A22" t="str">
            <v>3.5.1. Diseño e implementación del plan de mantenimiento, adecuación y dotación institucional.</v>
          </cell>
          <cell r="B22" t="str">
            <v>3.5.1. Servicios Generales</v>
          </cell>
        </row>
        <row r="23">
          <cell r="A23" t="str">
            <v>3.6.2. Fortalecimiento del posicionamiento y direccionamiento estratégico institucional en el marco de la consolidación y gestión de la misión y visión Institucional.</v>
          </cell>
          <cell r="B23" t="str">
            <v>3.6.2. Planeación</v>
          </cell>
        </row>
        <row r="24">
          <cell r="A24" t="str">
            <v>4.1.1. Alianzas con actores nacionales e internacionales para el desarrollo territorial de la IU digital de Antioquia.</v>
          </cell>
          <cell r="B24" t="str">
            <v>4.1.1. Cooperación</v>
          </cell>
        </row>
        <row r="25">
          <cell r="A25" t="str">
            <v>4.1.2. Estrategia de atención al ciudadano para fortalecer la presencia y relación con actores, instituciones, organizaciones y comunidades en los territorios.</v>
          </cell>
          <cell r="B25" t="str">
            <v>4.1.2. Atención al Ciudadano</v>
          </cell>
        </row>
        <row r="26">
          <cell r="A26" t="str">
            <v>4.2.1. Articulación de los grupos de valor institucionales para aportar a la solución de problemáticas del territorio.</v>
          </cell>
          <cell r="B26" t="str">
            <v>4.2.1. Proyectos Especiales</v>
          </cell>
        </row>
        <row r="27">
          <cell r="A27" t="str">
            <v>4.2.2. Promoción de las redes de apoyo de la comunidad educativa en los territorios.</v>
          </cell>
          <cell r="B27" t="str">
            <v>4.2.2. Bienestar Territorios</v>
          </cell>
        </row>
        <row r="28">
          <cell r="A28" t="str">
            <v>4.2.3. Consolidación de la IU Digital de Antioquia como una Institución ECOsosTECnible.</v>
          </cell>
          <cell r="B28" t="str">
            <v>4.2.3. ECOsosTECnible</v>
          </cell>
        </row>
        <row r="29">
          <cell r="A29" t="str">
            <v>4.3.1. Cierre de la brecha de inequidad digital en los territorios.</v>
          </cell>
          <cell r="B29" t="str">
            <v>4.3.1. Extensión</v>
          </cell>
        </row>
        <row r="30">
          <cell r="A30" t="str">
            <v>Total inversión</v>
          </cell>
        </row>
        <row r="31">
          <cell r="A31" t="str">
            <v>0.0.1. Gastos de personal administrativo</v>
          </cell>
          <cell r="B31" t="str">
            <v>0.0.1. Gastos de personal administrativo</v>
          </cell>
        </row>
        <row r="32">
          <cell r="A32" t="str">
            <v>0.0.2. Bienes y servicios compartidos</v>
          </cell>
          <cell r="B32" t="str">
            <v>0.0.2. Bienes y servicios compartidos</v>
          </cell>
        </row>
        <row r="33">
          <cell r="A33" t="str">
            <v>0.0.3. Bienes y servicios estratégicos</v>
          </cell>
          <cell r="B33" t="str">
            <v>0.0.3. Bienes y servicios estratégicos</v>
          </cell>
        </row>
        <row r="34">
          <cell r="A34" t="str">
            <v>0.0.4. Bienes y servicios tecnológicos</v>
          </cell>
          <cell r="B34" t="str">
            <v>0.0.4. Bienes y servicios tecnológicos</v>
          </cell>
        </row>
        <row r="35">
          <cell r="A35" t="str">
            <v>0.0.5. Bienes y servicios financieros</v>
          </cell>
          <cell r="B35" t="str">
            <v>0.0.5. Bienes y servicios financieros</v>
          </cell>
        </row>
        <row r="36">
          <cell r="A36" t="str">
            <v>0.0.6. Bienes y servicios bienestar</v>
          </cell>
          <cell r="B36" t="str">
            <v>0.0.6. Bienes y servicios bienestar</v>
          </cell>
        </row>
        <row r="37">
          <cell r="A37" t="str">
            <v>0.0.7. Bienes y servicios administrativos</v>
          </cell>
          <cell r="B37" t="str">
            <v>0.0.7. Bienes y servicios administrativos</v>
          </cell>
        </row>
        <row r="38">
          <cell r="A38" t="str">
            <v>Total funcionamiento</v>
          </cell>
        </row>
        <row r="39">
          <cell r="A39" t="str">
            <v>Total presupuesto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FA9AF-9B37-40DE-9A25-1BE0B7CF1691}">
  <dimension ref="A2:V77"/>
  <sheetViews>
    <sheetView showGridLines="0" tabSelected="1" zoomScale="115" zoomScaleNormal="115" workbookViewId="0">
      <pane ySplit="2" topLeftCell="A62" activePane="bottomLeft" state="frozen"/>
      <selection pane="bottomLeft" activeCell="O74" sqref="O74"/>
    </sheetView>
  </sheetViews>
  <sheetFormatPr baseColWidth="10" defaultColWidth="11.42578125" defaultRowHeight="15" x14ac:dyDescent="0.25"/>
  <cols>
    <col min="1" max="3" width="24.140625" style="16" customWidth="1"/>
    <col min="4" max="4" width="17.28515625" style="17" customWidth="1"/>
    <col min="5" max="5" width="12.85546875" style="17" customWidth="1"/>
    <col min="6" max="6" width="10.28515625" style="17" customWidth="1"/>
    <col min="7" max="7" width="7" style="17" customWidth="1"/>
    <col min="8" max="8" width="6.28515625" style="17" customWidth="1"/>
    <col min="9" max="9" width="6.85546875" style="17" customWidth="1"/>
    <col min="10" max="10" width="15.42578125" style="17" customWidth="1"/>
    <col min="11" max="11" width="10" style="17" customWidth="1"/>
    <col min="12" max="12" width="21.85546875" style="13" customWidth="1"/>
    <col min="13" max="13" width="40.5703125" style="20" customWidth="1"/>
    <col min="14" max="14" width="14.85546875" style="21" customWidth="1"/>
    <col min="15" max="15" width="17.140625" style="13" customWidth="1"/>
    <col min="16" max="16" width="20.140625" style="23" bestFit="1" customWidth="1"/>
    <col min="17" max="17" width="13.7109375" style="13" bestFit="1" customWidth="1"/>
    <col min="18" max="18" width="9.5703125" style="13" bestFit="1" customWidth="1"/>
    <col min="19" max="20" width="11.28515625" style="13" bestFit="1" customWidth="1"/>
    <col min="21" max="23" width="43.85546875" style="13" customWidth="1"/>
    <col min="24" max="16384" width="11.42578125" style="13"/>
  </cols>
  <sheetData>
    <row r="2" spans="1:22" s="4" customFormat="1" ht="38.25" x14ac:dyDescent="0.25">
      <c r="A2" s="1" t="s">
        <v>0</v>
      </c>
      <c r="B2" s="1" t="s">
        <v>1</v>
      </c>
      <c r="C2" s="1" t="s">
        <v>2</v>
      </c>
      <c r="D2" s="1" t="s">
        <v>3</v>
      </c>
      <c r="E2" s="1" t="s">
        <v>4</v>
      </c>
      <c r="F2" s="1" t="s">
        <v>5</v>
      </c>
      <c r="G2" s="1" t="s">
        <v>6</v>
      </c>
      <c r="H2" s="1" t="s">
        <v>7</v>
      </c>
      <c r="I2" s="1" t="s">
        <v>8</v>
      </c>
      <c r="J2" s="1" t="s">
        <v>9</v>
      </c>
      <c r="K2" s="1" t="s">
        <v>10</v>
      </c>
      <c r="L2" s="1" t="s">
        <v>11</v>
      </c>
      <c r="M2" s="1" t="s">
        <v>12</v>
      </c>
      <c r="N2" s="2" t="s">
        <v>13</v>
      </c>
      <c r="O2" s="1" t="s">
        <v>14</v>
      </c>
      <c r="P2" s="3" t="s">
        <v>15</v>
      </c>
      <c r="Q2" s="1" t="s">
        <v>16</v>
      </c>
      <c r="R2" s="1" t="s">
        <v>17</v>
      </c>
      <c r="S2" s="1" t="s">
        <v>18</v>
      </c>
      <c r="T2" s="1" t="s">
        <v>19</v>
      </c>
      <c r="U2" s="3" t="s">
        <v>20</v>
      </c>
      <c r="V2" s="3" t="s">
        <v>21</v>
      </c>
    </row>
    <row r="3" spans="1:22" ht="53.25" customHeight="1" x14ac:dyDescent="0.25">
      <c r="A3" s="5" t="s">
        <v>22</v>
      </c>
      <c r="B3" s="5" t="s">
        <v>23</v>
      </c>
      <c r="C3" s="5" t="s">
        <v>24</v>
      </c>
      <c r="D3" s="1" t="s">
        <v>25</v>
      </c>
      <c r="E3" s="1" t="s">
        <v>26</v>
      </c>
      <c r="F3" s="1" t="s">
        <v>27</v>
      </c>
      <c r="G3" s="1" t="s">
        <v>27</v>
      </c>
      <c r="H3" s="1" t="s">
        <v>28</v>
      </c>
      <c r="I3" s="1" t="s">
        <v>28</v>
      </c>
      <c r="J3" s="1" t="str">
        <f>+VLOOKUP(C3,[1]Listas!A:B,2,FALSE)</f>
        <v>1.2.1. Oferta</v>
      </c>
      <c r="K3" s="1" t="s">
        <v>29</v>
      </c>
      <c r="L3" s="6" t="s">
        <v>30</v>
      </c>
      <c r="M3" s="7" t="s">
        <v>31</v>
      </c>
      <c r="N3" s="8" t="s">
        <v>32</v>
      </c>
      <c r="O3" s="9" t="s">
        <v>33</v>
      </c>
      <c r="P3" s="10">
        <v>77851172</v>
      </c>
      <c r="Q3" s="11" t="s">
        <v>34</v>
      </c>
      <c r="R3" s="11" t="s">
        <v>35</v>
      </c>
      <c r="S3" s="11" t="s">
        <v>36</v>
      </c>
      <c r="T3" s="11" t="s">
        <v>37</v>
      </c>
      <c r="U3" s="11"/>
      <c r="V3" s="12"/>
    </row>
    <row r="4" spans="1:22" ht="53.25" customHeight="1" x14ac:dyDescent="0.25">
      <c r="A4" s="5" t="s">
        <v>22</v>
      </c>
      <c r="B4" s="5" t="s">
        <v>23</v>
      </c>
      <c r="C4" s="5" t="s">
        <v>38</v>
      </c>
      <c r="D4" s="1" t="s">
        <v>25</v>
      </c>
      <c r="E4" s="1" t="s">
        <v>26</v>
      </c>
      <c r="F4" s="1" t="s">
        <v>39</v>
      </c>
      <c r="G4" s="1" t="s">
        <v>39</v>
      </c>
      <c r="H4" s="1" t="s">
        <v>28</v>
      </c>
      <c r="I4" s="1" t="s">
        <v>28</v>
      </c>
      <c r="J4" s="1" t="str">
        <f>+VLOOKUP(C4,[1]Listas!A:B,2,FALSE)</f>
        <v>1.2.2. PETI</v>
      </c>
      <c r="K4" s="1" t="s">
        <v>40</v>
      </c>
      <c r="L4" s="6" t="s">
        <v>41</v>
      </c>
      <c r="M4" s="7" t="s">
        <v>42</v>
      </c>
      <c r="N4" s="8" t="s">
        <v>43</v>
      </c>
      <c r="O4" s="9" t="s">
        <v>44</v>
      </c>
      <c r="P4" s="10">
        <v>500000000</v>
      </c>
      <c r="Q4" s="11" t="s">
        <v>45</v>
      </c>
      <c r="R4" s="11" t="s">
        <v>35</v>
      </c>
      <c r="S4" s="11" t="s">
        <v>46</v>
      </c>
      <c r="T4" s="11" t="s">
        <v>47</v>
      </c>
      <c r="U4" s="11" t="s">
        <v>48</v>
      </c>
      <c r="V4" s="12"/>
    </row>
    <row r="5" spans="1:22" ht="42.75" customHeight="1" x14ac:dyDescent="0.25">
      <c r="A5" s="5" t="s">
        <v>22</v>
      </c>
      <c r="B5" s="5" t="s">
        <v>23</v>
      </c>
      <c r="C5" s="5" t="s">
        <v>38</v>
      </c>
      <c r="D5" s="1" t="s">
        <v>25</v>
      </c>
      <c r="E5" s="1" t="s">
        <v>26</v>
      </c>
      <c r="F5" s="1" t="s">
        <v>39</v>
      </c>
      <c r="G5" s="1" t="s">
        <v>39</v>
      </c>
      <c r="H5" s="1" t="s">
        <v>28</v>
      </c>
      <c r="I5" s="1" t="s">
        <v>28</v>
      </c>
      <c r="J5" s="1" t="str">
        <f>+VLOOKUP(C5,[1]Listas!A:B,2,FALSE)</f>
        <v>1.2.2. PETI</v>
      </c>
      <c r="K5" s="1" t="s">
        <v>49</v>
      </c>
      <c r="L5" s="6" t="s">
        <v>41</v>
      </c>
      <c r="M5" s="7" t="s">
        <v>50</v>
      </c>
      <c r="N5" s="8">
        <v>81112200</v>
      </c>
      <c r="O5" s="9" t="s">
        <v>51</v>
      </c>
      <c r="P5" s="10">
        <v>1200000000</v>
      </c>
      <c r="Q5" s="11" t="s">
        <v>52</v>
      </c>
      <c r="R5" s="11" t="s">
        <v>35</v>
      </c>
      <c r="S5" s="11" t="s">
        <v>46</v>
      </c>
      <c r="T5" s="11" t="s">
        <v>53</v>
      </c>
      <c r="U5" s="11" t="s">
        <v>54</v>
      </c>
      <c r="V5" s="12"/>
    </row>
    <row r="6" spans="1:22" ht="42.75" customHeight="1" x14ac:dyDescent="0.25">
      <c r="A6" s="5" t="s">
        <v>22</v>
      </c>
      <c r="B6" s="5" t="s">
        <v>23</v>
      </c>
      <c r="C6" s="5" t="s">
        <v>38</v>
      </c>
      <c r="D6" s="1" t="s">
        <v>25</v>
      </c>
      <c r="E6" s="1" t="s">
        <v>26</v>
      </c>
      <c r="F6" s="1" t="s">
        <v>27</v>
      </c>
      <c r="G6" s="1" t="s">
        <v>27</v>
      </c>
      <c r="H6" s="1" t="s">
        <v>28</v>
      </c>
      <c r="I6" s="1" t="s">
        <v>28</v>
      </c>
      <c r="J6" s="1" t="str">
        <f>+VLOOKUP(C6,[1]Listas!A:B,2,FALSE)</f>
        <v>1.2.2. PETI</v>
      </c>
      <c r="K6" s="1" t="s">
        <v>55</v>
      </c>
      <c r="L6" s="6" t="s">
        <v>41</v>
      </c>
      <c r="M6" s="7" t="s">
        <v>56</v>
      </c>
      <c r="N6" s="8" t="s">
        <v>57</v>
      </c>
      <c r="O6" s="9" t="s">
        <v>58</v>
      </c>
      <c r="P6" s="10">
        <v>945000000</v>
      </c>
      <c r="Q6" s="11" t="s">
        <v>59</v>
      </c>
      <c r="R6" s="11" t="s">
        <v>60</v>
      </c>
      <c r="S6" s="11" t="s">
        <v>61</v>
      </c>
      <c r="T6" s="11" t="s">
        <v>62</v>
      </c>
      <c r="U6" s="11"/>
      <c r="V6" s="12"/>
    </row>
    <row r="7" spans="1:22" ht="42.75" customHeight="1" x14ac:dyDescent="0.25">
      <c r="A7" s="5" t="s">
        <v>22</v>
      </c>
      <c r="B7" s="5" t="s">
        <v>63</v>
      </c>
      <c r="C7" s="5" t="s">
        <v>64</v>
      </c>
      <c r="D7" s="1" t="s">
        <v>25</v>
      </c>
      <c r="E7" s="1" t="s">
        <v>26</v>
      </c>
      <c r="F7" s="1" t="s">
        <v>39</v>
      </c>
      <c r="G7" s="1" t="s">
        <v>39</v>
      </c>
      <c r="H7" s="1" t="s">
        <v>28</v>
      </c>
      <c r="I7" s="1" t="s">
        <v>28</v>
      </c>
      <c r="J7" s="1" t="str">
        <f>+VLOOKUP(C7,[1]Listas!A:B,2,FALSE)</f>
        <v>1.3.1. Modelo</v>
      </c>
      <c r="K7" s="1" t="s">
        <v>65</v>
      </c>
      <c r="L7" s="6" t="s">
        <v>66</v>
      </c>
      <c r="M7" s="7" t="s">
        <v>67</v>
      </c>
      <c r="N7" s="8" t="s">
        <v>68</v>
      </c>
      <c r="O7" s="9" t="s">
        <v>69</v>
      </c>
      <c r="P7" s="10">
        <v>350000000</v>
      </c>
      <c r="Q7" s="11" t="s">
        <v>34</v>
      </c>
      <c r="R7" s="11" t="s">
        <v>35</v>
      </c>
      <c r="S7" s="11" t="s">
        <v>36</v>
      </c>
      <c r="T7" s="11" t="s">
        <v>37</v>
      </c>
      <c r="U7" s="11" t="s">
        <v>70</v>
      </c>
      <c r="V7" s="12"/>
    </row>
    <row r="8" spans="1:22" ht="42.75" customHeight="1" x14ac:dyDescent="0.25">
      <c r="A8" s="5" t="s">
        <v>22</v>
      </c>
      <c r="B8" s="5" t="s">
        <v>71</v>
      </c>
      <c r="C8" s="5" t="s">
        <v>72</v>
      </c>
      <c r="D8" s="1" t="s">
        <v>25</v>
      </c>
      <c r="E8" s="1" t="s">
        <v>26</v>
      </c>
      <c r="F8" s="1" t="s">
        <v>73</v>
      </c>
      <c r="G8" s="1" t="s">
        <v>73</v>
      </c>
      <c r="H8" s="1" t="s">
        <v>28</v>
      </c>
      <c r="I8" s="1" t="s">
        <v>28</v>
      </c>
      <c r="J8" s="1" t="str">
        <f>+VLOOKUP(C8,[1]Listas!A:B,2,FALSE)</f>
        <v>1.4.1. Investigación</v>
      </c>
      <c r="K8" s="1" t="s">
        <v>74</v>
      </c>
      <c r="L8" s="6" t="s">
        <v>66</v>
      </c>
      <c r="M8" s="7" t="s">
        <v>75</v>
      </c>
      <c r="N8" s="8" t="s">
        <v>76</v>
      </c>
      <c r="O8" s="9" t="s">
        <v>77</v>
      </c>
      <c r="P8" s="10">
        <v>803039433</v>
      </c>
      <c r="Q8" s="11" t="s">
        <v>78</v>
      </c>
      <c r="R8" s="11" t="s">
        <v>60</v>
      </c>
      <c r="S8" s="11" t="s">
        <v>79</v>
      </c>
      <c r="T8" s="11" t="s">
        <v>80</v>
      </c>
      <c r="U8" s="11"/>
      <c r="V8" s="12"/>
    </row>
    <row r="9" spans="1:22" ht="42.75" customHeight="1" x14ac:dyDescent="0.25">
      <c r="A9" s="5" t="s">
        <v>22</v>
      </c>
      <c r="B9" s="5" t="s">
        <v>81</v>
      </c>
      <c r="C9" s="5" t="s">
        <v>82</v>
      </c>
      <c r="D9" s="1" t="s">
        <v>25</v>
      </c>
      <c r="E9" s="1" t="s">
        <v>26</v>
      </c>
      <c r="F9" s="1" t="s">
        <v>39</v>
      </c>
      <c r="G9" s="1" t="s">
        <v>39</v>
      </c>
      <c r="H9" s="1" t="s">
        <v>28</v>
      </c>
      <c r="I9" s="1" t="s">
        <v>28</v>
      </c>
      <c r="J9" s="1" t="str">
        <f>+VLOOKUP(C9,[1]Listas!A:B,2,FALSE)</f>
        <v>1.5.2. Lenguaje</v>
      </c>
      <c r="K9" s="1" t="s">
        <v>83</v>
      </c>
      <c r="L9" s="6" t="s">
        <v>84</v>
      </c>
      <c r="M9" s="7" t="s">
        <v>85</v>
      </c>
      <c r="N9" s="8" t="s">
        <v>86</v>
      </c>
      <c r="O9" s="9" t="s">
        <v>77</v>
      </c>
      <c r="P9" s="10">
        <v>600000000</v>
      </c>
      <c r="Q9" s="11" t="s">
        <v>78</v>
      </c>
      <c r="R9" s="11" t="s">
        <v>87</v>
      </c>
      <c r="S9" s="11" t="s">
        <v>61</v>
      </c>
      <c r="T9" s="11" t="s">
        <v>80</v>
      </c>
      <c r="U9" s="11"/>
      <c r="V9" s="12"/>
    </row>
    <row r="10" spans="1:22" ht="42.75" customHeight="1" x14ac:dyDescent="0.25">
      <c r="A10" s="5" t="s">
        <v>22</v>
      </c>
      <c r="B10" s="5" t="s">
        <v>88</v>
      </c>
      <c r="C10" s="5" t="s">
        <v>89</v>
      </c>
      <c r="D10" s="1" t="s">
        <v>25</v>
      </c>
      <c r="E10" s="1" t="s">
        <v>26</v>
      </c>
      <c r="F10" s="1" t="s">
        <v>73</v>
      </c>
      <c r="G10" s="1" t="s">
        <v>73</v>
      </c>
      <c r="H10" s="1" t="s">
        <v>28</v>
      </c>
      <c r="I10" s="1" t="s">
        <v>28</v>
      </c>
      <c r="J10" s="1" t="str">
        <f>+VLOOKUP(C10,[1]Listas!A:B,2,FALSE)</f>
        <v>1.6.1. Internacionalización</v>
      </c>
      <c r="K10" s="1" t="s">
        <v>90</v>
      </c>
      <c r="L10" s="6" t="s">
        <v>91</v>
      </c>
      <c r="M10" s="7" t="s">
        <v>92</v>
      </c>
      <c r="N10" s="8" t="s">
        <v>76</v>
      </c>
      <c r="O10" s="9" t="s">
        <v>77</v>
      </c>
      <c r="P10" s="10">
        <v>803039433</v>
      </c>
      <c r="Q10" s="11" t="s">
        <v>78</v>
      </c>
      <c r="R10" s="11" t="s">
        <v>60</v>
      </c>
      <c r="S10" s="11" t="s">
        <v>79</v>
      </c>
      <c r="T10" s="11" t="s">
        <v>80</v>
      </c>
      <c r="U10" s="11"/>
      <c r="V10" s="12"/>
    </row>
    <row r="11" spans="1:22" ht="42.75" customHeight="1" x14ac:dyDescent="0.25">
      <c r="A11" s="5" t="s">
        <v>93</v>
      </c>
      <c r="B11" s="5" t="s">
        <v>94</v>
      </c>
      <c r="C11" s="5" t="s">
        <v>95</v>
      </c>
      <c r="D11" s="1" t="s">
        <v>25</v>
      </c>
      <c r="E11" s="1" t="s">
        <v>26</v>
      </c>
      <c r="F11" s="1" t="s">
        <v>39</v>
      </c>
      <c r="G11" s="1" t="s">
        <v>39</v>
      </c>
      <c r="H11" s="1" t="s">
        <v>28</v>
      </c>
      <c r="I11" s="1" t="s">
        <v>28</v>
      </c>
      <c r="J11" s="1" t="str">
        <f>+VLOOKUP(C11,[1]Listas!A:B,2,FALSE)</f>
        <v>2.4.1. Nodos</v>
      </c>
      <c r="K11" s="1" t="s">
        <v>96</v>
      </c>
      <c r="L11" s="6" t="s">
        <v>66</v>
      </c>
      <c r="M11" s="7" t="s">
        <v>97</v>
      </c>
      <c r="N11" s="8" t="s">
        <v>98</v>
      </c>
      <c r="O11" s="9" t="s">
        <v>99</v>
      </c>
      <c r="P11" s="10">
        <v>500000000</v>
      </c>
      <c r="Q11" s="11" t="s">
        <v>34</v>
      </c>
      <c r="R11" s="11" t="s">
        <v>35</v>
      </c>
      <c r="S11" s="11" t="s">
        <v>36</v>
      </c>
      <c r="T11" s="11" t="s">
        <v>37</v>
      </c>
      <c r="U11" s="11" t="s">
        <v>100</v>
      </c>
      <c r="V11" s="12"/>
    </row>
    <row r="12" spans="1:22" ht="42.75" customHeight="1" x14ac:dyDescent="0.25">
      <c r="A12" s="5" t="s">
        <v>101</v>
      </c>
      <c r="B12" s="5" t="s">
        <v>102</v>
      </c>
      <c r="C12" s="5" t="s">
        <v>103</v>
      </c>
      <c r="D12" s="1" t="s">
        <v>25</v>
      </c>
      <c r="E12" s="1" t="s">
        <v>26</v>
      </c>
      <c r="F12" s="1" t="s">
        <v>39</v>
      </c>
      <c r="G12" s="1" t="s">
        <v>39</v>
      </c>
      <c r="H12" s="1" t="s">
        <v>28</v>
      </c>
      <c r="I12" s="1" t="s">
        <v>28</v>
      </c>
      <c r="J12" s="1" t="str">
        <f>+VLOOKUP(C12,[1]Listas!A:B,2,FALSE)</f>
        <v>3.1.2. Contratación</v>
      </c>
      <c r="K12" s="1" t="s">
        <v>104</v>
      </c>
      <c r="L12" s="6" t="s">
        <v>105</v>
      </c>
      <c r="M12" s="7" t="s">
        <v>106</v>
      </c>
      <c r="N12" s="8" t="s">
        <v>107</v>
      </c>
      <c r="O12" s="9" t="s">
        <v>108</v>
      </c>
      <c r="P12" s="10">
        <v>21000000</v>
      </c>
      <c r="Q12" s="11" t="s">
        <v>109</v>
      </c>
      <c r="R12" s="11" t="s">
        <v>110</v>
      </c>
      <c r="S12" s="11" t="s">
        <v>46</v>
      </c>
      <c r="T12" s="11" t="s">
        <v>53</v>
      </c>
      <c r="U12" s="11"/>
      <c r="V12" s="12"/>
    </row>
    <row r="13" spans="1:22" ht="42.75" customHeight="1" x14ac:dyDescent="0.25">
      <c r="A13" s="5" t="s">
        <v>111</v>
      </c>
      <c r="B13" s="5" t="s">
        <v>112</v>
      </c>
      <c r="C13" s="5" t="s">
        <v>113</v>
      </c>
      <c r="D13" s="1" t="s">
        <v>25</v>
      </c>
      <c r="E13" s="1" t="s">
        <v>26</v>
      </c>
      <c r="F13" s="1" t="s">
        <v>27</v>
      </c>
      <c r="G13" s="1" t="s">
        <v>27</v>
      </c>
      <c r="H13" s="1" t="s">
        <v>28</v>
      </c>
      <c r="I13" s="1" t="s">
        <v>28</v>
      </c>
      <c r="J13" s="1" t="str">
        <f>+VLOOKUP(C13,[1]Listas!A:B,2,FALSE)</f>
        <v>4.1.1. Cooperación</v>
      </c>
      <c r="K13" s="1" t="s">
        <v>114</v>
      </c>
      <c r="L13" s="6" t="s">
        <v>115</v>
      </c>
      <c r="M13" s="7" t="s">
        <v>116</v>
      </c>
      <c r="N13" s="8" t="s">
        <v>76</v>
      </c>
      <c r="O13" s="9" t="s">
        <v>77</v>
      </c>
      <c r="P13" s="10">
        <v>300000000</v>
      </c>
      <c r="Q13" s="11" t="s">
        <v>78</v>
      </c>
      <c r="R13" s="11" t="s">
        <v>117</v>
      </c>
      <c r="S13" s="11" t="s">
        <v>79</v>
      </c>
      <c r="T13" s="11" t="s">
        <v>118</v>
      </c>
      <c r="U13" s="11" t="s">
        <v>119</v>
      </c>
      <c r="V13" s="12"/>
    </row>
    <row r="14" spans="1:22" ht="42.75" customHeight="1" x14ac:dyDescent="0.25">
      <c r="A14" s="5" t="s">
        <v>111</v>
      </c>
      <c r="B14" s="5" t="s">
        <v>120</v>
      </c>
      <c r="C14" s="5" t="s">
        <v>121</v>
      </c>
      <c r="D14" s="1" t="s">
        <v>25</v>
      </c>
      <c r="E14" s="1" t="s">
        <v>26</v>
      </c>
      <c r="F14" s="1" t="s">
        <v>122</v>
      </c>
      <c r="G14" s="1" t="s">
        <v>122</v>
      </c>
      <c r="H14" s="1" t="s">
        <v>28</v>
      </c>
      <c r="I14" s="1" t="s">
        <v>28</v>
      </c>
      <c r="J14" s="1" t="str">
        <f>+VLOOKUP(C14,[1]Listas!A:B,2,FALSE)</f>
        <v>4.2.1. Proyectos Especiales</v>
      </c>
      <c r="K14" s="1" t="s">
        <v>123</v>
      </c>
      <c r="L14" s="6" t="s">
        <v>124</v>
      </c>
      <c r="M14" s="7" t="s">
        <v>125</v>
      </c>
      <c r="N14" s="8" t="s">
        <v>126</v>
      </c>
      <c r="O14" s="9" t="s">
        <v>127</v>
      </c>
      <c r="P14" s="10">
        <v>6272700000</v>
      </c>
      <c r="Q14" s="11" t="s">
        <v>34</v>
      </c>
      <c r="R14" s="11" t="s">
        <v>60</v>
      </c>
      <c r="S14" s="11" t="s">
        <v>79</v>
      </c>
      <c r="T14" s="11" t="s">
        <v>128</v>
      </c>
      <c r="U14" s="11" t="s">
        <v>129</v>
      </c>
      <c r="V14" s="12"/>
    </row>
    <row r="15" spans="1:22" ht="42.75" customHeight="1" x14ac:dyDescent="0.25">
      <c r="A15" s="5" t="s">
        <v>111</v>
      </c>
      <c r="B15" s="5" t="s">
        <v>120</v>
      </c>
      <c r="C15" s="5" t="s">
        <v>121</v>
      </c>
      <c r="D15" s="1" t="s">
        <v>25</v>
      </c>
      <c r="E15" s="1" t="s">
        <v>26</v>
      </c>
      <c r="F15" s="1" t="s">
        <v>27</v>
      </c>
      <c r="G15" s="1" t="s">
        <v>27</v>
      </c>
      <c r="H15" s="1" t="s">
        <v>28</v>
      </c>
      <c r="I15" s="1" t="s">
        <v>28</v>
      </c>
      <c r="J15" s="1" t="str">
        <f>+VLOOKUP(C15,[1]Listas!A:B,2,FALSE)</f>
        <v>4.2.1. Proyectos Especiales</v>
      </c>
      <c r="K15" s="1" t="s">
        <v>130</v>
      </c>
      <c r="L15" s="6" t="s">
        <v>124</v>
      </c>
      <c r="M15" s="7" t="s">
        <v>131</v>
      </c>
      <c r="N15" s="8" t="s">
        <v>76</v>
      </c>
      <c r="O15" s="9" t="s">
        <v>77</v>
      </c>
      <c r="P15" s="10">
        <v>250000000</v>
      </c>
      <c r="Q15" s="11" t="s">
        <v>78</v>
      </c>
      <c r="R15" s="11" t="s">
        <v>117</v>
      </c>
      <c r="S15" s="11" t="s">
        <v>79</v>
      </c>
      <c r="T15" s="11" t="s">
        <v>118</v>
      </c>
      <c r="U15" s="11" t="s">
        <v>132</v>
      </c>
      <c r="V15" s="12"/>
    </row>
    <row r="16" spans="1:22" ht="42.75" customHeight="1" x14ac:dyDescent="0.25">
      <c r="A16" s="5" t="s">
        <v>111</v>
      </c>
      <c r="B16" s="5" t="s">
        <v>133</v>
      </c>
      <c r="C16" s="5" t="s">
        <v>134</v>
      </c>
      <c r="D16" s="1" t="s">
        <v>25</v>
      </c>
      <c r="E16" s="1" t="s">
        <v>26</v>
      </c>
      <c r="F16" s="1" t="s">
        <v>73</v>
      </c>
      <c r="G16" s="1" t="s">
        <v>73</v>
      </c>
      <c r="H16" s="1" t="s">
        <v>28</v>
      </c>
      <c r="I16" s="1" t="s">
        <v>28</v>
      </c>
      <c r="J16" s="1" t="str">
        <f>+VLOOKUP(C16,[1]Listas!A:B,2,FALSE)</f>
        <v>4.3.1. Extensión</v>
      </c>
      <c r="K16" s="1" t="s">
        <v>135</v>
      </c>
      <c r="L16" s="6" t="s">
        <v>136</v>
      </c>
      <c r="M16" s="7" t="s">
        <v>137</v>
      </c>
      <c r="N16" s="8" t="s">
        <v>138</v>
      </c>
      <c r="O16" s="9" t="s">
        <v>77</v>
      </c>
      <c r="P16" s="10">
        <v>650000000</v>
      </c>
      <c r="Q16" s="11" t="s">
        <v>78</v>
      </c>
      <c r="R16" s="11" t="s">
        <v>87</v>
      </c>
      <c r="S16" s="11" t="s">
        <v>79</v>
      </c>
      <c r="T16" s="11" t="s">
        <v>128</v>
      </c>
      <c r="U16" s="11" t="s">
        <v>132</v>
      </c>
      <c r="V16" s="12"/>
    </row>
    <row r="17" spans="1:22" ht="42.75" customHeight="1" x14ac:dyDescent="0.25">
      <c r="A17" s="5" t="s">
        <v>22</v>
      </c>
      <c r="B17" s="5" t="s">
        <v>139</v>
      </c>
      <c r="C17" s="5" t="s">
        <v>140</v>
      </c>
      <c r="D17" s="1" t="s">
        <v>25</v>
      </c>
      <c r="E17" s="1" t="s">
        <v>26</v>
      </c>
      <c r="F17" s="1" t="s">
        <v>141</v>
      </c>
      <c r="G17" s="1" t="s">
        <v>142</v>
      </c>
      <c r="H17" s="1" t="s">
        <v>28</v>
      </c>
      <c r="I17" s="1" t="s">
        <v>28</v>
      </c>
      <c r="J17" s="1" t="str">
        <f>+VLOOKUP(C17,[1]Listas!A:B,2,FALSE)</f>
        <v>1.1.1. Calidad</v>
      </c>
      <c r="K17" s="1" t="s">
        <v>143</v>
      </c>
      <c r="L17" s="6" t="s">
        <v>144</v>
      </c>
      <c r="M17" s="7" t="s">
        <v>145</v>
      </c>
      <c r="N17" s="8">
        <v>80111600</v>
      </c>
      <c r="O17" s="9" t="s">
        <v>108</v>
      </c>
      <c r="P17" s="10">
        <v>783579778</v>
      </c>
      <c r="Q17" s="14" t="s">
        <v>146</v>
      </c>
      <c r="R17" s="11" t="s">
        <v>87</v>
      </c>
      <c r="S17" s="11" t="s">
        <v>147</v>
      </c>
      <c r="T17" s="11" t="s">
        <v>148</v>
      </c>
      <c r="U17" s="11"/>
      <c r="V17" s="12"/>
    </row>
    <row r="18" spans="1:22" ht="42.75" customHeight="1" x14ac:dyDescent="0.25">
      <c r="A18" s="5" t="s">
        <v>22</v>
      </c>
      <c r="B18" s="5" t="s">
        <v>23</v>
      </c>
      <c r="C18" s="5" t="s">
        <v>24</v>
      </c>
      <c r="D18" s="1" t="s">
        <v>25</v>
      </c>
      <c r="E18" s="1" t="s">
        <v>26</v>
      </c>
      <c r="F18" s="1" t="s">
        <v>141</v>
      </c>
      <c r="G18" s="1" t="s">
        <v>142</v>
      </c>
      <c r="H18" s="1" t="s">
        <v>28</v>
      </c>
      <c r="I18" s="1" t="s">
        <v>28</v>
      </c>
      <c r="J18" s="1" t="str">
        <f>+VLOOKUP(C18,[1]Listas!A:B,2,FALSE)</f>
        <v>1.2.1. Oferta</v>
      </c>
      <c r="K18" s="1" t="s">
        <v>149</v>
      </c>
      <c r="L18" s="15" t="s">
        <v>30</v>
      </c>
      <c r="M18" s="7" t="s">
        <v>150</v>
      </c>
      <c r="N18" s="8">
        <v>80111600</v>
      </c>
      <c r="O18" s="9" t="s">
        <v>108</v>
      </c>
      <c r="P18" s="10">
        <v>482202940</v>
      </c>
      <c r="Q18" s="14" t="s">
        <v>146</v>
      </c>
      <c r="R18" s="11" t="s">
        <v>87</v>
      </c>
      <c r="S18" s="11" t="s">
        <v>147</v>
      </c>
      <c r="T18" s="11" t="s">
        <v>148</v>
      </c>
      <c r="U18" s="11"/>
      <c r="V18" s="12"/>
    </row>
    <row r="19" spans="1:22" ht="42.75" customHeight="1" x14ac:dyDescent="0.25">
      <c r="A19" s="5" t="s">
        <v>22</v>
      </c>
      <c r="B19" s="5" t="s">
        <v>23</v>
      </c>
      <c r="C19" s="5" t="s">
        <v>38</v>
      </c>
      <c r="D19" s="1" t="s">
        <v>25</v>
      </c>
      <c r="E19" s="1" t="s">
        <v>26</v>
      </c>
      <c r="F19" s="1" t="s">
        <v>27</v>
      </c>
      <c r="G19" s="1" t="s">
        <v>27</v>
      </c>
      <c r="H19" s="1" t="s">
        <v>28</v>
      </c>
      <c r="I19" s="1" t="s">
        <v>28</v>
      </c>
      <c r="J19" s="1" t="str">
        <f>+VLOOKUP(C19,[1]Listas!A:B,2,FALSE)</f>
        <v>1.2.2. PETI</v>
      </c>
      <c r="K19" s="1" t="s">
        <v>151</v>
      </c>
      <c r="L19" s="15" t="s">
        <v>41</v>
      </c>
      <c r="M19" s="7" t="s">
        <v>152</v>
      </c>
      <c r="N19" s="8">
        <v>80111600</v>
      </c>
      <c r="O19" s="9" t="s">
        <v>108</v>
      </c>
      <c r="P19" s="10">
        <v>5096312380</v>
      </c>
      <c r="Q19" s="14" t="s">
        <v>146</v>
      </c>
      <c r="R19" s="11" t="s">
        <v>87</v>
      </c>
      <c r="S19" s="11" t="s">
        <v>147</v>
      </c>
      <c r="T19" s="11" t="s">
        <v>148</v>
      </c>
      <c r="U19" s="11"/>
      <c r="V19" s="12"/>
    </row>
    <row r="20" spans="1:22" ht="42.75" customHeight="1" x14ac:dyDescent="0.25">
      <c r="A20" s="5" t="s">
        <v>22</v>
      </c>
      <c r="B20" s="5" t="s">
        <v>23</v>
      </c>
      <c r="C20" s="5" t="s">
        <v>38</v>
      </c>
      <c r="D20" s="1" t="s">
        <v>25</v>
      </c>
      <c r="E20" s="1" t="s">
        <v>26</v>
      </c>
      <c r="F20" s="1" t="s">
        <v>153</v>
      </c>
      <c r="G20" s="1" t="s">
        <v>153</v>
      </c>
      <c r="H20" s="1" t="s">
        <v>28</v>
      </c>
      <c r="I20" s="1" t="s">
        <v>28</v>
      </c>
      <c r="J20" s="1" t="str">
        <f>+VLOOKUP(C20,[1]Listas!A:B,2,FALSE)</f>
        <v>1.2.2. PETI</v>
      </c>
      <c r="K20" s="1" t="s">
        <v>154</v>
      </c>
      <c r="L20" s="15" t="s">
        <v>41</v>
      </c>
      <c r="M20" s="7" t="s">
        <v>155</v>
      </c>
      <c r="N20" s="8">
        <v>80111600</v>
      </c>
      <c r="O20" s="9" t="s">
        <v>108</v>
      </c>
      <c r="P20" s="10">
        <v>2062009689</v>
      </c>
      <c r="Q20" s="14" t="s">
        <v>146</v>
      </c>
      <c r="R20" s="11" t="s">
        <v>87</v>
      </c>
      <c r="S20" s="11" t="s">
        <v>147</v>
      </c>
      <c r="T20" s="11" t="s">
        <v>148</v>
      </c>
      <c r="U20" s="11"/>
      <c r="V20" s="12"/>
    </row>
    <row r="21" spans="1:22" ht="42.75" customHeight="1" x14ac:dyDescent="0.25">
      <c r="A21" s="5" t="s">
        <v>22</v>
      </c>
      <c r="B21" s="5" t="s">
        <v>63</v>
      </c>
      <c r="C21" s="5" t="s">
        <v>64</v>
      </c>
      <c r="D21" s="1" t="s">
        <v>25</v>
      </c>
      <c r="E21" s="1" t="s">
        <v>26</v>
      </c>
      <c r="F21" s="1" t="s">
        <v>39</v>
      </c>
      <c r="G21" s="1" t="s">
        <v>39</v>
      </c>
      <c r="H21" s="1" t="s">
        <v>28</v>
      </c>
      <c r="I21" s="1" t="s">
        <v>28</v>
      </c>
      <c r="J21" s="1" t="str">
        <f>+VLOOKUP(C21,[1]Listas!A:B,2,FALSE)</f>
        <v>1.3.1. Modelo</v>
      </c>
      <c r="K21" s="1" t="s">
        <v>156</v>
      </c>
      <c r="L21" s="15" t="s">
        <v>66</v>
      </c>
      <c r="M21" s="7" t="s">
        <v>157</v>
      </c>
      <c r="N21" s="8">
        <v>80111600</v>
      </c>
      <c r="O21" s="9" t="s">
        <v>108</v>
      </c>
      <c r="P21" s="10">
        <v>1205507350</v>
      </c>
      <c r="Q21" s="14" t="s">
        <v>146</v>
      </c>
      <c r="R21" s="11" t="s">
        <v>87</v>
      </c>
      <c r="S21" s="11" t="s">
        <v>147</v>
      </c>
      <c r="T21" s="11" t="s">
        <v>148</v>
      </c>
      <c r="U21" s="11"/>
      <c r="V21" s="12"/>
    </row>
    <row r="22" spans="1:22" ht="42.75" customHeight="1" x14ac:dyDescent="0.25">
      <c r="A22" s="5" t="s">
        <v>22</v>
      </c>
      <c r="B22" s="5" t="s">
        <v>81</v>
      </c>
      <c r="C22" s="5" t="s">
        <v>82</v>
      </c>
      <c r="D22" s="1" t="s">
        <v>25</v>
      </c>
      <c r="E22" s="1" t="s">
        <v>26</v>
      </c>
      <c r="F22" s="1" t="s">
        <v>141</v>
      </c>
      <c r="G22" s="1" t="s">
        <v>142</v>
      </c>
      <c r="H22" s="1" t="s">
        <v>28</v>
      </c>
      <c r="I22" s="1" t="s">
        <v>28</v>
      </c>
      <c r="J22" s="1" t="str">
        <f>+VLOOKUP(C22,[1]Listas!A:B,2,FALSE)</f>
        <v>1.5.2. Lenguaje</v>
      </c>
      <c r="K22" s="1" t="s">
        <v>158</v>
      </c>
      <c r="L22" s="6" t="s">
        <v>84</v>
      </c>
      <c r="M22" s="7" t="s">
        <v>159</v>
      </c>
      <c r="N22" s="8">
        <v>80111600</v>
      </c>
      <c r="O22" s="9" t="s">
        <v>108</v>
      </c>
      <c r="P22" s="10">
        <v>982692643</v>
      </c>
      <c r="Q22" s="14" t="s">
        <v>146</v>
      </c>
      <c r="R22" s="11" t="s">
        <v>87</v>
      </c>
      <c r="S22" s="11" t="s">
        <v>147</v>
      </c>
      <c r="T22" s="11" t="s">
        <v>148</v>
      </c>
      <c r="U22" s="11"/>
      <c r="V22" s="12"/>
    </row>
    <row r="23" spans="1:22" ht="42.75" customHeight="1" x14ac:dyDescent="0.25">
      <c r="A23" s="5" t="s">
        <v>22</v>
      </c>
      <c r="B23" s="5" t="s">
        <v>139</v>
      </c>
      <c r="C23" s="5" t="s">
        <v>160</v>
      </c>
      <c r="D23" s="1" t="s">
        <v>25</v>
      </c>
      <c r="E23" s="1" t="s">
        <v>26</v>
      </c>
      <c r="F23" s="1" t="s">
        <v>153</v>
      </c>
      <c r="G23" s="1" t="s">
        <v>153</v>
      </c>
      <c r="H23" s="1" t="s">
        <v>28</v>
      </c>
      <c r="I23" s="1" t="s">
        <v>28</v>
      </c>
      <c r="J23" s="1" t="str">
        <f>+VLOOKUP(C23,[1]Listas!A:B,2,FALSE)</f>
        <v>2.1.1. Recursos Humanos</v>
      </c>
      <c r="K23" s="1" t="s">
        <v>161</v>
      </c>
      <c r="L23" s="6" t="s">
        <v>144</v>
      </c>
      <c r="M23" s="7" t="s">
        <v>162</v>
      </c>
      <c r="N23" s="8">
        <v>80111600</v>
      </c>
      <c r="O23" s="9" t="s">
        <v>108</v>
      </c>
      <c r="P23" s="10">
        <v>800484705</v>
      </c>
      <c r="Q23" s="14" t="s">
        <v>146</v>
      </c>
      <c r="R23" s="11" t="s">
        <v>87</v>
      </c>
      <c r="S23" s="11" t="s">
        <v>147</v>
      </c>
      <c r="T23" s="11" t="s">
        <v>148</v>
      </c>
      <c r="U23" s="11"/>
      <c r="V23" s="12"/>
    </row>
    <row r="24" spans="1:22" ht="42.75" customHeight="1" x14ac:dyDescent="0.25">
      <c r="A24" s="5" t="s">
        <v>22</v>
      </c>
      <c r="B24" s="5" t="s">
        <v>139</v>
      </c>
      <c r="C24" s="5" t="s">
        <v>163</v>
      </c>
      <c r="D24" s="1" t="s">
        <v>25</v>
      </c>
      <c r="E24" s="1" t="s">
        <v>26</v>
      </c>
      <c r="F24" s="1" t="s">
        <v>141</v>
      </c>
      <c r="G24" s="1" t="s">
        <v>142</v>
      </c>
      <c r="H24" s="1" t="s">
        <v>28</v>
      </c>
      <c r="I24" s="1" t="s">
        <v>28</v>
      </c>
      <c r="J24" s="1" t="str">
        <f>+VLOOKUP(C24,[1]Listas!A:B,2,FALSE)</f>
        <v>2.1.2. Capacitaciones</v>
      </c>
      <c r="K24" s="1" t="s">
        <v>164</v>
      </c>
      <c r="L24" s="6" t="s">
        <v>144</v>
      </c>
      <c r="M24" s="7" t="s">
        <v>165</v>
      </c>
      <c r="N24" s="8">
        <v>80111600</v>
      </c>
      <c r="O24" s="9" t="s">
        <v>108</v>
      </c>
      <c r="P24" s="10">
        <v>219958875</v>
      </c>
      <c r="Q24" s="14" t="s">
        <v>146</v>
      </c>
      <c r="R24" s="11" t="s">
        <v>87</v>
      </c>
      <c r="S24" s="11" t="s">
        <v>147</v>
      </c>
      <c r="T24" s="11" t="s">
        <v>148</v>
      </c>
      <c r="U24" s="11"/>
      <c r="V24" s="12"/>
    </row>
    <row r="25" spans="1:22" ht="42.75" customHeight="1" x14ac:dyDescent="0.25">
      <c r="A25" s="5" t="s">
        <v>93</v>
      </c>
      <c r="B25" s="5" t="s">
        <v>166</v>
      </c>
      <c r="C25" s="5" t="s">
        <v>167</v>
      </c>
      <c r="D25" s="1" t="s">
        <v>25</v>
      </c>
      <c r="E25" s="1" t="s">
        <v>26</v>
      </c>
      <c r="F25" s="1" t="s">
        <v>39</v>
      </c>
      <c r="G25" s="1" t="s">
        <v>39</v>
      </c>
      <c r="H25" s="1" t="s">
        <v>28</v>
      </c>
      <c r="I25" s="1" t="s">
        <v>28</v>
      </c>
      <c r="J25" s="1" t="str">
        <f>+VLOOKUP(C25,[1]Listas!A:B,2,FALSE)</f>
        <v>2.2.1. Bienestar</v>
      </c>
      <c r="K25" s="1" t="s">
        <v>168</v>
      </c>
      <c r="L25" s="6" t="s">
        <v>169</v>
      </c>
      <c r="M25" s="7" t="s">
        <v>170</v>
      </c>
      <c r="N25" s="8">
        <v>80111600</v>
      </c>
      <c r="O25" s="9" t="s">
        <v>108</v>
      </c>
      <c r="P25" s="10">
        <v>284958569</v>
      </c>
      <c r="Q25" s="14" t="s">
        <v>146</v>
      </c>
      <c r="R25" s="11" t="s">
        <v>87</v>
      </c>
      <c r="S25" s="11" t="s">
        <v>147</v>
      </c>
      <c r="T25" s="11" t="s">
        <v>148</v>
      </c>
      <c r="U25" s="11"/>
      <c r="V25" s="12"/>
    </row>
    <row r="26" spans="1:22" ht="42.75" customHeight="1" x14ac:dyDescent="0.25">
      <c r="A26" s="5" t="s">
        <v>93</v>
      </c>
      <c r="B26" s="5" t="s">
        <v>171</v>
      </c>
      <c r="C26" s="5" t="s">
        <v>172</v>
      </c>
      <c r="D26" s="1" t="s">
        <v>25</v>
      </c>
      <c r="E26" s="1" t="s">
        <v>26</v>
      </c>
      <c r="F26" s="1" t="s">
        <v>39</v>
      </c>
      <c r="G26" s="1" t="s">
        <v>39</v>
      </c>
      <c r="H26" s="1" t="s">
        <v>28</v>
      </c>
      <c r="I26" s="1" t="s">
        <v>28</v>
      </c>
      <c r="J26" s="1" t="str">
        <f>+VLOOKUP(C26,[1]Listas!A:B,2,FALSE)</f>
        <v>2.3.1. Inclusión</v>
      </c>
      <c r="K26" s="1" t="s">
        <v>173</v>
      </c>
      <c r="L26" s="6" t="s">
        <v>169</v>
      </c>
      <c r="M26" s="7" t="s">
        <v>174</v>
      </c>
      <c r="N26" s="8">
        <v>80111600</v>
      </c>
      <c r="O26" s="9" t="s">
        <v>108</v>
      </c>
      <c r="P26" s="10">
        <v>284958569</v>
      </c>
      <c r="Q26" s="14" t="s">
        <v>146</v>
      </c>
      <c r="R26" s="11" t="s">
        <v>87</v>
      </c>
      <c r="S26" s="11" t="s">
        <v>147</v>
      </c>
      <c r="T26" s="11" t="s">
        <v>148</v>
      </c>
      <c r="U26" s="11"/>
      <c r="V26" s="12"/>
    </row>
    <row r="27" spans="1:22" ht="42.75" customHeight="1" x14ac:dyDescent="0.25">
      <c r="A27" s="5" t="s">
        <v>93</v>
      </c>
      <c r="B27" s="5" t="s">
        <v>171</v>
      </c>
      <c r="C27" s="5" t="s">
        <v>175</v>
      </c>
      <c r="D27" s="1" t="s">
        <v>25</v>
      </c>
      <c r="E27" s="1" t="s">
        <v>26</v>
      </c>
      <c r="F27" s="1" t="s">
        <v>39</v>
      </c>
      <c r="G27" s="1" t="s">
        <v>39</v>
      </c>
      <c r="H27" s="1" t="s">
        <v>28</v>
      </c>
      <c r="I27" s="1" t="s">
        <v>28</v>
      </c>
      <c r="J27" s="1" t="str">
        <f>+VLOOKUP(C27,[1]Listas!A:B,2,FALSE)</f>
        <v>2.3.2. Permanencia</v>
      </c>
      <c r="K27" s="1" t="s">
        <v>176</v>
      </c>
      <c r="L27" s="6" t="s">
        <v>169</v>
      </c>
      <c r="M27" s="7" t="s">
        <v>177</v>
      </c>
      <c r="N27" s="8">
        <v>80111600</v>
      </c>
      <c r="O27" s="9" t="s">
        <v>108</v>
      </c>
      <c r="P27" s="10">
        <v>1736399191</v>
      </c>
      <c r="Q27" s="14" t="s">
        <v>146</v>
      </c>
      <c r="R27" s="11" t="s">
        <v>87</v>
      </c>
      <c r="S27" s="11" t="s">
        <v>147</v>
      </c>
      <c r="T27" s="11" t="s">
        <v>148</v>
      </c>
      <c r="U27" s="11"/>
      <c r="V27" s="12"/>
    </row>
    <row r="28" spans="1:22" ht="42.75" customHeight="1" x14ac:dyDescent="0.25">
      <c r="A28" s="5" t="s">
        <v>22</v>
      </c>
      <c r="B28" s="5" t="s">
        <v>139</v>
      </c>
      <c r="C28" s="5" t="s">
        <v>178</v>
      </c>
      <c r="D28" s="1" t="s">
        <v>25</v>
      </c>
      <c r="E28" s="1" t="s">
        <v>26</v>
      </c>
      <c r="F28" s="1" t="s">
        <v>141</v>
      </c>
      <c r="G28" s="1" t="s">
        <v>142</v>
      </c>
      <c r="H28" s="1" t="s">
        <v>28</v>
      </c>
      <c r="I28" s="1" t="s">
        <v>28</v>
      </c>
      <c r="J28" s="1" t="str">
        <f>+VLOOKUP(C28,[1]Listas!A:B,2,FALSE)</f>
        <v>2.3.3. SGSST</v>
      </c>
      <c r="K28" s="1" t="s">
        <v>179</v>
      </c>
      <c r="L28" s="6" t="s">
        <v>144</v>
      </c>
      <c r="M28" s="7" t="s">
        <v>180</v>
      </c>
      <c r="N28" s="8">
        <v>80111600</v>
      </c>
      <c r="O28" s="9" t="s">
        <v>108</v>
      </c>
      <c r="P28" s="10">
        <v>174134110</v>
      </c>
      <c r="Q28" s="14" t="s">
        <v>146</v>
      </c>
      <c r="R28" s="11" t="s">
        <v>87</v>
      </c>
      <c r="S28" s="11" t="s">
        <v>147</v>
      </c>
      <c r="T28" s="11" t="s">
        <v>148</v>
      </c>
      <c r="U28" s="11"/>
      <c r="V28" s="12"/>
    </row>
    <row r="29" spans="1:22" ht="42.75" customHeight="1" x14ac:dyDescent="0.25">
      <c r="A29" s="5" t="s">
        <v>93</v>
      </c>
      <c r="B29" s="5" t="s">
        <v>171</v>
      </c>
      <c r="C29" s="5" t="s">
        <v>181</v>
      </c>
      <c r="D29" s="1" t="s">
        <v>25</v>
      </c>
      <c r="E29" s="1" t="s">
        <v>26</v>
      </c>
      <c r="F29" s="1" t="s">
        <v>141</v>
      </c>
      <c r="G29" s="1" t="s">
        <v>142</v>
      </c>
      <c r="H29" s="1" t="s">
        <v>28</v>
      </c>
      <c r="I29" s="1" t="s">
        <v>28</v>
      </c>
      <c r="J29" s="1" t="str">
        <f>+VLOOKUP(C29,[1]Listas!A:B,2,FALSE)</f>
        <v>2.3.4. Personal</v>
      </c>
      <c r="K29" s="1" t="s">
        <v>182</v>
      </c>
      <c r="L29" s="6" t="s">
        <v>183</v>
      </c>
      <c r="M29" s="7" t="s">
        <v>184</v>
      </c>
      <c r="N29" s="8">
        <v>80111600</v>
      </c>
      <c r="O29" s="9" t="s">
        <v>108</v>
      </c>
      <c r="P29" s="10">
        <v>263377598</v>
      </c>
      <c r="Q29" s="14" t="s">
        <v>146</v>
      </c>
      <c r="R29" s="11" t="s">
        <v>87</v>
      </c>
      <c r="S29" s="11" t="s">
        <v>147</v>
      </c>
      <c r="T29" s="11" t="s">
        <v>148</v>
      </c>
      <c r="U29" s="11"/>
      <c r="V29" s="12"/>
    </row>
    <row r="30" spans="1:22" ht="42.75" customHeight="1" x14ac:dyDescent="0.25">
      <c r="A30" s="5" t="s">
        <v>93</v>
      </c>
      <c r="B30" s="5" t="s">
        <v>94</v>
      </c>
      <c r="C30" s="5" t="s">
        <v>95</v>
      </c>
      <c r="D30" s="1" t="s">
        <v>25</v>
      </c>
      <c r="E30" s="1" t="s">
        <v>26</v>
      </c>
      <c r="F30" s="1" t="s">
        <v>141</v>
      </c>
      <c r="G30" s="1" t="s">
        <v>142</v>
      </c>
      <c r="H30" s="1" t="s">
        <v>28</v>
      </c>
      <c r="I30" s="1" t="s">
        <v>28</v>
      </c>
      <c r="J30" s="1" t="str">
        <f>+VLOOKUP(C30,[1]Listas!A:B,2,FALSE)</f>
        <v>2.4.1. Nodos</v>
      </c>
      <c r="K30" s="1" t="s">
        <v>185</v>
      </c>
      <c r="L30" s="15" t="s">
        <v>66</v>
      </c>
      <c r="M30" s="7" t="s">
        <v>186</v>
      </c>
      <c r="N30" s="8">
        <v>80111600</v>
      </c>
      <c r="O30" s="9" t="s">
        <v>108</v>
      </c>
      <c r="P30" s="10">
        <v>542478308</v>
      </c>
      <c r="Q30" s="14" t="s">
        <v>146</v>
      </c>
      <c r="R30" s="11" t="s">
        <v>87</v>
      </c>
      <c r="S30" s="11" t="s">
        <v>147</v>
      </c>
      <c r="T30" s="11" t="s">
        <v>148</v>
      </c>
      <c r="U30" s="11"/>
      <c r="V30" s="12"/>
    </row>
    <row r="31" spans="1:22" ht="42.75" customHeight="1" x14ac:dyDescent="0.25">
      <c r="A31" s="5" t="s">
        <v>101</v>
      </c>
      <c r="B31" s="5" t="s">
        <v>102</v>
      </c>
      <c r="C31" s="5" t="s">
        <v>187</v>
      </c>
      <c r="D31" s="1" t="s">
        <v>25</v>
      </c>
      <c r="E31" s="1" t="s">
        <v>26</v>
      </c>
      <c r="F31" s="1" t="s">
        <v>141</v>
      </c>
      <c r="G31" s="1" t="s">
        <v>142</v>
      </c>
      <c r="H31" s="1" t="s">
        <v>28</v>
      </c>
      <c r="I31" s="1" t="s">
        <v>28</v>
      </c>
      <c r="J31" s="1" t="str">
        <f>+VLOOKUP(C31,[1]Listas!A:B,2,FALSE)</f>
        <v>3.1.1. Gobernabilidad</v>
      </c>
      <c r="K31" s="1" t="s">
        <v>188</v>
      </c>
      <c r="L31" s="6" t="s">
        <v>105</v>
      </c>
      <c r="M31" s="7" t="s">
        <v>189</v>
      </c>
      <c r="N31" s="8">
        <v>80111600</v>
      </c>
      <c r="O31" s="9" t="s">
        <v>108</v>
      </c>
      <c r="P31" s="10">
        <v>245537803</v>
      </c>
      <c r="Q31" s="14" t="s">
        <v>146</v>
      </c>
      <c r="R31" s="11" t="s">
        <v>87</v>
      </c>
      <c r="S31" s="11" t="s">
        <v>147</v>
      </c>
      <c r="T31" s="11" t="s">
        <v>148</v>
      </c>
      <c r="U31" s="11"/>
      <c r="V31" s="12"/>
    </row>
    <row r="32" spans="1:22" ht="42.75" customHeight="1" x14ac:dyDescent="0.25">
      <c r="A32" s="5" t="s">
        <v>101</v>
      </c>
      <c r="B32" s="5" t="s">
        <v>102</v>
      </c>
      <c r="C32" s="5" t="s">
        <v>103</v>
      </c>
      <c r="D32" s="1" t="s">
        <v>25</v>
      </c>
      <c r="E32" s="1" t="s">
        <v>26</v>
      </c>
      <c r="F32" s="1" t="s">
        <v>153</v>
      </c>
      <c r="G32" s="1" t="s">
        <v>153</v>
      </c>
      <c r="H32" s="1" t="s">
        <v>28</v>
      </c>
      <c r="I32" s="1" t="s">
        <v>28</v>
      </c>
      <c r="J32" s="1" t="str">
        <f>+VLOOKUP(C32,[1]Listas!A:B,2,FALSE)</f>
        <v>3.1.2. Contratación</v>
      </c>
      <c r="K32" s="1" t="s">
        <v>190</v>
      </c>
      <c r="L32" s="6" t="s">
        <v>105</v>
      </c>
      <c r="M32" s="7" t="s">
        <v>191</v>
      </c>
      <c r="N32" s="8">
        <v>80111600</v>
      </c>
      <c r="O32" s="9" t="s">
        <v>108</v>
      </c>
      <c r="P32" s="10">
        <v>552460057</v>
      </c>
      <c r="Q32" s="14" t="s">
        <v>146</v>
      </c>
      <c r="R32" s="11" t="s">
        <v>87</v>
      </c>
      <c r="S32" s="11" t="s">
        <v>147</v>
      </c>
      <c r="T32" s="11" t="s">
        <v>148</v>
      </c>
      <c r="U32" s="11"/>
      <c r="V32" s="12"/>
    </row>
    <row r="33" spans="1:22" ht="42.75" customHeight="1" x14ac:dyDescent="0.25">
      <c r="A33" s="5" t="s">
        <v>22</v>
      </c>
      <c r="B33" s="5" t="s">
        <v>139</v>
      </c>
      <c r="C33" s="5" t="s">
        <v>192</v>
      </c>
      <c r="D33" s="1" t="s">
        <v>25</v>
      </c>
      <c r="E33" s="1" t="s">
        <v>26</v>
      </c>
      <c r="F33" s="1" t="s">
        <v>153</v>
      </c>
      <c r="G33" s="1" t="s">
        <v>153</v>
      </c>
      <c r="H33" s="1" t="s">
        <v>28</v>
      </c>
      <c r="I33" s="1" t="s">
        <v>28</v>
      </c>
      <c r="J33" s="1" t="str">
        <f>+VLOOKUP(C33,[1]Listas!A:B,2,FALSE)</f>
        <v>3.1.3. Financiera</v>
      </c>
      <c r="K33" s="1" t="s">
        <v>193</v>
      </c>
      <c r="L33" s="6" t="s">
        <v>144</v>
      </c>
      <c r="M33" s="7" t="s">
        <v>194</v>
      </c>
      <c r="N33" s="8">
        <v>80111600</v>
      </c>
      <c r="O33" s="9" t="s">
        <v>108</v>
      </c>
      <c r="P33" s="10">
        <v>518916703</v>
      </c>
      <c r="Q33" s="14" t="s">
        <v>146</v>
      </c>
      <c r="R33" s="11" t="s">
        <v>87</v>
      </c>
      <c r="S33" s="11" t="s">
        <v>147</v>
      </c>
      <c r="T33" s="11" t="s">
        <v>148</v>
      </c>
      <c r="U33" s="11"/>
      <c r="V33" s="12"/>
    </row>
    <row r="34" spans="1:22" ht="42.75" customHeight="1" x14ac:dyDescent="0.25">
      <c r="A34" s="5" t="s">
        <v>101</v>
      </c>
      <c r="B34" s="5" t="s">
        <v>195</v>
      </c>
      <c r="C34" s="5" t="s">
        <v>196</v>
      </c>
      <c r="D34" s="1" t="s">
        <v>25</v>
      </c>
      <c r="E34" s="1" t="s">
        <v>26</v>
      </c>
      <c r="F34" s="1" t="s">
        <v>153</v>
      </c>
      <c r="G34" s="1" t="s">
        <v>153</v>
      </c>
      <c r="H34" s="1" t="s">
        <v>28</v>
      </c>
      <c r="I34" s="1" t="s">
        <v>28</v>
      </c>
      <c r="J34" s="1" t="str">
        <f>+VLOOKUP(C34,[1]Listas!A:B,2,FALSE)</f>
        <v>3.2.1. Jurídica</v>
      </c>
      <c r="K34" s="1" t="s">
        <v>197</v>
      </c>
      <c r="L34" s="6" t="s">
        <v>105</v>
      </c>
      <c r="M34" s="7" t="s">
        <v>198</v>
      </c>
      <c r="N34" s="8">
        <v>80111600</v>
      </c>
      <c r="O34" s="9" t="s">
        <v>108</v>
      </c>
      <c r="P34" s="10">
        <v>848867328</v>
      </c>
      <c r="Q34" s="14" t="s">
        <v>146</v>
      </c>
      <c r="R34" s="11" t="s">
        <v>87</v>
      </c>
      <c r="S34" s="11" t="s">
        <v>147</v>
      </c>
      <c r="T34" s="11" t="s">
        <v>148</v>
      </c>
      <c r="U34" s="11"/>
      <c r="V34" s="12"/>
    </row>
    <row r="35" spans="1:22" ht="42.75" customHeight="1" x14ac:dyDescent="0.25">
      <c r="A35" s="5" t="s">
        <v>101</v>
      </c>
      <c r="B35" s="5" t="s">
        <v>199</v>
      </c>
      <c r="C35" s="5" t="s">
        <v>200</v>
      </c>
      <c r="D35" s="1" t="s">
        <v>25</v>
      </c>
      <c r="E35" s="1" t="s">
        <v>26</v>
      </c>
      <c r="F35" s="1" t="s">
        <v>141</v>
      </c>
      <c r="G35" s="1" t="s">
        <v>142</v>
      </c>
      <c r="H35" s="1" t="s">
        <v>28</v>
      </c>
      <c r="I35" s="1" t="s">
        <v>28</v>
      </c>
      <c r="J35" s="1" t="str">
        <f>+VLOOKUP(C35,[1]Listas!A:B,2,FALSE)</f>
        <v>3.3.1. Comunicaciones</v>
      </c>
      <c r="K35" s="1" t="s">
        <v>201</v>
      </c>
      <c r="L35" s="6" t="s">
        <v>84</v>
      </c>
      <c r="M35" s="7" t="s">
        <v>202</v>
      </c>
      <c r="N35" s="8">
        <v>80111600</v>
      </c>
      <c r="O35" s="9" t="s">
        <v>108</v>
      </c>
      <c r="P35" s="10">
        <v>97189382</v>
      </c>
      <c r="Q35" s="14" t="s">
        <v>146</v>
      </c>
      <c r="R35" s="11" t="s">
        <v>87</v>
      </c>
      <c r="S35" s="11" t="s">
        <v>147</v>
      </c>
      <c r="T35" s="11" t="s">
        <v>148</v>
      </c>
      <c r="U35" s="11"/>
      <c r="V35" s="12"/>
    </row>
    <row r="36" spans="1:22" ht="42.75" customHeight="1" x14ac:dyDescent="0.25">
      <c r="A36" s="5" t="s">
        <v>101</v>
      </c>
      <c r="B36" s="5" t="s">
        <v>203</v>
      </c>
      <c r="C36" s="5" t="s">
        <v>204</v>
      </c>
      <c r="D36" s="1" t="s">
        <v>25</v>
      </c>
      <c r="E36" s="1" t="s">
        <v>26</v>
      </c>
      <c r="F36" s="1" t="s">
        <v>153</v>
      </c>
      <c r="G36" s="1" t="s">
        <v>153</v>
      </c>
      <c r="H36" s="1" t="s">
        <v>28</v>
      </c>
      <c r="I36" s="1" t="s">
        <v>28</v>
      </c>
      <c r="J36" s="1" t="str">
        <f>+VLOOKUP(C36,[1]Listas!A:B,2,FALSE)</f>
        <v>3.5.1. Servicios Generales</v>
      </c>
      <c r="K36" s="1" t="s">
        <v>205</v>
      </c>
      <c r="L36" s="6" t="s">
        <v>206</v>
      </c>
      <c r="M36" s="7" t="s">
        <v>207</v>
      </c>
      <c r="N36" s="8">
        <v>80111600</v>
      </c>
      <c r="O36" s="9" t="s">
        <v>108</v>
      </c>
      <c r="P36" s="10">
        <v>1513521054</v>
      </c>
      <c r="Q36" s="14" t="s">
        <v>146</v>
      </c>
      <c r="R36" s="11" t="s">
        <v>87</v>
      </c>
      <c r="S36" s="11" t="s">
        <v>147</v>
      </c>
      <c r="T36" s="11" t="s">
        <v>148</v>
      </c>
      <c r="U36" s="11"/>
      <c r="V36" s="12"/>
    </row>
    <row r="37" spans="1:22" ht="42.75" customHeight="1" x14ac:dyDescent="0.25">
      <c r="A37" s="5" t="s">
        <v>101</v>
      </c>
      <c r="B37" s="5" t="s">
        <v>208</v>
      </c>
      <c r="C37" s="5" t="s">
        <v>209</v>
      </c>
      <c r="D37" s="1" t="s">
        <v>25</v>
      </c>
      <c r="E37" s="1" t="s">
        <v>26</v>
      </c>
      <c r="F37" s="1" t="s">
        <v>153</v>
      </c>
      <c r="G37" s="1" t="s">
        <v>153</v>
      </c>
      <c r="H37" s="1" t="s">
        <v>28</v>
      </c>
      <c r="I37" s="1" t="s">
        <v>28</v>
      </c>
      <c r="J37" s="1" t="str">
        <f>+VLOOKUP(C37,[1]Listas!A:B,2,FALSE)</f>
        <v>3.6.2. Planeación</v>
      </c>
      <c r="K37" s="1" t="s">
        <v>210</v>
      </c>
      <c r="L37" s="15" t="s">
        <v>211</v>
      </c>
      <c r="M37" s="7" t="s">
        <v>212</v>
      </c>
      <c r="N37" s="8">
        <v>80111600</v>
      </c>
      <c r="O37" s="9" t="s">
        <v>108</v>
      </c>
      <c r="P37" s="10">
        <v>2118342136</v>
      </c>
      <c r="Q37" s="14" t="s">
        <v>146</v>
      </c>
      <c r="R37" s="11" t="s">
        <v>87</v>
      </c>
      <c r="S37" s="11" t="s">
        <v>147</v>
      </c>
      <c r="T37" s="11" t="s">
        <v>148</v>
      </c>
      <c r="U37" s="11"/>
      <c r="V37" s="12"/>
    </row>
    <row r="38" spans="1:22" ht="42.75" customHeight="1" x14ac:dyDescent="0.25">
      <c r="A38" s="5" t="s">
        <v>111</v>
      </c>
      <c r="B38" s="5" t="s">
        <v>112</v>
      </c>
      <c r="C38" s="5" t="s">
        <v>113</v>
      </c>
      <c r="D38" s="1" t="s">
        <v>25</v>
      </c>
      <c r="E38" s="1" t="s">
        <v>26</v>
      </c>
      <c r="F38" s="1" t="s">
        <v>153</v>
      </c>
      <c r="G38" s="1" t="s">
        <v>153</v>
      </c>
      <c r="H38" s="1" t="s">
        <v>28</v>
      </c>
      <c r="I38" s="1" t="s">
        <v>28</v>
      </c>
      <c r="J38" s="1" t="str">
        <f>+VLOOKUP(C38,[1]Listas!A:B,2,FALSE)</f>
        <v>4.1.1. Cooperación</v>
      </c>
      <c r="K38" s="1" t="s">
        <v>213</v>
      </c>
      <c r="L38" s="15" t="s">
        <v>115</v>
      </c>
      <c r="M38" s="7" t="s">
        <v>214</v>
      </c>
      <c r="N38" s="8">
        <v>80111600</v>
      </c>
      <c r="O38" s="9" t="s">
        <v>108</v>
      </c>
      <c r="P38" s="10">
        <v>218597147</v>
      </c>
      <c r="Q38" s="14" t="s">
        <v>146</v>
      </c>
      <c r="R38" s="11" t="s">
        <v>87</v>
      </c>
      <c r="S38" s="11" t="s">
        <v>147</v>
      </c>
      <c r="T38" s="11" t="s">
        <v>148</v>
      </c>
      <c r="U38" s="11"/>
      <c r="V38" s="12"/>
    </row>
    <row r="39" spans="1:22" ht="42.75" customHeight="1" x14ac:dyDescent="0.25">
      <c r="A39" s="5" t="s">
        <v>101</v>
      </c>
      <c r="B39" s="5" t="s">
        <v>195</v>
      </c>
      <c r="C39" s="5" t="s">
        <v>215</v>
      </c>
      <c r="D39" s="1" t="s">
        <v>25</v>
      </c>
      <c r="E39" s="1" t="s">
        <v>26</v>
      </c>
      <c r="F39" s="1" t="s">
        <v>153</v>
      </c>
      <c r="G39" s="1" t="s">
        <v>153</v>
      </c>
      <c r="H39" s="1" t="s">
        <v>28</v>
      </c>
      <c r="I39" s="1" t="s">
        <v>28</v>
      </c>
      <c r="J39" s="1" t="str">
        <f>+VLOOKUP(C39,[1]Listas!A:B,2,FALSE)</f>
        <v>4.1.2. Atención al Ciudadano</v>
      </c>
      <c r="K39" s="1" t="s">
        <v>216</v>
      </c>
      <c r="L39" s="6" t="s">
        <v>105</v>
      </c>
      <c r="M39" s="7" t="s">
        <v>217</v>
      </c>
      <c r="N39" s="8">
        <v>80111600</v>
      </c>
      <c r="O39" s="9" t="s">
        <v>108</v>
      </c>
      <c r="P39" s="10">
        <v>388768188</v>
      </c>
      <c r="Q39" s="14" t="s">
        <v>146</v>
      </c>
      <c r="R39" s="11" t="s">
        <v>87</v>
      </c>
      <c r="S39" s="11" t="s">
        <v>147</v>
      </c>
      <c r="T39" s="11" t="s">
        <v>148</v>
      </c>
      <c r="U39" s="11"/>
      <c r="V39" s="12"/>
    </row>
    <row r="40" spans="1:22" ht="42.75" customHeight="1" x14ac:dyDescent="0.25">
      <c r="A40" s="5" t="s">
        <v>111</v>
      </c>
      <c r="B40" s="5" t="s">
        <v>120</v>
      </c>
      <c r="C40" s="5" t="s">
        <v>121</v>
      </c>
      <c r="D40" s="1" t="s">
        <v>25</v>
      </c>
      <c r="E40" s="1" t="s">
        <v>26</v>
      </c>
      <c r="F40" s="1" t="s">
        <v>153</v>
      </c>
      <c r="G40" s="1" t="s">
        <v>153</v>
      </c>
      <c r="H40" s="1" t="s">
        <v>28</v>
      </c>
      <c r="I40" s="1" t="s">
        <v>28</v>
      </c>
      <c r="J40" s="1" t="str">
        <f>+VLOOKUP(C40,[1]Listas!A:B,2,FALSE)</f>
        <v>4.2.1. Proyectos Especiales</v>
      </c>
      <c r="K40" s="1" t="s">
        <v>218</v>
      </c>
      <c r="L40" s="15" t="s">
        <v>124</v>
      </c>
      <c r="M40" s="7" t="s">
        <v>219</v>
      </c>
      <c r="N40" s="8">
        <v>80111600</v>
      </c>
      <c r="O40" s="9" t="s">
        <v>108</v>
      </c>
      <c r="P40" s="10">
        <v>227705362</v>
      </c>
      <c r="Q40" s="14" t="s">
        <v>146</v>
      </c>
      <c r="R40" s="11" t="s">
        <v>87</v>
      </c>
      <c r="S40" s="11" t="s">
        <v>147</v>
      </c>
      <c r="T40" s="11" t="s">
        <v>148</v>
      </c>
      <c r="U40" s="11"/>
      <c r="V40" s="12"/>
    </row>
    <row r="41" spans="1:22" ht="42.75" customHeight="1" x14ac:dyDescent="0.25">
      <c r="A41" s="5" t="s">
        <v>93</v>
      </c>
      <c r="B41" s="5" t="s">
        <v>171</v>
      </c>
      <c r="C41" s="5" t="s">
        <v>220</v>
      </c>
      <c r="D41" s="1" t="s">
        <v>25</v>
      </c>
      <c r="E41" s="1" t="s">
        <v>26</v>
      </c>
      <c r="F41" s="1" t="s">
        <v>39</v>
      </c>
      <c r="G41" s="1" t="s">
        <v>39</v>
      </c>
      <c r="H41" s="1" t="s">
        <v>28</v>
      </c>
      <c r="I41" s="1" t="s">
        <v>28</v>
      </c>
      <c r="J41" s="1" t="str">
        <f>+VLOOKUP(C41,[1]Listas!A:B,2,FALSE)</f>
        <v>4.2.2. Bienestar Territorios</v>
      </c>
      <c r="K41" s="1" t="s">
        <v>221</v>
      </c>
      <c r="L41" s="6" t="s">
        <v>169</v>
      </c>
      <c r="M41" s="7" t="s">
        <v>222</v>
      </c>
      <c r="N41" s="8">
        <v>80111600</v>
      </c>
      <c r="O41" s="9" t="s">
        <v>108</v>
      </c>
      <c r="P41" s="10">
        <v>71239642</v>
      </c>
      <c r="Q41" s="14" t="s">
        <v>146</v>
      </c>
      <c r="R41" s="11" t="s">
        <v>87</v>
      </c>
      <c r="S41" s="11" t="s">
        <v>147</v>
      </c>
      <c r="T41" s="11" t="s">
        <v>148</v>
      </c>
      <c r="U41" s="11"/>
      <c r="V41" s="12"/>
    </row>
    <row r="42" spans="1:22" ht="42.75" customHeight="1" x14ac:dyDescent="0.25">
      <c r="A42" s="5" t="s">
        <v>22</v>
      </c>
      <c r="B42" s="5" t="s">
        <v>139</v>
      </c>
      <c r="C42" s="5" t="s">
        <v>223</v>
      </c>
      <c r="D42" s="1" t="s">
        <v>25</v>
      </c>
      <c r="E42" s="1" t="s">
        <v>26</v>
      </c>
      <c r="F42" s="1" t="s">
        <v>153</v>
      </c>
      <c r="G42" s="1" t="s">
        <v>153</v>
      </c>
      <c r="H42" s="1" t="s">
        <v>28</v>
      </c>
      <c r="I42" s="1" t="s">
        <v>28</v>
      </c>
      <c r="J42" s="1" t="str">
        <f>+VLOOKUP(C42,[1]Listas!A:B,2,FALSE)</f>
        <v>4.2.3. ECOsosTECnible</v>
      </c>
      <c r="K42" s="1" t="s">
        <v>224</v>
      </c>
      <c r="L42" s="15" t="s">
        <v>211</v>
      </c>
      <c r="M42" s="7" t="s">
        <v>225</v>
      </c>
      <c r="N42" s="8">
        <v>80111600</v>
      </c>
      <c r="O42" s="9" t="s">
        <v>108</v>
      </c>
      <c r="P42" s="10">
        <v>159445107</v>
      </c>
      <c r="Q42" s="14" t="s">
        <v>146</v>
      </c>
      <c r="R42" s="11" t="s">
        <v>87</v>
      </c>
      <c r="S42" s="11" t="s">
        <v>147</v>
      </c>
      <c r="T42" s="11" t="s">
        <v>148</v>
      </c>
      <c r="U42" s="11"/>
      <c r="V42" s="12"/>
    </row>
    <row r="43" spans="1:22" ht="42.75" customHeight="1" x14ac:dyDescent="0.25">
      <c r="A43" s="5" t="s">
        <v>111</v>
      </c>
      <c r="B43" s="5" t="s">
        <v>133</v>
      </c>
      <c r="C43" s="5" t="s">
        <v>134</v>
      </c>
      <c r="D43" s="1" t="s">
        <v>25</v>
      </c>
      <c r="E43" s="1" t="s">
        <v>26</v>
      </c>
      <c r="F43" s="1" t="s">
        <v>153</v>
      </c>
      <c r="G43" s="1" t="s">
        <v>153</v>
      </c>
      <c r="H43" s="1" t="s">
        <v>28</v>
      </c>
      <c r="I43" s="1" t="s">
        <v>28</v>
      </c>
      <c r="J43" s="1" t="str">
        <f>+VLOOKUP(C43,[1]Listas!A:B,2,FALSE)</f>
        <v>4.3.1. Extensión</v>
      </c>
      <c r="K43" s="1" t="s">
        <v>226</v>
      </c>
      <c r="L43" s="15" t="s">
        <v>136</v>
      </c>
      <c r="M43" s="7" t="s">
        <v>227</v>
      </c>
      <c r="N43" s="8">
        <v>80111600</v>
      </c>
      <c r="O43" s="9" t="s">
        <v>108</v>
      </c>
      <c r="P43" s="10">
        <v>464518938</v>
      </c>
      <c r="Q43" s="14" t="s">
        <v>146</v>
      </c>
      <c r="R43" s="11" t="s">
        <v>87</v>
      </c>
      <c r="S43" s="11" t="s">
        <v>147</v>
      </c>
      <c r="T43" s="11" t="s">
        <v>148</v>
      </c>
      <c r="U43" s="11"/>
      <c r="V43" s="12"/>
    </row>
    <row r="44" spans="1:22" ht="42.75" customHeight="1" x14ac:dyDescent="0.25">
      <c r="A44" s="5" t="s">
        <v>101</v>
      </c>
      <c r="B44" s="5" t="s">
        <v>208</v>
      </c>
      <c r="C44" s="5" t="s">
        <v>209</v>
      </c>
      <c r="D44" s="1" t="s">
        <v>25</v>
      </c>
      <c r="E44" s="1" t="s">
        <v>26</v>
      </c>
      <c r="F44" s="1" t="s">
        <v>27</v>
      </c>
      <c r="G44" s="1" t="s">
        <v>27</v>
      </c>
      <c r="H44" s="1" t="s">
        <v>28</v>
      </c>
      <c r="I44" s="1" t="s">
        <v>28</v>
      </c>
      <c r="J44" s="1" t="str">
        <f>+VLOOKUP(C44,[1]Listas!A:B,2,FALSE)</f>
        <v>3.6.2. Planeación</v>
      </c>
      <c r="K44" s="1" t="s">
        <v>228</v>
      </c>
      <c r="L44" s="15" t="s">
        <v>211</v>
      </c>
      <c r="M44" s="7" t="s">
        <v>229</v>
      </c>
      <c r="N44" s="8" t="s">
        <v>76</v>
      </c>
      <c r="O44" s="9" t="s">
        <v>108</v>
      </c>
      <c r="P44" s="10">
        <v>1980836448</v>
      </c>
      <c r="Q44" s="11" t="s">
        <v>78</v>
      </c>
      <c r="R44" s="11" t="s">
        <v>87</v>
      </c>
      <c r="S44" s="11" t="s">
        <v>46</v>
      </c>
      <c r="T44" s="11" t="s">
        <v>230</v>
      </c>
      <c r="U44" s="11"/>
      <c r="V44" s="12"/>
    </row>
    <row r="45" spans="1:22" ht="42.75" customHeight="1" x14ac:dyDescent="0.25">
      <c r="A45" s="5" t="s">
        <v>231</v>
      </c>
      <c r="B45" s="5" t="s">
        <v>232</v>
      </c>
      <c r="C45" s="5" t="s">
        <v>233</v>
      </c>
      <c r="D45" s="1" t="s">
        <v>234</v>
      </c>
      <c r="E45" s="1" t="s">
        <v>235</v>
      </c>
      <c r="F45" s="1" t="s">
        <v>153</v>
      </c>
      <c r="G45" s="1" t="s">
        <v>153</v>
      </c>
      <c r="H45" s="1" t="s">
        <v>236</v>
      </c>
      <c r="I45" s="1" t="s">
        <v>28</v>
      </c>
      <c r="J45" s="1" t="str">
        <f>+VLOOKUP(C45,[1]Listas!A:B,2,FALSE)</f>
        <v>0.0.1. Gastos de personal administrativo</v>
      </c>
      <c r="K45" s="1" t="s">
        <v>237</v>
      </c>
      <c r="L45" s="6" t="s">
        <v>183</v>
      </c>
      <c r="M45" s="7" t="s">
        <v>238</v>
      </c>
      <c r="N45" s="8" t="s">
        <v>239</v>
      </c>
      <c r="O45" s="9" t="s">
        <v>108</v>
      </c>
      <c r="P45" s="10">
        <v>180000000</v>
      </c>
      <c r="Q45" s="11" t="s">
        <v>78</v>
      </c>
      <c r="R45" s="11" t="s">
        <v>60</v>
      </c>
      <c r="S45" s="11" t="s">
        <v>79</v>
      </c>
      <c r="T45" s="11" t="s">
        <v>230</v>
      </c>
      <c r="U45" s="11" t="s">
        <v>240</v>
      </c>
      <c r="V45" s="12"/>
    </row>
    <row r="46" spans="1:22" ht="42.75" customHeight="1" x14ac:dyDescent="0.25">
      <c r="A46" s="5" t="s">
        <v>231</v>
      </c>
      <c r="B46" s="5" t="s">
        <v>232</v>
      </c>
      <c r="C46" s="5" t="s">
        <v>233</v>
      </c>
      <c r="D46" s="1" t="s">
        <v>234</v>
      </c>
      <c r="E46" s="1" t="s">
        <v>235</v>
      </c>
      <c r="F46" s="1" t="s">
        <v>153</v>
      </c>
      <c r="G46" s="1" t="s">
        <v>153</v>
      </c>
      <c r="H46" s="1" t="s">
        <v>236</v>
      </c>
      <c r="I46" s="1" t="s">
        <v>28</v>
      </c>
      <c r="J46" s="1" t="str">
        <f>+VLOOKUP(C46,[1]Listas!A:B,2,FALSE)</f>
        <v>0.0.1. Gastos de personal administrativo</v>
      </c>
      <c r="K46" s="1" t="s">
        <v>241</v>
      </c>
      <c r="L46" s="6" t="s">
        <v>183</v>
      </c>
      <c r="M46" s="7" t="s">
        <v>242</v>
      </c>
      <c r="N46" s="8" t="s">
        <v>243</v>
      </c>
      <c r="O46" s="9" t="s">
        <v>77</v>
      </c>
      <c r="P46" s="10">
        <v>67000000</v>
      </c>
      <c r="Q46" s="11" t="s">
        <v>78</v>
      </c>
      <c r="R46" s="11" t="s">
        <v>60</v>
      </c>
      <c r="S46" s="11" t="s">
        <v>79</v>
      </c>
      <c r="T46" s="11" t="s">
        <v>230</v>
      </c>
      <c r="U46" s="11" t="s">
        <v>244</v>
      </c>
      <c r="V46" s="12"/>
    </row>
    <row r="47" spans="1:22" ht="42.75" customHeight="1" x14ac:dyDescent="0.25">
      <c r="A47" s="5" t="s">
        <v>231</v>
      </c>
      <c r="B47" s="5" t="s">
        <v>232</v>
      </c>
      <c r="C47" s="5" t="s">
        <v>233</v>
      </c>
      <c r="D47" s="1" t="s">
        <v>234</v>
      </c>
      <c r="E47" s="1" t="s">
        <v>235</v>
      </c>
      <c r="F47" s="1" t="s">
        <v>153</v>
      </c>
      <c r="G47" s="1" t="s">
        <v>153</v>
      </c>
      <c r="H47" s="1" t="s">
        <v>236</v>
      </c>
      <c r="I47" s="1" t="s">
        <v>28</v>
      </c>
      <c r="J47" s="1" t="str">
        <f>+VLOOKUP(C47,[1]Listas!A:B,2,FALSE)</f>
        <v>0.0.1. Gastos de personal administrativo</v>
      </c>
      <c r="K47" s="1" t="s">
        <v>245</v>
      </c>
      <c r="L47" s="6" t="s">
        <v>183</v>
      </c>
      <c r="M47" s="7" t="s">
        <v>246</v>
      </c>
      <c r="N47" s="8" t="s">
        <v>247</v>
      </c>
      <c r="O47" s="9" t="s">
        <v>108</v>
      </c>
      <c r="P47" s="10">
        <v>110000000</v>
      </c>
      <c r="Q47" s="11" t="s">
        <v>78</v>
      </c>
      <c r="R47" s="11" t="s">
        <v>60</v>
      </c>
      <c r="S47" s="11" t="s">
        <v>79</v>
      </c>
      <c r="T47" s="11" t="s">
        <v>230</v>
      </c>
      <c r="U47" s="11" t="s">
        <v>248</v>
      </c>
      <c r="V47" s="12"/>
    </row>
    <row r="48" spans="1:22" ht="53.25" customHeight="1" x14ac:dyDescent="0.25">
      <c r="A48" s="5" t="s">
        <v>231</v>
      </c>
      <c r="B48" s="5" t="s">
        <v>232</v>
      </c>
      <c r="C48" s="5" t="s">
        <v>249</v>
      </c>
      <c r="D48" s="1" t="s">
        <v>234</v>
      </c>
      <c r="E48" s="1" t="s">
        <v>250</v>
      </c>
      <c r="F48" s="1" t="s">
        <v>153</v>
      </c>
      <c r="G48" s="1" t="s">
        <v>153</v>
      </c>
      <c r="H48" s="1" t="s">
        <v>236</v>
      </c>
      <c r="I48" s="1" t="s">
        <v>28</v>
      </c>
      <c r="J48" s="1" t="str">
        <f>+VLOOKUP(C48,[1]Listas!A:B,2,FALSE)</f>
        <v>0.0.4. Bienes y servicios tecnológicos</v>
      </c>
      <c r="K48" s="1" t="s">
        <v>251</v>
      </c>
      <c r="L48" s="6" t="s">
        <v>41</v>
      </c>
      <c r="M48" s="7" t="s">
        <v>252</v>
      </c>
      <c r="N48" s="8" t="s">
        <v>253</v>
      </c>
      <c r="O48" s="9" t="s">
        <v>254</v>
      </c>
      <c r="P48" s="10">
        <v>3734242440</v>
      </c>
      <c r="Q48" s="11" t="s">
        <v>59</v>
      </c>
      <c r="R48" s="11" t="s">
        <v>35</v>
      </c>
      <c r="S48" s="11" t="s">
        <v>46</v>
      </c>
      <c r="T48" s="11" t="s">
        <v>53</v>
      </c>
      <c r="U48" s="11" t="s">
        <v>255</v>
      </c>
      <c r="V48" s="12"/>
    </row>
    <row r="49" spans="1:22" ht="53.25" customHeight="1" x14ac:dyDescent="0.25">
      <c r="A49" s="5" t="s">
        <v>231</v>
      </c>
      <c r="B49" s="5" t="s">
        <v>232</v>
      </c>
      <c r="C49" s="5" t="s">
        <v>249</v>
      </c>
      <c r="D49" s="1" t="s">
        <v>234</v>
      </c>
      <c r="E49" s="1" t="s">
        <v>250</v>
      </c>
      <c r="F49" s="1" t="s">
        <v>39</v>
      </c>
      <c r="G49" s="1" t="s">
        <v>39</v>
      </c>
      <c r="H49" s="1" t="s">
        <v>236</v>
      </c>
      <c r="I49" s="1" t="s">
        <v>28</v>
      </c>
      <c r="J49" s="1" t="str">
        <f>+VLOOKUP(C49,[1]Listas!A:B,2,FALSE)</f>
        <v>0.0.4. Bienes y servicios tecnológicos</v>
      </c>
      <c r="K49" s="1" t="s">
        <v>256</v>
      </c>
      <c r="L49" s="6" t="s">
        <v>41</v>
      </c>
      <c r="M49" s="7" t="s">
        <v>257</v>
      </c>
      <c r="N49" s="8" t="s">
        <v>253</v>
      </c>
      <c r="O49" s="9" t="s">
        <v>254</v>
      </c>
      <c r="P49" s="10">
        <v>1892757560</v>
      </c>
      <c r="Q49" s="11" t="s">
        <v>59</v>
      </c>
      <c r="R49" s="11" t="s">
        <v>35</v>
      </c>
      <c r="S49" s="11" t="s">
        <v>46</v>
      </c>
      <c r="T49" s="11" t="s">
        <v>53</v>
      </c>
      <c r="U49" s="11" t="s">
        <v>255</v>
      </c>
      <c r="V49" s="12"/>
    </row>
    <row r="50" spans="1:22" ht="42.75" customHeight="1" x14ac:dyDescent="0.25">
      <c r="A50" s="5" t="s">
        <v>231</v>
      </c>
      <c r="B50" s="5" t="s">
        <v>232</v>
      </c>
      <c r="C50" s="5" t="s">
        <v>249</v>
      </c>
      <c r="D50" s="1" t="s">
        <v>234</v>
      </c>
      <c r="E50" s="1" t="s">
        <v>250</v>
      </c>
      <c r="F50" s="1" t="s">
        <v>153</v>
      </c>
      <c r="G50" s="1" t="s">
        <v>153</v>
      </c>
      <c r="H50" s="1" t="s">
        <v>236</v>
      </c>
      <c r="I50" s="1" t="s">
        <v>28</v>
      </c>
      <c r="J50" s="1" t="str">
        <f>+VLOOKUP(C50,[1]Listas!A:B,2,FALSE)</f>
        <v>0.0.4. Bienes y servicios tecnológicos</v>
      </c>
      <c r="K50" s="1" t="s">
        <v>258</v>
      </c>
      <c r="L50" s="6" t="s">
        <v>41</v>
      </c>
      <c r="M50" s="7" t="s">
        <v>259</v>
      </c>
      <c r="N50" s="8">
        <v>81112200</v>
      </c>
      <c r="O50" s="9" t="s">
        <v>51</v>
      </c>
      <c r="P50" s="10">
        <v>2410000000</v>
      </c>
      <c r="Q50" s="11" t="s">
        <v>52</v>
      </c>
      <c r="R50" s="11" t="s">
        <v>35</v>
      </c>
      <c r="S50" s="11" t="s">
        <v>46</v>
      </c>
      <c r="T50" s="11" t="s">
        <v>53</v>
      </c>
      <c r="U50" s="11" t="s">
        <v>54</v>
      </c>
      <c r="V50" s="12"/>
    </row>
    <row r="51" spans="1:22" ht="42.75" customHeight="1" x14ac:dyDescent="0.25">
      <c r="A51" s="5" t="s">
        <v>231</v>
      </c>
      <c r="B51" s="5" t="s">
        <v>232</v>
      </c>
      <c r="C51" s="5" t="s">
        <v>249</v>
      </c>
      <c r="D51" s="1" t="s">
        <v>234</v>
      </c>
      <c r="E51" s="1" t="s">
        <v>250</v>
      </c>
      <c r="F51" s="1" t="s">
        <v>153</v>
      </c>
      <c r="G51" s="1" t="s">
        <v>153</v>
      </c>
      <c r="H51" s="1" t="s">
        <v>236</v>
      </c>
      <c r="I51" s="1" t="s">
        <v>28</v>
      </c>
      <c r="J51" s="1" t="str">
        <f>+VLOOKUP(C51,[1]Listas!A:B,2,FALSE)</f>
        <v>0.0.4. Bienes y servicios tecnológicos</v>
      </c>
      <c r="K51" s="1" t="s">
        <v>260</v>
      </c>
      <c r="L51" s="6" t="s">
        <v>41</v>
      </c>
      <c r="M51" s="7" t="s">
        <v>261</v>
      </c>
      <c r="N51" s="8" t="s">
        <v>262</v>
      </c>
      <c r="O51" s="9" t="s">
        <v>44</v>
      </c>
      <c r="P51" s="10">
        <v>400000000</v>
      </c>
      <c r="Q51" s="11" t="s">
        <v>52</v>
      </c>
      <c r="R51" s="11" t="s">
        <v>35</v>
      </c>
      <c r="S51" s="11" t="s">
        <v>263</v>
      </c>
      <c r="T51" s="11" t="s">
        <v>47</v>
      </c>
      <c r="U51" s="11" t="s">
        <v>264</v>
      </c>
      <c r="V51" s="12"/>
    </row>
    <row r="52" spans="1:22" ht="42.75" customHeight="1" x14ac:dyDescent="0.25">
      <c r="A52" s="5" t="s">
        <v>231</v>
      </c>
      <c r="B52" s="5" t="s">
        <v>232</v>
      </c>
      <c r="C52" s="5" t="s">
        <v>249</v>
      </c>
      <c r="D52" s="1" t="s">
        <v>234</v>
      </c>
      <c r="E52" s="1" t="s">
        <v>250</v>
      </c>
      <c r="F52" s="1" t="s">
        <v>153</v>
      </c>
      <c r="G52" s="1" t="s">
        <v>153</v>
      </c>
      <c r="H52" s="1" t="s">
        <v>236</v>
      </c>
      <c r="I52" s="1" t="s">
        <v>28</v>
      </c>
      <c r="J52" s="1" t="str">
        <f>+VLOOKUP(C52,[1]Listas!A:B,2,FALSE)</f>
        <v>0.0.4. Bienes y servicios tecnológicos</v>
      </c>
      <c r="K52" s="1" t="s">
        <v>265</v>
      </c>
      <c r="L52" s="6" t="s">
        <v>41</v>
      </c>
      <c r="M52" s="7" t="s">
        <v>266</v>
      </c>
      <c r="N52" s="8" t="s">
        <v>267</v>
      </c>
      <c r="O52" s="9" t="s">
        <v>44</v>
      </c>
      <c r="P52" s="10">
        <v>690000000</v>
      </c>
      <c r="Q52" s="11" t="s">
        <v>52</v>
      </c>
      <c r="R52" s="11" t="s">
        <v>35</v>
      </c>
      <c r="S52" s="11" t="s">
        <v>46</v>
      </c>
      <c r="T52" s="11" t="s">
        <v>53</v>
      </c>
      <c r="U52" s="11" t="s">
        <v>268</v>
      </c>
      <c r="V52" s="12"/>
    </row>
    <row r="53" spans="1:22" ht="42.75" customHeight="1" x14ac:dyDescent="0.25">
      <c r="A53" s="5" t="s">
        <v>231</v>
      </c>
      <c r="B53" s="5" t="s">
        <v>232</v>
      </c>
      <c r="C53" s="5" t="s">
        <v>249</v>
      </c>
      <c r="D53" s="1" t="s">
        <v>234</v>
      </c>
      <c r="E53" s="1" t="s">
        <v>250</v>
      </c>
      <c r="F53" s="1" t="s">
        <v>153</v>
      </c>
      <c r="G53" s="1" t="s">
        <v>153</v>
      </c>
      <c r="H53" s="1" t="s">
        <v>236</v>
      </c>
      <c r="I53" s="1" t="s">
        <v>28</v>
      </c>
      <c r="J53" s="1" t="str">
        <f>+VLOOKUP(C53,[1]Listas!A:B,2,FALSE)</f>
        <v>0.0.4. Bienes y servicios tecnológicos</v>
      </c>
      <c r="K53" s="1" t="s">
        <v>269</v>
      </c>
      <c r="L53" s="6" t="s">
        <v>41</v>
      </c>
      <c r="M53" s="7" t="s">
        <v>270</v>
      </c>
      <c r="N53" s="8" t="s">
        <v>271</v>
      </c>
      <c r="O53" s="9" t="s">
        <v>272</v>
      </c>
      <c r="P53" s="10">
        <v>140000000</v>
      </c>
      <c r="Q53" s="11" t="s">
        <v>273</v>
      </c>
      <c r="R53" s="11" t="s">
        <v>110</v>
      </c>
      <c r="S53" s="11" t="s">
        <v>46</v>
      </c>
      <c r="T53" s="11" t="s">
        <v>53</v>
      </c>
      <c r="U53" s="11" t="s">
        <v>274</v>
      </c>
      <c r="V53" s="12"/>
    </row>
    <row r="54" spans="1:22" ht="42.75" customHeight="1" x14ac:dyDescent="0.25">
      <c r="A54" s="5" t="s">
        <v>231</v>
      </c>
      <c r="B54" s="5" t="s">
        <v>232</v>
      </c>
      <c r="C54" s="5" t="s">
        <v>249</v>
      </c>
      <c r="D54" s="1" t="s">
        <v>234</v>
      </c>
      <c r="E54" s="1" t="s">
        <v>250</v>
      </c>
      <c r="F54" s="1" t="s">
        <v>153</v>
      </c>
      <c r="G54" s="1" t="s">
        <v>153</v>
      </c>
      <c r="H54" s="1" t="s">
        <v>236</v>
      </c>
      <c r="I54" s="1" t="s">
        <v>28</v>
      </c>
      <c r="J54" s="1" t="str">
        <f>+VLOOKUP(C54,[1]Listas!A:B,2,FALSE)</f>
        <v>0.0.4. Bienes y servicios tecnológicos</v>
      </c>
      <c r="K54" s="1" t="s">
        <v>275</v>
      </c>
      <c r="L54" s="6" t="s">
        <v>41</v>
      </c>
      <c r="M54" s="7" t="s">
        <v>276</v>
      </c>
      <c r="N54" s="11" t="s">
        <v>277</v>
      </c>
      <c r="O54" s="9" t="s">
        <v>278</v>
      </c>
      <c r="P54" s="10">
        <v>130000000</v>
      </c>
      <c r="Q54" s="11" t="s">
        <v>279</v>
      </c>
      <c r="R54" s="11" t="s">
        <v>35</v>
      </c>
      <c r="S54" s="11" t="s">
        <v>46</v>
      </c>
      <c r="T54" s="11" t="s">
        <v>53</v>
      </c>
      <c r="U54" s="11" t="s">
        <v>280</v>
      </c>
      <c r="V54" s="12"/>
    </row>
    <row r="55" spans="1:22" ht="42.75" customHeight="1" x14ac:dyDescent="0.25">
      <c r="A55" s="5" t="s">
        <v>231</v>
      </c>
      <c r="B55" s="5" t="s">
        <v>232</v>
      </c>
      <c r="C55" s="5" t="s">
        <v>281</v>
      </c>
      <c r="D55" s="1" t="s">
        <v>234</v>
      </c>
      <c r="E55" s="1" t="s">
        <v>250</v>
      </c>
      <c r="F55" s="1" t="s">
        <v>153</v>
      </c>
      <c r="G55" s="1" t="s">
        <v>153</v>
      </c>
      <c r="H55" s="1" t="s">
        <v>236</v>
      </c>
      <c r="I55" s="1" t="s">
        <v>28</v>
      </c>
      <c r="J55" s="1" t="str">
        <f>+VLOOKUP(C55,[1]Listas!A:B,2,FALSE)</f>
        <v>0.0.3. Bienes y servicios estratégicos</v>
      </c>
      <c r="K55" s="1" t="s">
        <v>282</v>
      </c>
      <c r="L55" s="6" t="s">
        <v>283</v>
      </c>
      <c r="M55" s="7" t="s">
        <v>284</v>
      </c>
      <c r="N55" s="8" t="s">
        <v>76</v>
      </c>
      <c r="O55" s="9" t="s">
        <v>77</v>
      </c>
      <c r="P55" s="10">
        <v>2756000000</v>
      </c>
      <c r="Q55" s="11" t="s">
        <v>78</v>
      </c>
      <c r="R55" s="11" t="s">
        <v>60</v>
      </c>
      <c r="S55" s="11" t="s">
        <v>79</v>
      </c>
      <c r="T55" s="11" t="s">
        <v>230</v>
      </c>
      <c r="U55" s="11"/>
      <c r="V55" s="12"/>
    </row>
    <row r="56" spans="1:22" ht="42.75" customHeight="1" x14ac:dyDescent="0.25">
      <c r="A56" s="5" t="s">
        <v>231</v>
      </c>
      <c r="B56" s="5" t="s">
        <v>232</v>
      </c>
      <c r="C56" s="5" t="s">
        <v>281</v>
      </c>
      <c r="D56" s="1" t="s">
        <v>234</v>
      </c>
      <c r="E56" s="1" t="s">
        <v>250</v>
      </c>
      <c r="F56" s="1" t="s">
        <v>153</v>
      </c>
      <c r="G56" s="1" t="s">
        <v>153</v>
      </c>
      <c r="H56" s="1" t="s">
        <v>236</v>
      </c>
      <c r="I56" s="1" t="s">
        <v>28</v>
      </c>
      <c r="J56" s="1" t="str">
        <f>+VLOOKUP(C56,[1]Listas!A:B,2,FALSE)</f>
        <v>0.0.3. Bienes y servicios estratégicos</v>
      </c>
      <c r="K56" s="1" t="s">
        <v>285</v>
      </c>
      <c r="L56" s="6" t="s">
        <v>283</v>
      </c>
      <c r="M56" s="7" t="s">
        <v>286</v>
      </c>
      <c r="N56" s="8">
        <v>78102200</v>
      </c>
      <c r="O56" s="9" t="s">
        <v>77</v>
      </c>
      <c r="P56" s="10">
        <v>12000000</v>
      </c>
      <c r="Q56" s="11" t="s">
        <v>34</v>
      </c>
      <c r="R56" s="11" t="s">
        <v>60</v>
      </c>
      <c r="S56" s="11" t="s">
        <v>79</v>
      </c>
      <c r="T56" s="11" t="s">
        <v>47</v>
      </c>
      <c r="U56" s="11"/>
      <c r="V56" s="12"/>
    </row>
    <row r="57" spans="1:22" ht="42.75" customHeight="1" x14ac:dyDescent="0.25">
      <c r="A57" s="5" t="s">
        <v>231</v>
      </c>
      <c r="B57" s="5" t="s">
        <v>232</v>
      </c>
      <c r="C57" s="5" t="s">
        <v>281</v>
      </c>
      <c r="D57" s="1" t="s">
        <v>234</v>
      </c>
      <c r="E57" s="1" t="s">
        <v>235</v>
      </c>
      <c r="F57" s="1" t="s">
        <v>153</v>
      </c>
      <c r="G57" s="1" t="s">
        <v>153</v>
      </c>
      <c r="H57" s="1" t="s">
        <v>236</v>
      </c>
      <c r="I57" s="1" t="s">
        <v>28</v>
      </c>
      <c r="J57" s="1" t="str">
        <f>+VLOOKUP(C57,[1]Listas!A:B,2,FALSE)</f>
        <v>0.0.3. Bienes y servicios estratégicos</v>
      </c>
      <c r="K57" s="1" t="s">
        <v>287</v>
      </c>
      <c r="L57" s="6" t="s">
        <v>283</v>
      </c>
      <c r="M57" s="7" t="s">
        <v>288</v>
      </c>
      <c r="N57" s="8">
        <v>80111600</v>
      </c>
      <c r="O57" s="9" t="s">
        <v>278</v>
      </c>
      <c r="P57" s="10">
        <v>105000000</v>
      </c>
      <c r="Q57" s="11" t="s">
        <v>34</v>
      </c>
      <c r="R57" s="11" t="s">
        <v>35</v>
      </c>
      <c r="S57" s="11" t="s">
        <v>46</v>
      </c>
      <c r="T57" s="11" t="s">
        <v>230</v>
      </c>
      <c r="U57" s="11"/>
      <c r="V57" s="12"/>
    </row>
    <row r="58" spans="1:22" ht="42.75" customHeight="1" x14ac:dyDescent="0.25">
      <c r="A58" s="5" t="s">
        <v>231</v>
      </c>
      <c r="B58" s="5" t="s">
        <v>232</v>
      </c>
      <c r="C58" s="5" t="s">
        <v>289</v>
      </c>
      <c r="D58" s="1" t="s">
        <v>234</v>
      </c>
      <c r="E58" s="1" t="s">
        <v>290</v>
      </c>
      <c r="F58" s="1" t="s">
        <v>153</v>
      </c>
      <c r="G58" s="1" t="s">
        <v>153</v>
      </c>
      <c r="H58" s="1" t="s">
        <v>236</v>
      </c>
      <c r="I58" s="1" t="s">
        <v>28</v>
      </c>
      <c r="J58" s="1" t="str">
        <f>+VLOOKUP(C58,[1]Listas!A:B,2,FALSE)</f>
        <v>0.0.7. Bienes y servicios administrativos</v>
      </c>
      <c r="K58" s="1" t="s">
        <v>291</v>
      </c>
      <c r="L58" s="6" t="s">
        <v>292</v>
      </c>
      <c r="M58" s="7" t="s">
        <v>293</v>
      </c>
      <c r="N58" s="8" t="s">
        <v>294</v>
      </c>
      <c r="O58" s="9" t="s">
        <v>295</v>
      </c>
      <c r="P58" s="10">
        <v>756000000</v>
      </c>
      <c r="Q58" s="11" t="s">
        <v>78</v>
      </c>
      <c r="R58" s="11" t="s">
        <v>60</v>
      </c>
      <c r="S58" s="11" t="s">
        <v>46</v>
      </c>
      <c r="T58" s="11" t="s">
        <v>230</v>
      </c>
      <c r="U58" s="11"/>
      <c r="V58" s="12"/>
    </row>
    <row r="59" spans="1:22" ht="42.75" customHeight="1" x14ac:dyDescent="0.25">
      <c r="A59" s="5" t="s">
        <v>231</v>
      </c>
      <c r="B59" s="5" t="s">
        <v>232</v>
      </c>
      <c r="C59" s="5" t="s">
        <v>296</v>
      </c>
      <c r="D59" s="1" t="s">
        <v>234</v>
      </c>
      <c r="E59" s="1" t="s">
        <v>297</v>
      </c>
      <c r="F59" s="1" t="s">
        <v>153</v>
      </c>
      <c r="G59" s="1" t="s">
        <v>153</v>
      </c>
      <c r="H59" s="1" t="s">
        <v>236</v>
      </c>
      <c r="I59" s="1" t="s">
        <v>28</v>
      </c>
      <c r="J59" s="1" t="str">
        <f>+VLOOKUP(C59,[1]Listas!A:B,2,FALSE)</f>
        <v>0.0.2. Bienes y servicios compartidos</v>
      </c>
      <c r="K59" s="1" t="s">
        <v>298</v>
      </c>
      <c r="L59" s="6" t="s">
        <v>206</v>
      </c>
      <c r="M59" s="7" t="s">
        <v>299</v>
      </c>
      <c r="N59" s="8" t="s">
        <v>300</v>
      </c>
      <c r="O59" s="9" t="s">
        <v>99</v>
      </c>
      <c r="P59" s="10">
        <v>73500000</v>
      </c>
      <c r="Q59" s="11" t="s">
        <v>45</v>
      </c>
      <c r="R59" s="11" t="s">
        <v>35</v>
      </c>
      <c r="S59" s="11" t="s">
        <v>301</v>
      </c>
      <c r="T59" s="11" t="s">
        <v>302</v>
      </c>
      <c r="U59" s="11"/>
      <c r="V59" s="12"/>
    </row>
    <row r="60" spans="1:22" ht="42.75" customHeight="1" x14ac:dyDescent="0.25">
      <c r="A60" s="5" t="s">
        <v>231</v>
      </c>
      <c r="B60" s="5" t="s">
        <v>232</v>
      </c>
      <c r="C60" s="5" t="s">
        <v>296</v>
      </c>
      <c r="D60" s="1" t="s">
        <v>234</v>
      </c>
      <c r="E60" s="1" t="s">
        <v>303</v>
      </c>
      <c r="F60" s="1" t="s">
        <v>153</v>
      </c>
      <c r="G60" s="1" t="s">
        <v>153</v>
      </c>
      <c r="H60" s="1" t="s">
        <v>236</v>
      </c>
      <c r="I60" s="1" t="s">
        <v>28</v>
      </c>
      <c r="J60" s="1" t="str">
        <f>+VLOOKUP(C60,[1]Listas!A:B,2,FALSE)</f>
        <v>0.0.2. Bienes y servicios compartidos</v>
      </c>
      <c r="K60" s="1" t="s">
        <v>304</v>
      </c>
      <c r="L60" s="6" t="s">
        <v>206</v>
      </c>
      <c r="M60" s="7" t="s">
        <v>305</v>
      </c>
      <c r="N60" s="8" t="s">
        <v>306</v>
      </c>
      <c r="O60" s="9" t="s">
        <v>33</v>
      </c>
      <c r="P60" s="10">
        <v>50000000</v>
      </c>
      <c r="Q60" s="11" t="s">
        <v>45</v>
      </c>
      <c r="R60" s="11" t="s">
        <v>35</v>
      </c>
      <c r="S60" s="11" t="s">
        <v>301</v>
      </c>
      <c r="T60" s="11" t="s">
        <v>302</v>
      </c>
      <c r="U60" s="11"/>
      <c r="V60" s="12"/>
    </row>
    <row r="61" spans="1:22" ht="42.75" customHeight="1" x14ac:dyDescent="0.25">
      <c r="A61" s="5" t="s">
        <v>231</v>
      </c>
      <c r="B61" s="5" t="s">
        <v>232</v>
      </c>
      <c r="C61" s="5" t="s">
        <v>296</v>
      </c>
      <c r="D61" s="1" t="s">
        <v>234</v>
      </c>
      <c r="E61" s="1" t="s">
        <v>303</v>
      </c>
      <c r="F61" s="1" t="s">
        <v>153</v>
      </c>
      <c r="G61" s="1" t="s">
        <v>153</v>
      </c>
      <c r="H61" s="1" t="s">
        <v>236</v>
      </c>
      <c r="I61" s="1" t="s">
        <v>28</v>
      </c>
      <c r="J61" s="1" t="str">
        <f>+VLOOKUP(C61,[1]Listas!A:B,2,FALSE)</f>
        <v>0.0.2. Bienes y servicios compartidos</v>
      </c>
      <c r="K61" s="1" t="s">
        <v>307</v>
      </c>
      <c r="L61" s="6" t="s">
        <v>206</v>
      </c>
      <c r="M61" s="7" t="s">
        <v>308</v>
      </c>
      <c r="N61" s="8" t="s">
        <v>309</v>
      </c>
      <c r="O61" s="9" t="s">
        <v>127</v>
      </c>
      <c r="P61" s="10">
        <v>50000000</v>
      </c>
      <c r="Q61" s="11" t="s">
        <v>273</v>
      </c>
      <c r="R61" s="11" t="s">
        <v>110</v>
      </c>
      <c r="S61" s="11" t="s">
        <v>147</v>
      </c>
      <c r="T61" s="11" t="s">
        <v>302</v>
      </c>
      <c r="U61" s="11"/>
      <c r="V61" s="12"/>
    </row>
    <row r="62" spans="1:22" ht="42.75" customHeight="1" x14ac:dyDescent="0.25">
      <c r="A62" s="5" t="s">
        <v>231</v>
      </c>
      <c r="B62" s="5" t="s">
        <v>232</v>
      </c>
      <c r="C62" s="5" t="s">
        <v>296</v>
      </c>
      <c r="D62" s="1" t="s">
        <v>234</v>
      </c>
      <c r="E62" s="1" t="s">
        <v>303</v>
      </c>
      <c r="F62" s="1" t="s">
        <v>153</v>
      </c>
      <c r="G62" s="1" t="s">
        <v>153</v>
      </c>
      <c r="H62" s="1" t="s">
        <v>236</v>
      </c>
      <c r="I62" s="1" t="s">
        <v>28</v>
      </c>
      <c r="J62" s="1" t="str">
        <f>+VLOOKUP(C62,[1]Listas!A:B,2,FALSE)</f>
        <v>0.0.2. Bienes y servicios compartidos</v>
      </c>
      <c r="K62" s="1" t="s">
        <v>310</v>
      </c>
      <c r="L62" s="6" t="s">
        <v>206</v>
      </c>
      <c r="M62" s="7" t="s">
        <v>311</v>
      </c>
      <c r="N62" s="8" t="s">
        <v>312</v>
      </c>
      <c r="O62" s="9" t="s">
        <v>313</v>
      </c>
      <c r="P62" s="10">
        <v>90000000</v>
      </c>
      <c r="Q62" s="11" t="s">
        <v>314</v>
      </c>
      <c r="R62" s="11" t="s">
        <v>35</v>
      </c>
      <c r="S62" s="11" t="s">
        <v>315</v>
      </c>
      <c r="T62" s="11" t="s">
        <v>302</v>
      </c>
      <c r="U62" s="11"/>
      <c r="V62" s="12"/>
    </row>
    <row r="63" spans="1:22" ht="42.75" customHeight="1" x14ac:dyDescent="0.25">
      <c r="A63" s="5" t="s">
        <v>231</v>
      </c>
      <c r="B63" s="5" t="s">
        <v>232</v>
      </c>
      <c r="C63" s="5" t="s">
        <v>296</v>
      </c>
      <c r="D63" s="1" t="s">
        <v>234</v>
      </c>
      <c r="E63" s="1" t="s">
        <v>303</v>
      </c>
      <c r="F63" s="1" t="s">
        <v>153</v>
      </c>
      <c r="G63" s="1" t="s">
        <v>153</v>
      </c>
      <c r="H63" s="1" t="s">
        <v>236</v>
      </c>
      <c r="I63" s="1" t="s">
        <v>28</v>
      </c>
      <c r="J63" s="1" t="str">
        <f>+VLOOKUP(C63,[1]Listas!A:B,2,FALSE)</f>
        <v>0.0.2. Bienes y servicios compartidos</v>
      </c>
      <c r="K63" s="1" t="s">
        <v>316</v>
      </c>
      <c r="L63" s="6" t="s">
        <v>206</v>
      </c>
      <c r="M63" s="7" t="s">
        <v>317</v>
      </c>
      <c r="N63" s="8" t="s">
        <v>318</v>
      </c>
      <c r="O63" s="9" t="s">
        <v>99</v>
      </c>
      <c r="P63" s="10">
        <v>20000000</v>
      </c>
      <c r="Q63" s="11" t="s">
        <v>45</v>
      </c>
      <c r="R63" s="11" t="s">
        <v>35</v>
      </c>
      <c r="S63" s="11" t="s">
        <v>147</v>
      </c>
      <c r="T63" s="11" t="s">
        <v>302</v>
      </c>
      <c r="U63" s="11"/>
      <c r="V63" s="12"/>
    </row>
    <row r="64" spans="1:22" ht="42.75" customHeight="1" x14ac:dyDescent="0.25">
      <c r="A64" s="5" t="s">
        <v>231</v>
      </c>
      <c r="B64" s="5" t="s">
        <v>232</v>
      </c>
      <c r="C64" s="5" t="s">
        <v>296</v>
      </c>
      <c r="D64" s="1" t="s">
        <v>234</v>
      </c>
      <c r="E64" s="1" t="s">
        <v>303</v>
      </c>
      <c r="F64" s="1" t="s">
        <v>153</v>
      </c>
      <c r="G64" s="1" t="s">
        <v>153</v>
      </c>
      <c r="H64" s="1" t="s">
        <v>236</v>
      </c>
      <c r="I64" s="1" t="s">
        <v>28</v>
      </c>
      <c r="J64" s="1" t="str">
        <f>+VLOOKUP(C64,[1]Listas!A:B,2,FALSE)</f>
        <v>0.0.2. Bienes y servicios compartidos</v>
      </c>
      <c r="K64" s="1" t="s">
        <v>319</v>
      </c>
      <c r="L64" s="6" t="s">
        <v>206</v>
      </c>
      <c r="M64" s="7" t="s">
        <v>320</v>
      </c>
      <c r="N64" s="8" t="s">
        <v>321</v>
      </c>
      <c r="O64" s="9" t="s">
        <v>99</v>
      </c>
      <c r="P64" s="10">
        <v>50000000</v>
      </c>
      <c r="Q64" s="11" t="s">
        <v>322</v>
      </c>
      <c r="R64" s="11" t="s">
        <v>35</v>
      </c>
      <c r="S64" s="11" t="s">
        <v>323</v>
      </c>
      <c r="T64" s="11" t="s">
        <v>302</v>
      </c>
      <c r="U64" s="11"/>
      <c r="V64" s="12"/>
    </row>
    <row r="65" spans="1:22" ht="42.75" customHeight="1" x14ac:dyDescent="0.25">
      <c r="A65" s="5" t="s">
        <v>231</v>
      </c>
      <c r="B65" s="5" t="s">
        <v>232</v>
      </c>
      <c r="C65" s="5" t="s">
        <v>296</v>
      </c>
      <c r="D65" s="1" t="s">
        <v>234</v>
      </c>
      <c r="E65" s="1" t="s">
        <v>303</v>
      </c>
      <c r="F65" s="1" t="s">
        <v>153</v>
      </c>
      <c r="G65" s="1" t="s">
        <v>153</v>
      </c>
      <c r="H65" s="1" t="s">
        <v>236</v>
      </c>
      <c r="I65" s="1" t="s">
        <v>28</v>
      </c>
      <c r="J65" s="1" t="str">
        <f>+VLOOKUP(C65,[1]Listas!A:B,2,FALSE)</f>
        <v>0.0.2. Bienes y servicios compartidos</v>
      </c>
      <c r="K65" s="1" t="s">
        <v>324</v>
      </c>
      <c r="L65" s="6" t="s">
        <v>206</v>
      </c>
      <c r="M65" s="7" t="s">
        <v>325</v>
      </c>
      <c r="N65" s="8" t="s">
        <v>326</v>
      </c>
      <c r="O65" s="9" t="s">
        <v>313</v>
      </c>
      <c r="P65" s="10">
        <v>335350000</v>
      </c>
      <c r="Q65" s="11" t="s">
        <v>45</v>
      </c>
      <c r="R65" s="11" t="s">
        <v>35</v>
      </c>
      <c r="S65" s="11" t="s">
        <v>147</v>
      </c>
      <c r="T65" s="11" t="s">
        <v>47</v>
      </c>
      <c r="U65" s="11"/>
      <c r="V65" s="12"/>
    </row>
    <row r="66" spans="1:22" ht="42.75" customHeight="1" x14ac:dyDescent="0.25">
      <c r="A66" s="5" t="s">
        <v>231</v>
      </c>
      <c r="B66" s="5" t="s">
        <v>232</v>
      </c>
      <c r="C66" s="5" t="s">
        <v>296</v>
      </c>
      <c r="D66" s="1" t="s">
        <v>234</v>
      </c>
      <c r="E66" s="1" t="s">
        <v>327</v>
      </c>
      <c r="F66" s="1" t="s">
        <v>153</v>
      </c>
      <c r="G66" s="1" t="s">
        <v>153</v>
      </c>
      <c r="H66" s="1" t="s">
        <v>236</v>
      </c>
      <c r="I66" s="1" t="s">
        <v>28</v>
      </c>
      <c r="J66" s="1" t="str">
        <f>+VLOOKUP(C66,[1]Listas!A:B,2,FALSE)</f>
        <v>0.0.2. Bienes y servicios compartidos</v>
      </c>
      <c r="K66" s="1" t="s">
        <v>328</v>
      </c>
      <c r="L66" s="6" t="s">
        <v>206</v>
      </c>
      <c r="M66" s="7" t="s">
        <v>329</v>
      </c>
      <c r="N66" s="8" t="s">
        <v>300</v>
      </c>
      <c r="O66" s="9" t="s">
        <v>99</v>
      </c>
      <c r="P66" s="10">
        <v>320250000</v>
      </c>
      <c r="Q66" s="11" t="s">
        <v>45</v>
      </c>
      <c r="R66" s="11" t="s">
        <v>35</v>
      </c>
      <c r="S66" s="11" t="s">
        <v>147</v>
      </c>
      <c r="T66" s="11" t="s">
        <v>47</v>
      </c>
      <c r="U66" s="11"/>
      <c r="V66" s="12"/>
    </row>
    <row r="67" spans="1:22" ht="42.75" customHeight="1" x14ac:dyDescent="0.25">
      <c r="A67" s="5" t="s">
        <v>231</v>
      </c>
      <c r="B67" s="5" t="s">
        <v>232</v>
      </c>
      <c r="C67" s="5" t="s">
        <v>296</v>
      </c>
      <c r="D67" s="1" t="s">
        <v>234</v>
      </c>
      <c r="E67" s="1" t="s">
        <v>290</v>
      </c>
      <c r="F67" s="1" t="s">
        <v>153</v>
      </c>
      <c r="G67" s="1" t="s">
        <v>153</v>
      </c>
      <c r="H67" s="1" t="s">
        <v>236</v>
      </c>
      <c r="I67" s="1" t="s">
        <v>28</v>
      </c>
      <c r="J67" s="1" t="str">
        <f>+VLOOKUP(C67,[1]Listas!A:B,2,FALSE)</f>
        <v>0.0.2. Bienes y servicios compartidos</v>
      </c>
      <c r="K67" s="1" t="s">
        <v>330</v>
      </c>
      <c r="L67" s="6" t="s">
        <v>206</v>
      </c>
      <c r="M67" s="7" t="s">
        <v>331</v>
      </c>
      <c r="N67" s="8" t="s">
        <v>332</v>
      </c>
      <c r="O67" s="9" t="s">
        <v>333</v>
      </c>
      <c r="P67" s="10">
        <v>187993000</v>
      </c>
      <c r="Q67" s="11" t="s">
        <v>322</v>
      </c>
      <c r="R67" s="11" t="s">
        <v>110</v>
      </c>
      <c r="S67" s="11" t="s">
        <v>323</v>
      </c>
      <c r="T67" s="11" t="s">
        <v>47</v>
      </c>
      <c r="U67" s="11" t="s">
        <v>334</v>
      </c>
      <c r="V67" s="12"/>
    </row>
    <row r="68" spans="1:22" ht="42.75" customHeight="1" x14ac:dyDescent="0.25">
      <c r="A68" s="5" t="s">
        <v>231</v>
      </c>
      <c r="B68" s="5" t="s">
        <v>232</v>
      </c>
      <c r="C68" s="5" t="s">
        <v>296</v>
      </c>
      <c r="D68" s="1" t="s">
        <v>234</v>
      </c>
      <c r="E68" s="1" t="s">
        <v>290</v>
      </c>
      <c r="F68" s="1" t="s">
        <v>153</v>
      </c>
      <c r="G68" s="1" t="s">
        <v>153</v>
      </c>
      <c r="H68" s="1" t="s">
        <v>236</v>
      </c>
      <c r="I68" s="1" t="s">
        <v>28</v>
      </c>
      <c r="J68" s="1" t="str">
        <f>+VLOOKUP(C68,[1]Listas!A:B,2,FALSE)</f>
        <v>0.0.2. Bienes y servicios compartidos</v>
      </c>
      <c r="K68" s="1" t="s">
        <v>335</v>
      </c>
      <c r="L68" s="6" t="s">
        <v>206</v>
      </c>
      <c r="M68" s="7" t="s">
        <v>336</v>
      </c>
      <c r="N68" s="8" t="s">
        <v>337</v>
      </c>
      <c r="O68" s="9" t="s">
        <v>338</v>
      </c>
      <c r="P68" s="10">
        <v>50000000</v>
      </c>
      <c r="Q68" s="11" t="s">
        <v>273</v>
      </c>
      <c r="R68" s="11" t="s">
        <v>110</v>
      </c>
      <c r="S68" s="11" t="s">
        <v>79</v>
      </c>
      <c r="T68" s="11" t="s">
        <v>302</v>
      </c>
      <c r="U68" s="11"/>
      <c r="V68" s="12"/>
    </row>
    <row r="69" spans="1:22" ht="42.75" customHeight="1" x14ac:dyDescent="0.25">
      <c r="A69" s="5" t="s">
        <v>231</v>
      </c>
      <c r="B69" s="5" t="s">
        <v>232</v>
      </c>
      <c r="C69" s="5" t="s">
        <v>296</v>
      </c>
      <c r="D69" s="1" t="s">
        <v>234</v>
      </c>
      <c r="E69" s="1" t="s">
        <v>339</v>
      </c>
      <c r="F69" s="1" t="s">
        <v>153</v>
      </c>
      <c r="G69" s="1" t="s">
        <v>153</v>
      </c>
      <c r="H69" s="1" t="s">
        <v>236</v>
      </c>
      <c r="I69" s="1" t="s">
        <v>28</v>
      </c>
      <c r="J69" s="1" t="str">
        <f>+VLOOKUP(C69,[1]Listas!A:B,2,FALSE)</f>
        <v>0.0.2. Bienes y servicios compartidos</v>
      </c>
      <c r="K69" s="1" t="s">
        <v>340</v>
      </c>
      <c r="L69" s="6" t="s">
        <v>206</v>
      </c>
      <c r="M69" s="7" t="s">
        <v>341</v>
      </c>
      <c r="N69" s="8" t="s">
        <v>342</v>
      </c>
      <c r="O69" s="9" t="s">
        <v>127</v>
      </c>
      <c r="P69" s="10">
        <f>918888000+81112000</f>
        <v>1000000000</v>
      </c>
      <c r="Q69" s="11" t="s">
        <v>273</v>
      </c>
      <c r="R69" s="11" t="s">
        <v>60</v>
      </c>
      <c r="S69" s="11" t="s">
        <v>79</v>
      </c>
      <c r="T69" s="11" t="s">
        <v>343</v>
      </c>
      <c r="U69" s="11"/>
      <c r="V69" s="12"/>
    </row>
    <row r="70" spans="1:22" ht="42.75" customHeight="1" x14ac:dyDescent="0.25">
      <c r="A70" s="5" t="s">
        <v>231</v>
      </c>
      <c r="B70" s="5" t="s">
        <v>232</v>
      </c>
      <c r="C70" s="5" t="s">
        <v>296</v>
      </c>
      <c r="D70" s="1" t="s">
        <v>234</v>
      </c>
      <c r="E70" s="1" t="s">
        <v>250</v>
      </c>
      <c r="F70" s="1" t="s">
        <v>153</v>
      </c>
      <c r="G70" s="1" t="s">
        <v>153</v>
      </c>
      <c r="H70" s="1" t="s">
        <v>236</v>
      </c>
      <c r="I70" s="1" t="s">
        <v>28</v>
      </c>
      <c r="J70" s="1" t="str">
        <f>+VLOOKUP(C70,[1]Listas!A:B,2,FALSE)</f>
        <v>0.0.2. Bienes y servicios compartidos</v>
      </c>
      <c r="K70" s="1" t="s">
        <v>344</v>
      </c>
      <c r="L70" s="6" t="s">
        <v>206</v>
      </c>
      <c r="M70" s="7" t="s">
        <v>345</v>
      </c>
      <c r="N70" s="8" t="s">
        <v>346</v>
      </c>
      <c r="O70" s="9" t="s">
        <v>272</v>
      </c>
      <c r="P70" s="10">
        <v>840000000</v>
      </c>
      <c r="Q70" s="11" t="s">
        <v>52</v>
      </c>
      <c r="R70" s="11" t="s">
        <v>110</v>
      </c>
      <c r="S70" s="11" t="s">
        <v>347</v>
      </c>
      <c r="T70" s="11" t="s">
        <v>53</v>
      </c>
      <c r="U70" s="11" t="s">
        <v>348</v>
      </c>
      <c r="V70" s="12"/>
    </row>
    <row r="71" spans="1:22" ht="42.75" customHeight="1" x14ac:dyDescent="0.25">
      <c r="A71" s="5" t="s">
        <v>231</v>
      </c>
      <c r="B71" s="5" t="s">
        <v>232</v>
      </c>
      <c r="C71" s="5" t="s">
        <v>296</v>
      </c>
      <c r="D71" s="1" t="s">
        <v>234</v>
      </c>
      <c r="E71" s="1" t="s">
        <v>250</v>
      </c>
      <c r="F71" s="1" t="s">
        <v>153</v>
      </c>
      <c r="G71" s="1" t="s">
        <v>153</v>
      </c>
      <c r="H71" s="1" t="s">
        <v>236</v>
      </c>
      <c r="I71" s="1" t="s">
        <v>28</v>
      </c>
      <c r="J71" s="1" t="str">
        <f>+VLOOKUP(C71,[1]Listas!A:B,2,FALSE)</f>
        <v>0.0.2. Bienes y servicios compartidos</v>
      </c>
      <c r="K71" s="1" t="s">
        <v>349</v>
      </c>
      <c r="L71" s="6" t="s">
        <v>206</v>
      </c>
      <c r="M71" s="7" t="s">
        <v>350</v>
      </c>
      <c r="N71" s="8" t="s">
        <v>351</v>
      </c>
      <c r="O71" s="9" t="s">
        <v>352</v>
      </c>
      <c r="P71" s="10">
        <f>763250000+86750000</f>
        <v>850000000</v>
      </c>
      <c r="Q71" s="11" t="s">
        <v>52</v>
      </c>
      <c r="R71" s="11" t="s">
        <v>110</v>
      </c>
      <c r="S71" s="11" t="s">
        <v>347</v>
      </c>
      <c r="T71" s="11" t="s">
        <v>53</v>
      </c>
      <c r="U71" s="11" t="s">
        <v>348</v>
      </c>
      <c r="V71" s="12"/>
    </row>
    <row r="72" spans="1:22" ht="42.75" customHeight="1" x14ac:dyDescent="0.25">
      <c r="A72" s="5" t="s">
        <v>231</v>
      </c>
      <c r="B72" s="5" t="s">
        <v>232</v>
      </c>
      <c r="C72" s="5" t="s">
        <v>296</v>
      </c>
      <c r="D72" s="1" t="s">
        <v>234</v>
      </c>
      <c r="E72" s="1" t="s">
        <v>250</v>
      </c>
      <c r="F72" s="1" t="s">
        <v>153</v>
      </c>
      <c r="G72" s="1" t="s">
        <v>153</v>
      </c>
      <c r="H72" s="1" t="s">
        <v>236</v>
      </c>
      <c r="I72" s="1" t="s">
        <v>28</v>
      </c>
      <c r="J72" s="1" t="str">
        <f>+VLOOKUP(C72,[1]Listas!A:B,2,FALSE)</f>
        <v>0.0.2. Bienes y servicios compartidos</v>
      </c>
      <c r="K72" s="1" t="s">
        <v>353</v>
      </c>
      <c r="L72" s="6" t="s">
        <v>206</v>
      </c>
      <c r="M72" s="7" t="s">
        <v>354</v>
      </c>
      <c r="N72" s="8" t="s">
        <v>355</v>
      </c>
      <c r="O72" s="9" t="s">
        <v>352</v>
      </c>
      <c r="P72" s="10">
        <v>400000000</v>
      </c>
      <c r="Q72" s="11" t="s">
        <v>322</v>
      </c>
      <c r="R72" s="11" t="s">
        <v>110</v>
      </c>
      <c r="S72" s="11" t="s">
        <v>323</v>
      </c>
      <c r="T72" s="11" t="s">
        <v>47</v>
      </c>
      <c r="U72" s="11" t="s">
        <v>334</v>
      </c>
      <c r="V72" s="12"/>
    </row>
    <row r="73" spans="1:22" ht="42.75" customHeight="1" x14ac:dyDescent="0.25">
      <c r="A73" s="5" t="s">
        <v>231</v>
      </c>
      <c r="B73" s="5" t="s">
        <v>232</v>
      </c>
      <c r="C73" s="5" t="s">
        <v>296</v>
      </c>
      <c r="D73" s="1" t="s">
        <v>234</v>
      </c>
      <c r="E73" s="1" t="s">
        <v>250</v>
      </c>
      <c r="F73" s="1" t="s">
        <v>153</v>
      </c>
      <c r="G73" s="1" t="s">
        <v>153</v>
      </c>
      <c r="H73" s="1" t="s">
        <v>236</v>
      </c>
      <c r="I73" s="1" t="s">
        <v>28</v>
      </c>
      <c r="J73" s="1" t="str">
        <f>+VLOOKUP(C73,[1]Listas!A:B,2,FALSE)</f>
        <v>0.0.2. Bienes y servicios compartidos</v>
      </c>
      <c r="K73" s="1" t="s">
        <v>356</v>
      </c>
      <c r="L73" s="6" t="s">
        <v>206</v>
      </c>
      <c r="M73" s="7" t="s">
        <v>357</v>
      </c>
      <c r="N73" s="8" t="s">
        <v>358</v>
      </c>
      <c r="O73" s="9" t="s">
        <v>99</v>
      </c>
      <c r="P73" s="10">
        <f>1575000000-86750000</f>
        <v>1488250000</v>
      </c>
      <c r="Q73" s="11" t="s">
        <v>52</v>
      </c>
      <c r="R73" s="11" t="s">
        <v>60</v>
      </c>
      <c r="S73" s="11" t="s">
        <v>347</v>
      </c>
      <c r="T73" s="11" t="s">
        <v>53</v>
      </c>
      <c r="U73" s="11"/>
      <c r="V73" s="12"/>
    </row>
    <row r="74" spans="1:22" x14ac:dyDescent="0.25">
      <c r="M74" s="13"/>
      <c r="N74" s="13"/>
      <c r="O74" s="18" t="s">
        <v>359</v>
      </c>
      <c r="P74" s="19">
        <f>SUM(P3:P73)</f>
        <v>56785973038</v>
      </c>
    </row>
    <row r="75" spans="1:22" x14ac:dyDescent="0.25">
      <c r="P75" s="22"/>
    </row>
    <row r="77" spans="1:22" x14ac:dyDescent="0.25">
      <c r="P77" s="22"/>
    </row>
  </sheetData>
  <autoFilter ref="A2:V74" xr:uid="{D87DA5BD-D0F1-4AAF-828F-12FD19FCC0E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Ángela Susana Botero Bedoya</dc:creator>
  <cp:lastModifiedBy>Ángela Susana Botero Bedoya</cp:lastModifiedBy>
  <dcterms:created xsi:type="dcterms:W3CDTF">2026-01-02T18:53:18Z</dcterms:created>
  <dcterms:modified xsi:type="dcterms:W3CDTF">2026-01-02T18:53:33Z</dcterms:modified>
</cp:coreProperties>
</file>